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6" yWindow="540" windowWidth="18852" windowHeight="11196" tabRatio="931" activeTab="2"/>
  </bookViews>
  <sheets>
    <sheet name="Rekapitulácia stavby" sheetId="1" r:id="rId1"/>
    <sheet name="1-1 - Spodná stavba" sheetId="2" r:id="rId2"/>
    <sheet name="1-2 - Modulová stavba" sheetId="3" r:id="rId3"/>
    <sheet name="1-3 - Zdravotechnika" sheetId="4" r:id="rId4"/>
    <sheet name="1-4 - Vykurovanie" sheetId="5" r:id="rId5"/>
    <sheet name="1-5 - Elektroinštalácia" sheetId="6" r:id="rId6"/>
    <sheet name="1-6 - HSP" sheetId="7" r:id="rId7"/>
    <sheet name="1-7 - Kuchyňa" sheetId="8" r:id="rId8"/>
    <sheet name="1-8 - Vzduchotechnika" sheetId="9" r:id="rId9"/>
    <sheet name="SO-02 - Parkovisko, spevn..." sheetId="10" r:id="rId10"/>
    <sheet name="SO-03 - Oplotenie" sheetId="11" r:id="rId11"/>
    <sheet name="SO-04 - Vodovodná prípojk..." sheetId="12" r:id="rId12"/>
    <sheet name="SO-05 - Kanalizačná prípo..." sheetId="13" r:id="rId13"/>
    <sheet name="SO-06 - Areálová dažďová ..." sheetId="14" r:id="rId14"/>
    <sheet name="SO-07 - Prípojka NN" sheetId="15" r:id="rId15"/>
  </sheets>
  <definedNames>
    <definedName name="_xlnm._FilterDatabase" localSheetId="1" hidden="1">'1-1 - Spodná stavba'!$C$129:$K$309</definedName>
    <definedName name="_xlnm._FilterDatabase" localSheetId="2" hidden="1">'1-2 - Modulová stavba'!$C$136:$K$510</definedName>
    <definedName name="_xlnm._FilterDatabase" localSheetId="3" hidden="1">'1-3 - Zdravotechnika'!$C$132:$K$360</definedName>
    <definedName name="_xlnm._FilterDatabase" localSheetId="4" hidden="1">'1-4 - Vykurovanie'!$C$128:$K$259</definedName>
    <definedName name="_xlnm._FilterDatabase" localSheetId="5" hidden="1">'1-5 - Elektroinštalácia'!$C$144:$K$815</definedName>
    <definedName name="_xlnm._FilterDatabase" localSheetId="6" hidden="1">'1-6 - HSP'!$C$125:$K$170</definedName>
    <definedName name="_xlnm._FilterDatabase" localSheetId="7" hidden="1">'1-7 - Kuchyňa'!$C$121:$K$142</definedName>
    <definedName name="_xlnm._FilterDatabase" localSheetId="8" hidden="1">'1-8 - Vzduchotechnika'!$C$121:$K$212</definedName>
    <definedName name="_xlnm._FilterDatabase" localSheetId="9" hidden="1">'SO-02 - Parkovisko, spevn...'!$C$128:$K$212</definedName>
    <definedName name="_xlnm._FilterDatabase" localSheetId="10" hidden="1">'SO-03 - Oplotenie'!$C$126:$K$182</definedName>
    <definedName name="_xlnm._FilterDatabase" localSheetId="11" hidden="1">'SO-04 - Vodovodná prípojk...'!$C$128:$K$211</definedName>
    <definedName name="_xlnm._FilterDatabase" localSheetId="12" hidden="1">'SO-05 - Kanalizačná prípo...'!$C$127:$K$213</definedName>
    <definedName name="_xlnm._FilterDatabase" localSheetId="13" hidden="1">'SO-06 - Areálová dažďová ...'!$C$126:$K$214</definedName>
    <definedName name="_xlnm._FilterDatabase" localSheetId="14" hidden="1">'SO-07 - Prípojka NN'!$C$130:$K$198</definedName>
    <definedName name="_xlnm.Print_Titles" localSheetId="1">'1-1 - Spodná stavba'!$129:$129</definedName>
    <definedName name="_xlnm.Print_Titles" localSheetId="2">'1-2 - Modulová stavba'!$136:$136</definedName>
    <definedName name="_xlnm.Print_Titles" localSheetId="3">'1-3 - Zdravotechnika'!$132:$132</definedName>
    <definedName name="_xlnm.Print_Titles" localSheetId="4">'1-4 - Vykurovanie'!$128:$128</definedName>
    <definedName name="_xlnm.Print_Titles" localSheetId="5">'1-5 - Elektroinštalácia'!$144:$144</definedName>
    <definedName name="_xlnm.Print_Titles" localSheetId="6">'1-6 - HSP'!$125:$125</definedName>
    <definedName name="_xlnm.Print_Titles" localSheetId="7">'1-7 - Kuchyňa'!$121:$121</definedName>
    <definedName name="_xlnm.Print_Titles" localSheetId="8">'1-8 - Vzduchotechnika'!$121:$121</definedName>
    <definedName name="_xlnm.Print_Titles" localSheetId="0">'Rekapitulácia stavby'!$92:$92</definedName>
    <definedName name="_xlnm.Print_Titles" localSheetId="9">'SO-02 - Parkovisko, spevn...'!$128:$128</definedName>
    <definedName name="_xlnm.Print_Titles" localSheetId="10">'SO-03 - Oplotenie'!$126:$126</definedName>
    <definedName name="_xlnm.Print_Titles" localSheetId="11">'SO-04 - Vodovodná prípojk...'!$128:$128</definedName>
    <definedName name="_xlnm.Print_Titles" localSheetId="12">'SO-05 - Kanalizačná prípo...'!$127:$127</definedName>
    <definedName name="_xlnm.Print_Titles" localSheetId="13">'SO-06 - Areálová dažďová ...'!$126:$126</definedName>
    <definedName name="_xlnm.Print_Titles" localSheetId="14">'SO-07 - Prípojka NN'!$130:$130</definedName>
    <definedName name="_xlnm.Print_Area" localSheetId="1">'1-1 - Spodná stavba'!$C$4:$J$76,'1-1 - Spodná stavba'!$C$82:$J$109,'1-1 - Spodná stavba'!$C$115:$K$309</definedName>
    <definedName name="_xlnm.Print_Area" localSheetId="2">'1-2 - Modulová stavba'!$C$4:$J$76,'1-2 - Modulová stavba'!$C$82:$J$116,'1-2 - Modulová stavba'!$C$122:$K$510</definedName>
    <definedName name="_xlnm.Print_Area" localSheetId="3">'1-3 - Zdravotechnika'!$C$4:$J$76,'1-3 - Zdravotechnika'!$C$82:$J$112,'1-3 - Zdravotechnika'!$C$118:$K$360</definedName>
    <definedName name="_xlnm.Print_Area" localSheetId="4">'1-4 - Vykurovanie'!$C$4:$J$76,'1-4 - Vykurovanie'!$C$82:$J$108,'1-4 - Vykurovanie'!$C$114:$K$259</definedName>
    <definedName name="_xlnm.Print_Area" localSheetId="5">'1-5 - Elektroinštalácia'!$C$4:$J$76,'1-5 - Elektroinštalácia'!$C$82:$J$124,'1-5 - Elektroinštalácia'!$C$130:$K$815</definedName>
    <definedName name="_xlnm.Print_Area" localSheetId="6">'1-6 - HSP'!$C$4:$J$76,'1-6 - HSP'!$C$82:$J$105,'1-6 - HSP'!$C$111:$K$170</definedName>
    <definedName name="_xlnm.Print_Area" localSheetId="7">'1-7 - Kuchyňa'!$C$4:$J$76,'1-7 - Kuchyňa'!$C$82:$J$101,'1-7 - Kuchyňa'!$C$107:$K$142</definedName>
    <definedName name="_xlnm.Print_Area" localSheetId="8">'1-8 - Vzduchotechnika'!$C$4:$J$76,'1-8 - Vzduchotechnika'!$C$82:$J$101,'1-8 - Vzduchotechnika'!$C$107:$K$212</definedName>
    <definedName name="_xlnm.Print_Area" localSheetId="0">'Rekapitulácia stavby'!$D$4:$AO$76,'Rekapitulácia stavby'!$C$82:$AQ$111</definedName>
    <definedName name="_xlnm.Print_Area" localSheetId="9">'SO-02 - Parkovisko, spevn...'!$C$4:$J$76,'SO-02 - Parkovisko, spevn...'!$C$82:$J$108,'SO-02 - Parkovisko, spevn...'!$C$114:$K$212</definedName>
    <definedName name="_xlnm.Print_Area" localSheetId="10">'SO-03 - Oplotenie'!$C$4:$J$76,'SO-03 - Oplotenie'!$C$82:$J$106,'SO-03 - Oplotenie'!$C$112:$K$182</definedName>
    <definedName name="_xlnm.Print_Area" localSheetId="11">'SO-04 - Vodovodná prípojk...'!$C$4:$J$76,'SO-04 - Vodovodná prípojk...'!$C$82:$J$108,'SO-04 - Vodovodná prípojk...'!$C$114:$K$211</definedName>
    <definedName name="_xlnm.Print_Area" localSheetId="12">'SO-05 - Kanalizačná prípo...'!$C$4:$J$76,'SO-05 - Kanalizačná prípo...'!$C$82:$J$107,'SO-05 - Kanalizačná prípo...'!$C$113:$K$213</definedName>
    <definedName name="_xlnm.Print_Area" localSheetId="13">'SO-06 - Areálová dažďová ...'!$C$4:$J$76,'SO-06 - Areálová dažďová ...'!$C$82:$J$106,'SO-06 - Areálová dažďová ...'!$C$112:$K$214</definedName>
    <definedName name="_xlnm.Print_Area" localSheetId="14">'SO-07 - Prípojka NN'!$C$4:$J$76,'SO-07 - Prípojka NN'!$C$82:$J$110,'SO-07 - Prípojka NN'!$C$116:$K$198</definedName>
  </definedNames>
  <calcPr calcId="124519"/>
</workbook>
</file>

<file path=xl/calcChain.xml><?xml version="1.0" encoding="utf-8"?>
<calcChain xmlns="http://schemas.openxmlformats.org/spreadsheetml/2006/main">
  <c r="J39" i="15"/>
  <c r="J38"/>
  <c r="AY110" i="1" s="1"/>
  <c r="J37" i="15"/>
  <c r="AX110" i="1" s="1"/>
  <c r="BI198" i="15"/>
  <c r="BH198"/>
  <c r="BG198"/>
  <c r="BE198"/>
  <c r="T198"/>
  <c r="R198"/>
  <c r="P198"/>
  <c r="BK198"/>
  <c r="J198"/>
  <c r="BF198" s="1"/>
  <c r="BI197"/>
  <c r="BH197"/>
  <c r="BG197"/>
  <c r="BE197"/>
  <c r="T197"/>
  <c r="R197"/>
  <c r="P197"/>
  <c r="BK197"/>
  <c r="J197"/>
  <c r="BF197"/>
  <c r="BI196"/>
  <c r="BH196"/>
  <c r="BG196"/>
  <c r="BE196"/>
  <c r="T196"/>
  <c r="R196"/>
  <c r="P196"/>
  <c r="BK196"/>
  <c r="J196"/>
  <c r="BF196" s="1"/>
  <c r="BI195"/>
  <c r="BH195"/>
  <c r="BG195"/>
  <c r="BE195"/>
  <c r="T195"/>
  <c r="R195"/>
  <c r="P195"/>
  <c r="P194"/>
  <c r="BK195"/>
  <c r="J195"/>
  <c r="BF195" s="1"/>
  <c r="BI193"/>
  <c r="BH193"/>
  <c r="BG193"/>
  <c r="BE193"/>
  <c r="T193"/>
  <c r="R193"/>
  <c r="R191" s="1"/>
  <c r="P193"/>
  <c r="BK193"/>
  <c r="J193"/>
  <c r="BF193"/>
  <c r="BI192"/>
  <c r="BH192"/>
  <c r="BG192"/>
  <c r="BE192"/>
  <c r="T192"/>
  <c r="R192"/>
  <c r="P192"/>
  <c r="BK192"/>
  <c r="BK191"/>
  <c r="J191"/>
  <c r="J108" s="1"/>
  <c r="J192"/>
  <c r="BF192"/>
  <c r="BI190"/>
  <c r="BH190"/>
  <c r="BG190"/>
  <c r="BE190"/>
  <c r="T190"/>
  <c r="R190"/>
  <c r="P190"/>
  <c r="BK190"/>
  <c r="J190"/>
  <c r="BF190" s="1"/>
  <c r="BI189"/>
  <c r="BH189"/>
  <c r="BG189"/>
  <c r="BE189"/>
  <c r="T189"/>
  <c r="R189"/>
  <c r="P189"/>
  <c r="BK189"/>
  <c r="J189"/>
  <c r="BF189" s="1"/>
  <c r="BI188"/>
  <c r="BH188"/>
  <c r="BG188"/>
  <c r="BE188"/>
  <c r="T188"/>
  <c r="R188"/>
  <c r="P188"/>
  <c r="BK188"/>
  <c r="J188"/>
  <c r="BF188" s="1"/>
  <c r="BI187"/>
  <c r="BH187"/>
  <c r="BG187"/>
  <c r="BE187"/>
  <c r="T187"/>
  <c r="R187"/>
  <c r="P187"/>
  <c r="BK187"/>
  <c r="J187"/>
  <c r="BF187"/>
  <c r="BI186"/>
  <c r="BH186"/>
  <c r="BG186"/>
  <c r="BE186"/>
  <c r="T186"/>
  <c r="R186"/>
  <c r="P186"/>
  <c r="BK186"/>
  <c r="J186"/>
  <c r="BF186" s="1"/>
  <c r="BI185"/>
  <c r="BH185"/>
  <c r="BG185"/>
  <c r="BE185"/>
  <c r="T185"/>
  <c r="R185"/>
  <c r="P185"/>
  <c r="BK185"/>
  <c r="J185"/>
  <c r="BF185" s="1"/>
  <c r="BI183"/>
  <c r="BH183"/>
  <c r="BG183"/>
  <c r="BE183"/>
  <c r="T183"/>
  <c r="R183"/>
  <c r="P183"/>
  <c r="BK183"/>
  <c r="J183"/>
  <c r="BF183"/>
  <c r="BI182"/>
  <c r="BH182"/>
  <c r="BG182"/>
  <c r="BE182"/>
  <c r="T182"/>
  <c r="T181" s="1"/>
  <c r="R182"/>
  <c r="P182"/>
  <c r="BK182"/>
  <c r="BK181" s="1"/>
  <c r="J181" s="1"/>
  <c r="J106" s="1"/>
  <c r="J182"/>
  <c r="BF182" s="1"/>
  <c r="BI179"/>
  <c r="BH179"/>
  <c r="BG179"/>
  <c r="BE179"/>
  <c r="T179"/>
  <c r="R179"/>
  <c r="P179"/>
  <c r="BK179"/>
  <c r="J179"/>
  <c r="BF179" s="1"/>
  <c r="BI177"/>
  <c r="BH177"/>
  <c r="BG177"/>
  <c r="BE177"/>
  <c r="T177"/>
  <c r="R177"/>
  <c r="P177"/>
  <c r="BK177"/>
  <c r="J177"/>
  <c r="BF177"/>
  <c r="BI175"/>
  <c r="BH175"/>
  <c r="BG175"/>
  <c r="BE175"/>
  <c r="T175"/>
  <c r="R175"/>
  <c r="P175"/>
  <c r="BK175"/>
  <c r="J175"/>
  <c r="BF175" s="1"/>
  <c r="BI173"/>
  <c r="BH173"/>
  <c r="BG173"/>
  <c r="BE173"/>
  <c r="T173"/>
  <c r="R173"/>
  <c r="P173"/>
  <c r="BK173"/>
  <c r="J173"/>
  <c r="BF173"/>
  <c r="BI171"/>
  <c r="BH171"/>
  <c r="BG171"/>
  <c r="BE171"/>
  <c r="T171"/>
  <c r="R171"/>
  <c r="P171"/>
  <c r="BK171"/>
  <c r="J171"/>
  <c r="BF171" s="1"/>
  <c r="BI170"/>
  <c r="BH170"/>
  <c r="BG170"/>
  <c r="BE170"/>
  <c r="T170"/>
  <c r="R170"/>
  <c r="P170"/>
  <c r="BK170"/>
  <c r="J170"/>
  <c r="BF170" s="1"/>
  <c r="BI169"/>
  <c r="BH169"/>
  <c r="BG169"/>
  <c r="BE169"/>
  <c r="T169"/>
  <c r="R169"/>
  <c r="P169"/>
  <c r="BK169"/>
  <c r="J169"/>
  <c r="BF169"/>
  <c r="BI168"/>
  <c r="BH168"/>
  <c r="BG168"/>
  <c r="BE168"/>
  <c r="T168"/>
  <c r="R168"/>
  <c r="P168"/>
  <c r="BK168"/>
  <c r="J168"/>
  <c r="BF168" s="1"/>
  <c r="BI167"/>
  <c r="BH167"/>
  <c r="BG167"/>
  <c r="BE167"/>
  <c r="T167"/>
  <c r="R167"/>
  <c r="P167"/>
  <c r="BK167"/>
  <c r="J167"/>
  <c r="BF167"/>
  <c r="BI166"/>
  <c r="BH166"/>
  <c r="BG166"/>
  <c r="BE166"/>
  <c r="T166"/>
  <c r="R166"/>
  <c r="P166"/>
  <c r="BK166"/>
  <c r="J166"/>
  <c r="BF166" s="1"/>
  <c r="BI165"/>
  <c r="BH165"/>
  <c r="BG165"/>
  <c r="BE165"/>
  <c r="T165"/>
  <c r="R165"/>
  <c r="P165"/>
  <c r="BK165"/>
  <c r="J165"/>
  <c r="BF165"/>
  <c r="BI164"/>
  <c r="BH164"/>
  <c r="BG164"/>
  <c r="BE164"/>
  <c r="T164"/>
  <c r="R164"/>
  <c r="P164"/>
  <c r="BK164"/>
  <c r="J164"/>
  <c r="BF164" s="1"/>
  <c r="BI163"/>
  <c r="BH163"/>
  <c r="BG163"/>
  <c r="BE163"/>
  <c r="T163"/>
  <c r="R163"/>
  <c r="P163"/>
  <c r="BK163"/>
  <c r="J163"/>
  <c r="BF163" s="1"/>
  <c r="BI162"/>
  <c r="BH162"/>
  <c r="BG162"/>
  <c r="BE162"/>
  <c r="T162"/>
  <c r="R162"/>
  <c r="P162"/>
  <c r="BK162"/>
  <c r="J162"/>
  <c r="BF162" s="1"/>
  <c r="BI160"/>
  <c r="BH160"/>
  <c r="BG160"/>
  <c r="BE160"/>
  <c r="T160"/>
  <c r="R160"/>
  <c r="P160"/>
  <c r="BK160"/>
  <c r="J160"/>
  <c r="BF160" s="1"/>
  <c r="BI159"/>
  <c r="BH159"/>
  <c r="BG159"/>
  <c r="BE159"/>
  <c r="T159"/>
  <c r="T158" s="1"/>
  <c r="R159"/>
  <c r="P159"/>
  <c r="P158" s="1"/>
  <c r="BK159"/>
  <c r="BK158" s="1"/>
  <c r="J158" s="1"/>
  <c r="J103" s="1"/>
  <c r="J159"/>
  <c r="BF159" s="1"/>
  <c r="BI157"/>
  <c r="BH157"/>
  <c r="BG157"/>
  <c r="BE157"/>
  <c r="T157"/>
  <c r="R157"/>
  <c r="P157"/>
  <c r="BK157"/>
  <c r="J157"/>
  <c r="BF157" s="1"/>
  <c r="BI155"/>
  <c r="BH155"/>
  <c r="BG155"/>
  <c r="BE155"/>
  <c r="T155"/>
  <c r="R155"/>
  <c r="P155"/>
  <c r="BK155"/>
  <c r="J155"/>
  <c r="BF155" s="1"/>
  <c r="BI154"/>
  <c r="BH154"/>
  <c r="BG154"/>
  <c r="BE154"/>
  <c r="T154"/>
  <c r="R154"/>
  <c r="P154"/>
  <c r="BK154"/>
  <c r="J154"/>
  <c r="BF154"/>
  <c r="BI153"/>
  <c r="BH153"/>
  <c r="BG153"/>
  <c r="BE153"/>
  <c r="T153"/>
  <c r="R153"/>
  <c r="P153"/>
  <c r="BK153"/>
  <c r="J153"/>
  <c r="BF153" s="1"/>
  <c r="BI152"/>
  <c r="BH152"/>
  <c r="BG152"/>
  <c r="BE152"/>
  <c r="T152"/>
  <c r="R152"/>
  <c r="P152"/>
  <c r="BK152"/>
  <c r="J152"/>
  <c r="BF152" s="1"/>
  <c r="BI150"/>
  <c r="BH150"/>
  <c r="BG150"/>
  <c r="BE150"/>
  <c r="T150"/>
  <c r="R150"/>
  <c r="P150"/>
  <c r="BK150"/>
  <c r="BK147" s="1"/>
  <c r="J147" s="1"/>
  <c r="J101" s="1"/>
  <c r="J150"/>
  <c r="BF150" s="1"/>
  <c r="BI148"/>
  <c r="BH148"/>
  <c r="BG148"/>
  <c r="BE148"/>
  <c r="T148"/>
  <c r="T147" s="1"/>
  <c r="R148"/>
  <c r="R147"/>
  <c r="P148"/>
  <c r="BK148"/>
  <c r="J148"/>
  <c r="BF148" s="1"/>
  <c r="BI146"/>
  <c r="BH146"/>
  <c r="BG146"/>
  <c r="BE146"/>
  <c r="T146"/>
  <c r="R146"/>
  <c r="P146"/>
  <c r="BK146"/>
  <c r="J146"/>
  <c r="BF146" s="1"/>
  <c r="BI145"/>
  <c r="BH145"/>
  <c r="BG145"/>
  <c r="BE145"/>
  <c r="T145"/>
  <c r="R145"/>
  <c r="P145"/>
  <c r="BK145"/>
  <c r="J145"/>
  <c r="BF145"/>
  <c r="BI144"/>
  <c r="BH144"/>
  <c r="BG144"/>
  <c r="BE144"/>
  <c r="T144"/>
  <c r="T143" s="1"/>
  <c r="R144"/>
  <c r="R143" s="1"/>
  <c r="P144"/>
  <c r="BK144"/>
  <c r="J144"/>
  <c r="BF144"/>
  <c r="BI141"/>
  <c r="BH141"/>
  <c r="BG141"/>
  <c r="BE141"/>
  <c r="T141"/>
  <c r="R141"/>
  <c r="P141"/>
  <c r="BK141"/>
  <c r="J141"/>
  <c r="BF141" s="1"/>
  <c r="BI139"/>
  <c r="BH139"/>
  <c r="BG139"/>
  <c r="BE139"/>
  <c r="T139"/>
  <c r="R139"/>
  <c r="P139"/>
  <c r="BK139"/>
  <c r="J139"/>
  <c r="BF139"/>
  <c r="BI137"/>
  <c r="BH137"/>
  <c r="BG137"/>
  <c r="BE137"/>
  <c r="T137"/>
  <c r="R137"/>
  <c r="P137"/>
  <c r="BK137"/>
  <c r="J137"/>
  <c r="BF137" s="1"/>
  <c r="BI135"/>
  <c r="BH135"/>
  <c r="BG135"/>
  <c r="BE135"/>
  <c r="T135"/>
  <c r="R135"/>
  <c r="P135"/>
  <c r="BK135"/>
  <c r="J135"/>
  <c r="BF135" s="1"/>
  <c r="BI133"/>
  <c r="BH133"/>
  <c r="BG133"/>
  <c r="F37" s="1"/>
  <c r="BB110" i="1" s="1"/>
  <c r="BE133" i="15"/>
  <c r="T133"/>
  <c r="T132"/>
  <c r="R133"/>
  <c r="P133"/>
  <c r="BK133"/>
  <c r="J133"/>
  <c r="BF133" s="1"/>
  <c r="F125"/>
  <c r="E123"/>
  <c r="F91"/>
  <c r="E89"/>
  <c r="J26"/>
  <c r="E26"/>
  <c r="J128" s="1"/>
  <c r="J25"/>
  <c r="J23"/>
  <c r="E23"/>
  <c r="J127" s="1"/>
  <c r="J22"/>
  <c r="J20"/>
  <c r="E20"/>
  <c r="J19"/>
  <c r="J17"/>
  <c r="E17"/>
  <c r="J16"/>
  <c r="E7"/>
  <c r="E85" s="1"/>
  <c r="J39" i="14"/>
  <c r="J38"/>
  <c r="AY109" i="1" s="1"/>
  <c r="J37" i="14"/>
  <c r="AX109" i="1"/>
  <c r="BI214" i="14"/>
  <c r="BH214"/>
  <c r="BG214"/>
  <c r="BE214"/>
  <c r="T214"/>
  <c r="T213" s="1"/>
  <c r="R214"/>
  <c r="R213" s="1"/>
  <c r="P214"/>
  <c r="P213"/>
  <c r="BK214"/>
  <c r="BK213" s="1"/>
  <c r="J213" s="1"/>
  <c r="J105" s="1"/>
  <c r="J214"/>
  <c r="BF214" s="1"/>
  <c r="BI212"/>
  <c r="BH212"/>
  <c r="BG212"/>
  <c r="BE212"/>
  <c r="T212"/>
  <c r="R212"/>
  <c r="P212"/>
  <c r="BK212"/>
  <c r="J212"/>
  <c r="BF212" s="1"/>
  <c r="BI211"/>
  <c r="BH211"/>
  <c r="BG211"/>
  <c r="BE211"/>
  <c r="T211"/>
  <c r="R211"/>
  <c r="P211"/>
  <c r="BK211"/>
  <c r="J211"/>
  <c r="BF211"/>
  <c r="BI210"/>
  <c r="BH210"/>
  <c r="BG210"/>
  <c r="BE210"/>
  <c r="T210"/>
  <c r="R210"/>
  <c r="P210"/>
  <c r="BK210"/>
  <c r="J210"/>
  <c r="BF210" s="1"/>
  <c r="BI209"/>
  <c r="BH209"/>
  <c r="BG209"/>
  <c r="BE209"/>
  <c r="T209"/>
  <c r="R209"/>
  <c r="P209"/>
  <c r="BK209"/>
  <c r="J209"/>
  <c r="BF209"/>
  <c r="BI208"/>
  <c r="BH208"/>
  <c r="BG208"/>
  <c r="BE208"/>
  <c r="T208"/>
  <c r="R208"/>
  <c r="P208"/>
  <c r="BK208"/>
  <c r="J208"/>
  <c r="BF208" s="1"/>
  <c r="BI207"/>
  <c r="BH207"/>
  <c r="BG207"/>
  <c r="BE207"/>
  <c r="T207"/>
  <c r="R207"/>
  <c r="P207"/>
  <c r="BK207"/>
  <c r="J207"/>
  <c r="BF207" s="1"/>
  <c r="BI206"/>
  <c r="BH206"/>
  <c r="BG206"/>
  <c r="BE206"/>
  <c r="T206"/>
  <c r="R206"/>
  <c r="P206"/>
  <c r="BK206"/>
  <c r="J206"/>
  <c r="BF206" s="1"/>
  <c r="BI205"/>
  <c r="BH205"/>
  <c r="BG205"/>
  <c r="BE205"/>
  <c r="T205"/>
  <c r="R205"/>
  <c r="P205"/>
  <c r="BK205"/>
  <c r="J205"/>
  <c r="BF205" s="1"/>
  <c r="BI204"/>
  <c r="BH204"/>
  <c r="BG204"/>
  <c r="BE204"/>
  <c r="T204"/>
  <c r="R204"/>
  <c r="P204"/>
  <c r="BK204"/>
  <c r="J204"/>
  <c r="BF204" s="1"/>
  <c r="BI203"/>
  <c r="BH203"/>
  <c r="BG203"/>
  <c r="BE203"/>
  <c r="T203"/>
  <c r="R203"/>
  <c r="P203"/>
  <c r="BK203"/>
  <c r="J203"/>
  <c r="BF203" s="1"/>
  <c r="BI202"/>
  <c r="BH202"/>
  <c r="BG202"/>
  <c r="BE202"/>
  <c r="T202"/>
  <c r="R202"/>
  <c r="P202"/>
  <c r="BK202"/>
  <c r="J202"/>
  <c r="BF202" s="1"/>
  <c r="BI201"/>
  <c r="BH201"/>
  <c r="BG201"/>
  <c r="BE201"/>
  <c r="T201"/>
  <c r="R201"/>
  <c r="P201"/>
  <c r="BK201"/>
  <c r="J201"/>
  <c r="BF201"/>
  <c r="BI200"/>
  <c r="BH200"/>
  <c r="BG200"/>
  <c r="BE200"/>
  <c r="T200"/>
  <c r="R200"/>
  <c r="P200"/>
  <c r="BK200"/>
  <c r="J200"/>
  <c r="BF200" s="1"/>
  <c r="BI199"/>
  <c r="BH199"/>
  <c r="BG199"/>
  <c r="BE199"/>
  <c r="T199"/>
  <c r="R199"/>
  <c r="P199"/>
  <c r="BK199"/>
  <c r="J199"/>
  <c r="BF199"/>
  <c r="BI198"/>
  <c r="BH198"/>
  <c r="BG198"/>
  <c r="BE198"/>
  <c r="T198"/>
  <c r="R198"/>
  <c r="P198"/>
  <c r="BK198"/>
  <c r="J198"/>
  <c r="BF198" s="1"/>
  <c r="BI197"/>
  <c r="BH197"/>
  <c r="BG197"/>
  <c r="BE197"/>
  <c r="T197"/>
  <c r="R197"/>
  <c r="P197"/>
  <c r="BK197"/>
  <c r="J197"/>
  <c r="BF197"/>
  <c r="BI196"/>
  <c r="BH196"/>
  <c r="BG196"/>
  <c r="BE196"/>
  <c r="T196"/>
  <c r="R196"/>
  <c r="P196"/>
  <c r="BK196"/>
  <c r="J196"/>
  <c r="BF196" s="1"/>
  <c r="BI195"/>
  <c r="BH195"/>
  <c r="BG195"/>
  <c r="BE195"/>
  <c r="T195"/>
  <c r="R195"/>
  <c r="P195"/>
  <c r="BK195"/>
  <c r="J195"/>
  <c r="BF195"/>
  <c r="BI194"/>
  <c r="BH194"/>
  <c r="BG194"/>
  <c r="BE194"/>
  <c r="T194"/>
  <c r="R194"/>
  <c r="P194"/>
  <c r="BK194"/>
  <c r="J194"/>
  <c r="BF194" s="1"/>
  <c r="BI193"/>
  <c r="BH193"/>
  <c r="BG193"/>
  <c r="BE193"/>
  <c r="T193"/>
  <c r="R193"/>
  <c r="P193"/>
  <c r="BK193"/>
  <c r="J193"/>
  <c r="BF193"/>
  <c r="BI192"/>
  <c r="BH192"/>
  <c r="BG192"/>
  <c r="BE192"/>
  <c r="T192"/>
  <c r="R192"/>
  <c r="P192"/>
  <c r="BK192"/>
  <c r="J192"/>
  <c r="BF192" s="1"/>
  <c r="BI191"/>
  <c r="BH191"/>
  <c r="BG191"/>
  <c r="BE191"/>
  <c r="T191"/>
  <c r="R191"/>
  <c r="P191"/>
  <c r="BK191"/>
  <c r="J191"/>
  <c r="BF191" s="1"/>
  <c r="BI190"/>
  <c r="BH190"/>
  <c r="BG190"/>
  <c r="BE190"/>
  <c r="T190"/>
  <c r="R190"/>
  <c r="P190"/>
  <c r="BK190"/>
  <c r="J190"/>
  <c r="BF190" s="1"/>
  <c r="BI189"/>
  <c r="BH189"/>
  <c r="BG189"/>
  <c r="BE189"/>
  <c r="T189"/>
  <c r="R189"/>
  <c r="P189"/>
  <c r="BK189"/>
  <c r="J189"/>
  <c r="BF189" s="1"/>
  <c r="BI188"/>
  <c r="BH188"/>
  <c r="BG188"/>
  <c r="BE188"/>
  <c r="T188"/>
  <c r="R188"/>
  <c r="P188"/>
  <c r="BK188"/>
  <c r="J188"/>
  <c r="BF188" s="1"/>
  <c r="BI187"/>
  <c r="BH187"/>
  <c r="BG187"/>
  <c r="BE187"/>
  <c r="T187"/>
  <c r="R187"/>
  <c r="P187"/>
  <c r="BK187"/>
  <c r="J187"/>
  <c r="BF187" s="1"/>
  <c r="BI186"/>
  <c r="BH186"/>
  <c r="BG186"/>
  <c r="BE186"/>
  <c r="T186"/>
  <c r="R186"/>
  <c r="P186"/>
  <c r="BK186"/>
  <c r="J186"/>
  <c r="BF186" s="1"/>
  <c r="BI185"/>
  <c r="BH185"/>
  <c r="BG185"/>
  <c r="BE185"/>
  <c r="T185"/>
  <c r="R185"/>
  <c r="P185"/>
  <c r="BK185"/>
  <c r="J185"/>
  <c r="BF185"/>
  <c r="BI184"/>
  <c r="BH184"/>
  <c r="BG184"/>
  <c r="BE184"/>
  <c r="T184"/>
  <c r="R184"/>
  <c r="P184"/>
  <c r="BK184"/>
  <c r="J184"/>
  <c r="BF184" s="1"/>
  <c r="BI183"/>
  <c r="BH183"/>
  <c r="BG183"/>
  <c r="BE183"/>
  <c r="T183"/>
  <c r="R183"/>
  <c r="P183"/>
  <c r="BK183"/>
  <c r="J183"/>
  <c r="BF183"/>
  <c r="BI182"/>
  <c r="BH182"/>
  <c r="BG182"/>
  <c r="BE182"/>
  <c r="T182"/>
  <c r="R182"/>
  <c r="P182"/>
  <c r="BK182"/>
  <c r="J182"/>
  <c r="BF182" s="1"/>
  <c r="BI181"/>
  <c r="BH181"/>
  <c r="BG181"/>
  <c r="BE181"/>
  <c r="T181"/>
  <c r="R181"/>
  <c r="P181"/>
  <c r="BK181"/>
  <c r="J181"/>
  <c r="BF181"/>
  <c r="BI180"/>
  <c r="BH180"/>
  <c r="BG180"/>
  <c r="BE180"/>
  <c r="T180"/>
  <c r="R180"/>
  <c r="P180"/>
  <c r="BK180"/>
  <c r="J180"/>
  <c r="BF180" s="1"/>
  <c r="BI179"/>
  <c r="BH179"/>
  <c r="BG179"/>
  <c r="BE179"/>
  <c r="T179"/>
  <c r="R179"/>
  <c r="P179"/>
  <c r="BK179"/>
  <c r="J179"/>
  <c r="BF179"/>
  <c r="BI178"/>
  <c r="BH178"/>
  <c r="BG178"/>
  <c r="BE178"/>
  <c r="T178"/>
  <c r="R178"/>
  <c r="P178"/>
  <c r="BK178"/>
  <c r="J178"/>
  <c r="BF178" s="1"/>
  <c r="BI177"/>
  <c r="BH177"/>
  <c r="BG177"/>
  <c r="BE177"/>
  <c r="T177"/>
  <c r="R177"/>
  <c r="P177"/>
  <c r="BK177"/>
  <c r="J177"/>
  <c r="BF177"/>
  <c r="BI176"/>
  <c r="BH176"/>
  <c r="BG176"/>
  <c r="BE176"/>
  <c r="T176"/>
  <c r="R176"/>
  <c r="P176"/>
  <c r="BK176"/>
  <c r="J176"/>
  <c r="BF176" s="1"/>
  <c r="BI175"/>
  <c r="BH175"/>
  <c r="BG175"/>
  <c r="BE175"/>
  <c r="T175"/>
  <c r="R175"/>
  <c r="P175"/>
  <c r="BK175"/>
  <c r="J175"/>
  <c r="BF175" s="1"/>
  <c r="BI174"/>
  <c r="BH174"/>
  <c r="BG174"/>
  <c r="BE174"/>
  <c r="T174"/>
  <c r="R174"/>
  <c r="P174"/>
  <c r="BK174"/>
  <c r="J174"/>
  <c r="BF174" s="1"/>
  <c r="BI173"/>
  <c r="BH173"/>
  <c r="BG173"/>
  <c r="BE173"/>
  <c r="T173"/>
  <c r="R173"/>
  <c r="P173"/>
  <c r="BK173"/>
  <c r="J173"/>
  <c r="BF173" s="1"/>
  <c r="BI172"/>
  <c r="BH172"/>
  <c r="BG172"/>
  <c r="BE172"/>
  <c r="T172"/>
  <c r="R172"/>
  <c r="P172"/>
  <c r="BK172"/>
  <c r="J172"/>
  <c r="BF172" s="1"/>
  <c r="BI171"/>
  <c r="BH171"/>
  <c r="BG171"/>
  <c r="BE171"/>
  <c r="T171"/>
  <c r="R171"/>
  <c r="P171"/>
  <c r="BK171"/>
  <c r="J171"/>
  <c r="BF171" s="1"/>
  <c r="BI170"/>
  <c r="BH170"/>
  <c r="BG170"/>
  <c r="BE170"/>
  <c r="T170"/>
  <c r="R170"/>
  <c r="P170"/>
  <c r="BK170"/>
  <c r="J170"/>
  <c r="BF170" s="1"/>
  <c r="BI169"/>
  <c r="BH169"/>
  <c r="BG169"/>
  <c r="BE169"/>
  <c r="T169"/>
  <c r="R169"/>
  <c r="P169"/>
  <c r="BK169"/>
  <c r="J169"/>
  <c r="BF169"/>
  <c r="BI168"/>
  <c r="BH168"/>
  <c r="BG168"/>
  <c r="BE168"/>
  <c r="T168"/>
  <c r="R168"/>
  <c r="R164" s="1"/>
  <c r="P168"/>
  <c r="BK168"/>
  <c r="J168"/>
  <c r="BF168" s="1"/>
  <c r="BI167"/>
  <c r="BH167"/>
  <c r="BG167"/>
  <c r="BE167"/>
  <c r="T167"/>
  <c r="R167"/>
  <c r="P167"/>
  <c r="BK167"/>
  <c r="J167"/>
  <c r="BF167"/>
  <c r="BI166"/>
  <c r="BH166"/>
  <c r="BG166"/>
  <c r="BE166"/>
  <c r="T166"/>
  <c r="R166"/>
  <c r="P166"/>
  <c r="BK166"/>
  <c r="J166"/>
  <c r="BF166" s="1"/>
  <c r="BI165"/>
  <c r="BH165"/>
  <c r="BG165"/>
  <c r="BE165"/>
  <c r="T165"/>
  <c r="R165"/>
  <c r="P165"/>
  <c r="BK165"/>
  <c r="J165"/>
  <c r="BF165" s="1"/>
  <c r="BI163"/>
  <c r="BH163"/>
  <c r="BG163"/>
  <c r="BE163"/>
  <c r="T163"/>
  <c r="R163"/>
  <c r="P163"/>
  <c r="P160" s="1"/>
  <c r="BK163"/>
  <c r="J163"/>
  <c r="BF163"/>
  <c r="BI162"/>
  <c r="BH162"/>
  <c r="BG162"/>
  <c r="BE162"/>
  <c r="T162"/>
  <c r="T160" s="1"/>
  <c r="R162"/>
  <c r="P162"/>
  <c r="BK162"/>
  <c r="J162"/>
  <c r="BF162" s="1"/>
  <c r="BI161"/>
  <c r="BH161"/>
  <c r="BG161"/>
  <c r="BE161"/>
  <c r="T161"/>
  <c r="R161"/>
  <c r="P161"/>
  <c r="BK161"/>
  <c r="BK160"/>
  <c r="J160" s="1"/>
  <c r="J103" s="1"/>
  <c r="J161"/>
  <c r="BF161" s="1"/>
  <c r="BI159"/>
  <c r="BH159"/>
  <c r="BG159"/>
  <c r="BE159"/>
  <c r="T159"/>
  <c r="R159"/>
  <c r="P159"/>
  <c r="BK159"/>
  <c r="J159"/>
  <c r="BF159" s="1"/>
  <c r="BI158"/>
  <c r="BH158"/>
  <c r="BG158"/>
  <c r="BE158"/>
  <c r="T158"/>
  <c r="T156" s="1"/>
  <c r="R158"/>
  <c r="P158"/>
  <c r="BK158"/>
  <c r="J158"/>
  <c r="BF158" s="1"/>
  <c r="BI157"/>
  <c r="BH157"/>
  <c r="BG157"/>
  <c r="BE157"/>
  <c r="T157"/>
  <c r="R157"/>
  <c r="R156" s="1"/>
  <c r="P157"/>
  <c r="BK157"/>
  <c r="BK156" s="1"/>
  <c r="J156" s="1"/>
  <c r="J102" s="1"/>
  <c r="J157"/>
  <c r="BF157"/>
  <c r="BI155"/>
  <c r="BH155"/>
  <c r="BG155"/>
  <c r="BE155"/>
  <c r="T155"/>
  <c r="T154" s="1"/>
  <c r="R155"/>
  <c r="R154"/>
  <c r="P155"/>
  <c r="P154" s="1"/>
  <c r="BK155"/>
  <c r="BK154" s="1"/>
  <c r="J154" s="1"/>
  <c r="J101" s="1"/>
  <c r="J155"/>
  <c r="BF155"/>
  <c r="BI153"/>
  <c r="BH153"/>
  <c r="BG153"/>
  <c r="BE153"/>
  <c r="T153"/>
  <c r="R153"/>
  <c r="P153"/>
  <c r="BK153"/>
  <c r="J153"/>
  <c r="BF153"/>
  <c r="BI152"/>
  <c r="BH152"/>
  <c r="BG152"/>
  <c r="BE152"/>
  <c r="T152"/>
  <c r="R152"/>
  <c r="P152"/>
  <c r="BK152"/>
  <c r="J152"/>
  <c r="BF152" s="1"/>
  <c r="BI151"/>
  <c r="BH151"/>
  <c r="BG151"/>
  <c r="BE151"/>
  <c r="T151"/>
  <c r="R151"/>
  <c r="P151"/>
  <c r="BK151"/>
  <c r="J151"/>
  <c r="BF151"/>
  <c r="BI149"/>
  <c r="BH149"/>
  <c r="BG149"/>
  <c r="BE149"/>
  <c r="T149"/>
  <c r="R149"/>
  <c r="P149"/>
  <c r="BK149"/>
  <c r="J149"/>
  <c r="BF149" s="1"/>
  <c r="BI148"/>
  <c r="BH148"/>
  <c r="BG148"/>
  <c r="BE148"/>
  <c r="T148"/>
  <c r="R148"/>
  <c r="P148"/>
  <c r="BK148"/>
  <c r="J148"/>
  <c r="BF148"/>
  <c r="BI147"/>
  <c r="BH147"/>
  <c r="BG147"/>
  <c r="BE147"/>
  <c r="T147"/>
  <c r="R147"/>
  <c r="P147"/>
  <c r="BK147"/>
  <c r="J147"/>
  <c r="BF147" s="1"/>
  <c r="BI146"/>
  <c r="BH146"/>
  <c r="BG146"/>
  <c r="BE146"/>
  <c r="T146"/>
  <c r="R146"/>
  <c r="P146"/>
  <c r="BK146"/>
  <c r="J146"/>
  <c r="BF146"/>
  <c r="BI145"/>
  <c r="BH145"/>
  <c r="BG145"/>
  <c r="BE145"/>
  <c r="T145"/>
  <c r="R145"/>
  <c r="P145"/>
  <c r="BK145"/>
  <c r="J145"/>
  <c r="BF145" s="1"/>
  <c r="BI144"/>
  <c r="BH144"/>
  <c r="BG144"/>
  <c r="BE144"/>
  <c r="T144"/>
  <c r="R144"/>
  <c r="P144"/>
  <c r="BK144"/>
  <c r="J144"/>
  <c r="BF144" s="1"/>
  <c r="BI142"/>
  <c r="BH142"/>
  <c r="BG142"/>
  <c r="BE142"/>
  <c r="T142"/>
  <c r="R142"/>
  <c r="P142"/>
  <c r="BK142"/>
  <c r="J142"/>
  <c r="BF142" s="1"/>
  <c r="BI140"/>
  <c r="BH140"/>
  <c r="BG140"/>
  <c r="BE140"/>
  <c r="T140"/>
  <c r="R140"/>
  <c r="P140"/>
  <c r="BK140"/>
  <c r="J140"/>
  <c r="BF140" s="1"/>
  <c r="BI138"/>
  <c r="BH138"/>
  <c r="BG138"/>
  <c r="BE138"/>
  <c r="T138"/>
  <c r="R138"/>
  <c r="P138"/>
  <c r="BK138"/>
  <c r="J138"/>
  <c r="BF138" s="1"/>
  <c r="BI137"/>
  <c r="BH137"/>
  <c r="BG137"/>
  <c r="BE137"/>
  <c r="T137"/>
  <c r="R137"/>
  <c r="P137"/>
  <c r="BK137"/>
  <c r="J137"/>
  <c r="BF137" s="1"/>
  <c r="BI136"/>
  <c r="BH136"/>
  <c r="BG136"/>
  <c r="BE136"/>
  <c r="T136"/>
  <c r="R136"/>
  <c r="P136"/>
  <c r="BK136"/>
  <c r="J136"/>
  <c r="BF136" s="1"/>
  <c r="BI135"/>
  <c r="BH135"/>
  <c r="BG135"/>
  <c r="BE135"/>
  <c r="T135"/>
  <c r="R135"/>
  <c r="P135"/>
  <c r="BK135"/>
  <c r="J135"/>
  <c r="BF135" s="1"/>
  <c r="BI134"/>
  <c r="BH134"/>
  <c r="BG134"/>
  <c r="BE134"/>
  <c r="T134"/>
  <c r="R134"/>
  <c r="P134"/>
  <c r="BK134"/>
  <c r="J134"/>
  <c r="BF134" s="1"/>
  <c r="BI133"/>
  <c r="BH133"/>
  <c r="BG133"/>
  <c r="BE133"/>
  <c r="T133"/>
  <c r="R133"/>
  <c r="P133"/>
  <c r="BK133"/>
  <c r="J133"/>
  <c r="BF133"/>
  <c r="BI132"/>
  <c r="BH132"/>
  <c r="BG132"/>
  <c r="BE132"/>
  <c r="T132"/>
  <c r="R132"/>
  <c r="P132"/>
  <c r="BK132"/>
  <c r="J132"/>
  <c r="BF132" s="1"/>
  <c r="BI131"/>
  <c r="BH131"/>
  <c r="BG131"/>
  <c r="BE131"/>
  <c r="T131"/>
  <c r="R131"/>
  <c r="P131"/>
  <c r="BK131"/>
  <c r="J131"/>
  <c r="BF131"/>
  <c r="BI130"/>
  <c r="BH130"/>
  <c r="F38" s="1"/>
  <c r="BC109" i="1" s="1"/>
  <c r="BG130" i="14"/>
  <c r="BE130"/>
  <c r="T130"/>
  <c r="R130"/>
  <c r="P130"/>
  <c r="BK130"/>
  <c r="BK129" s="1"/>
  <c r="J130"/>
  <c r="BF130" s="1"/>
  <c r="F121"/>
  <c r="E119"/>
  <c r="F91"/>
  <c r="E89"/>
  <c r="J26"/>
  <c r="E26"/>
  <c r="J124" s="1"/>
  <c r="J25"/>
  <c r="J23"/>
  <c r="E23"/>
  <c r="J22"/>
  <c r="J20"/>
  <c r="E20"/>
  <c r="J19"/>
  <c r="J17"/>
  <c r="E17"/>
  <c r="F123" s="1"/>
  <c r="J16"/>
  <c r="J121"/>
  <c r="E7"/>
  <c r="J39" i="13"/>
  <c r="J38"/>
  <c r="AY108" i="1" s="1"/>
  <c r="J37" i="13"/>
  <c r="AX108" i="1"/>
  <c r="BI213" i="13"/>
  <c r="BH213"/>
  <c r="BG213"/>
  <c r="BE213"/>
  <c r="T213"/>
  <c r="R213"/>
  <c r="P213"/>
  <c r="BK213"/>
  <c r="J213"/>
  <c r="BF213" s="1"/>
  <c r="BI212"/>
  <c r="BH212"/>
  <c r="BG212"/>
  <c r="BE212"/>
  <c r="T212"/>
  <c r="R212"/>
  <c r="P212"/>
  <c r="BK212"/>
  <c r="J212"/>
  <c r="BF212"/>
  <c r="BI211"/>
  <c r="BH211"/>
  <c r="BG211"/>
  <c r="BE211"/>
  <c r="T211"/>
  <c r="R211"/>
  <c r="P211"/>
  <c r="BK211"/>
  <c r="BK205" s="1"/>
  <c r="J211"/>
  <c r="BF211" s="1"/>
  <c r="BI210"/>
  <c r="BH210"/>
  <c r="BG210"/>
  <c r="BE210"/>
  <c r="T210"/>
  <c r="R210"/>
  <c r="P210"/>
  <c r="BK210"/>
  <c r="J210"/>
  <c r="BF210"/>
  <c r="BI209"/>
  <c r="BH209"/>
  <c r="BG209"/>
  <c r="BE209"/>
  <c r="T209"/>
  <c r="T205" s="1"/>
  <c r="T204" s="1"/>
  <c r="R209"/>
  <c r="P209"/>
  <c r="BK209"/>
  <c r="J209"/>
  <c r="BF209" s="1"/>
  <c r="BI208"/>
  <c r="BH208"/>
  <c r="BG208"/>
  <c r="BE208"/>
  <c r="T208"/>
  <c r="R208"/>
  <c r="P208"/>
  <c r="BK208"/>
  <c r="J208"/>
  <c r="BF208"/>
  <c r="BI207"/>
  <c r="BH207"/>
  <c r="BG207"/>
  <c r="BE207"/>
  <c r="T207"/>
  <c r="R207"/>
  <c r="P207"/>
  <c r="BK207"/>
  <c r="J207"/>
  <c r="BF207" s="1"/>
  <c r="BI206"/>
  <c r="BH206"/>
  <c r="BG206"/>
  <c r="BE206"/>
  <c r="T206"/>
  <c r="R206"/>
  <c r="P206"/>
  <c r="BK206"/>
  <c r="J206"/>
  <c r="BF206" s="1"/>
  <c r="BI203"/>
  <c r="BH203"/>
  <c r="BG203"/>
  <c r="BE203"/>
  <c r="T203"/>
  <c r="T202" s="1"/>
  <c r="R203"/>
  <c r="R202" s="1"/>
  <c r="P203"/>
  <c r="P202" s="1"/>
  <c r="BK203"/>
  <c r="BK202" s="1"/>
  <c r="J202" s="1"/>
  <c r="J104" s="1"/>
  <c r="J203"/>
  <c r="BF203" s="1"/>
  <c r="BI201"/>
  <c r="BH201"/>
  <c r="BG201"/>
  <c r="BE201"/>
  <c r="T201"/>
  <c r="R201"/>
  <c r="P201"/>
  <c r="BK201"/>
  <c r="J201"/>
  <c r="BF201" s="1"/>
  <c r="BI200"/>
  <c r="BH200"/>
  <c r="BG200"/>
  <c r="BE200"/>
  <c r="T200"/>
  <c r="R200"/>
  <c r="P200"/>
  <c r="BK200"/>
  <c r="J200"/>
  <c r="BF200"/>
  <c r="BI199"/>
  <c r="BH199"/>
  <c r="BG199"/>
  <c r="BE199"/>
  <c r="T199"/>
  <c r="R199"/>
  <c r="P199"/>
  <c r="BK199"/>
  <c r="J199"/>
  <c r="BF199" s="1"/>
  <c r="BI198"/>
  <c r="BH198"/>
  <c r="BG198"/>
  <c r="BE198"/>
  <c r="T198"/>
  <c r="R198"/>
  <c r="P198"/>
  <c r="BK198"/>
  <c r="J198"/>
  <c r="BF198"/>
  <c r="BI197"/>
  <c r="BH197"/>
  <c r="BG197"/>
  <c r="BE197"/>
  <c r="T197"/>
  <c r="R197"/>
  <c r="P197"/>
  <c r="BK197"/>
  <c r="J197"/>
  <c r="BF197" s="1"/>
  <c r="BI196"/>
  <c r="BH196"/>
  <c r="BG196"/>
  <c r="BE196"/>
  <c r="T196"/>
  <c r="R196"/>
  <c r="P196"/>
  <c r="BK196"/>
  <c r="J196"/>
  <c r="BF196"/>
  <c r="BI195"/>
  <c r="BH195"/>
  <c r="BG195"/>
  <c r="BE195"/>
  <c r="T195"/>
  <c r="R195"/>
  <c r="P195"/>
  <c r="BK195"/>
  <c r="J195"/>
  <c r="BF195" s="1"/>
  <c r="BI194"/>
  <c r="BH194"/>
  <c r="BG194"/>
  <c r="BE194"/>
  <c r="T194"/>
  <c r="R194"/>
  <c r="P194"/>
  <c r="BK194"/>
  <c r="J194"/>
  <c r="BF194" s="1"/>
  <c r="BI193"/>
  <c r="BH193"/>
  <c r="BG193"/>
  <c r="BE193"/>
  <c r="T193"/>
  <c r="R193"/>
  <c r="P193"/>
  <c r="BK193"/>
  <c r="J193"/>
  <c r="BF193" s="1"/>
  <c r="BI192"/>
  <c r="BH192"/>
  <c r="BG192"/>
  <c r="BE192"/>
  <c r="T192"/>
  <c r="R192"/>
  <c r="P192"/>
  <c r="BK192"/>
  <c r="J192"/>
  <c r="BF192"/>
  <c r="BI191"/>
  <c r="BH191"/>
  <c r="BG191"/>
  <c r="BE191"/>
  <c r="T191"/>
  <c r="R191"/>
  <c r="P191"/>
  <c r="BK191"/>
  <c r="J191"/>
  <c r="BF191" s="1"/>
  <c r="BI190"/>
  <c r="BH190"/>
  <c r="BG190"/>
  <c r="BE190"/>
  <c r="T190"/>
  <c r="R190"/>
  <c r="P190"/>
  <c r="BK190"/>
  <c r="J190"/>
  <c r="BF190" s="1"/>
  <c r="BI189"/>
  <c r="BH189"/>
  <c r="BG189"/>
  <c r="BE189"/>
  <c r="T189"/>
  <c r="R189"/>
  <c r="P189"/>
  <c r="BK189"/>
  <c r="J189"/>
  <c r="BF189" s="1"/>
  <c r="BI188"/>
  <c r="BH188"/>
  <c r="BG188"/>
  <c r="BE188"/>
  <c r="T188"/>
  <c r="R188"/>
  <c r="P188"/>
  <c r="BK188"/>
  <c r="J188"/>
  <c r="BF188" s="1"/>
  <c r="BI187"/>
  <c r="BH187"/>
  <c r="BG187"/>
  <c r="BE187"/>
  <c r="T187"/>
  <c r="R187"/>
  <c r="P187"/>
  <c r="BK187"/>
  <c r="J187"/>
  <c r="BF187" s="1"/>
  <c r="BI186"/>
  <c r="BH186"/>
  <c r="BG186"/>
  <c r="BE186"/>
  <c r="T186"/>
  <c r="R186"/>
  <c r="P186"/>
  <c r="BK186"/>
  <c r="J186"/>
  <c r="BF186"/>
  <c r="BI185"/>
  <c r="BH185"/>
  <c r="BG185"/>
  <c r="BE185"/>
  <c r="T185"/>
  <c r="R185"/>
  <c r="P185"/>
  <c r="BK185"/>
  <c r="J185"/>
  <c r="BF185" s="1"/>
  <c r="BI184"/>
  <c r="BH184"/>
  <c r="BG184"/>
  <c r="BE184"/>
  <c r="T184"/>
  <c r="R184"/>
  <c r="P184"/>
  <c r="BK184"/>
  <c r="J184"/>
  <c r="BF184"/>
  <c r="BI183"/>
  <c r="BH183"/>
  <c r="BG183"/>
  <c r="BE183"/>
  <c r="T183"/>
  <c r="R183"/>
  <c r="P183"/>
  <c r="BK183"/>
  <c r="J183"/>
  <c r="BF183" s="1"/>
  <c r="BI182"/>
  <c r="BH182"/>
  <c r="BG182"/>
  <c r="BE182"/>
  <c r="T182"/>
  <c r="R182"/>
  <c r="P182"/>
  <c r="BK182"/>
  <c r="J182"/>
  <c r="BF182"/>
  <c r="BI181"/>
  <c r="BH181"/>
  <c r="BG181"/>
  <c r="BE181"/>
  <c r="T181"/>
  <c r="R181"/>
  <c r="P181"/>
  <c r="BK181"/>
  <c r="J181"/>
  <c r="BF181" s="1"/>
  <c r="BI180"/>
  <c r="BH180"/>
  <c r="BG180"/>
  <c r="BE180"/>
  <c r="T180"/>
  <c r="R180"/>
  <c r="P180"/>
  <c r="BK180"/>
  <c r="J180"/>
  <c r="BF180"/>
  <c r="BI179"/>
  <c r="BH179"/>
  <c r="BG179"/>
  <c r="BE179"/>
  <c r="T179"/>
  <c r="R179"/>
  <c r="P179"/>
  <c r="BK179"/>
  <c r="J179"/>
  <c r="BF179" s="1"/>
  <c r="BI178"/>
  <c r="BH178"/>
  <c r="BG178"/>
  <c r="BE178"/>
  <c r="T178"/>
  <c r="R178"/>
  <c r="P178"/>
  <c r="BK178"/>
  <c r="J178"/>
  <c r="BF178" s="1"/>
  <c r="BI177"/>
  <c r="BH177"/>
  <c r="BG177"/>
  <c r="BE177"/>
  <c r="T177"/>
  <c r="R177"/>
  <c r="P177"/>
  <c r="BK177"/>
  <c r="J177"/>
  <c r="BF177" s="1"/>
  <c r="BI176"/>
  <c r="BH176"/>
  <c r="BG176"/>
  <c r="BE176"/>
  <c r="T176"/>
  <c r="R176"/>
  <c r="P176"/>
  <c r="BK176"/>
  <c r="J176"/>
  <c r="BF176"/>
  <c r="BI175"/>
  <c r="BH175"/>
  <c r="BG175"/>
  <c r="BE175"/>
  <c r="T175"/>
  <c r="R175"/>
  <c r="P175"/>
  <c r="BK175"/>
  <c r="J175"/>
  <c r="BF175" s="1"/>
  <c r="BI174"/>
  <c r="BH174"/>
  <c r="BG174"/>
  <c r="BE174"/>
  <c r="T174"/>
  <c r="R174"/>
  <c r="P174"/>
  <c r="BK174"/>
  <c r="J174"/>
  <c r="BF174" s="1"/>
  <c r="BI173"/>
  <c r="BH173"/>
  <c r="BG173"/>
  <c r="BE173"/>
  <c r="T173"/>
  <c r="R173"/>
  <c r="P173"/>
  <c r="BK173"/>
  <c r="J173"/>
  <c r="BF173" s="1"/>
  <c r="BI172"/>
  <c r="BH172"/>
  <c r="BG172"/>
  <c r="BE172"/>
  <c r="T172"/>
  <c r="R172"/>
  <c r="P172"/>
  <c r="BK172"/>
  <c r="J172"/>
  <c r="BF172" s="1"/>
  <c r="BI171"/>
  <c r="BH171"/>
  <c r="BG171"/>
  <c r="BE171"/>
  <c r="T171"/>
  <c r="R171"/>
  <c r="P171"/>
  <c r="BK171"/>
  <c r="J171"/>
  <c r="BF171" s="1"/>
  <c r="BI170"/>
  <c r="BH170"/>
  <c r="BG170"/>
  <c r="BE170"/>
  <c r="T170"/>
  <c r="R170"/>
  <c r="P170"/>
  <c r="BK170"/>
  <c r="J170"/>
  <c r="BF170"/>
  <c r="BI169"/>
  <c r="BH169"/>
  <c r="BG169"/>
  <c r="BE169"/>
  <c r="T169"/>
  <c r="R169"/>
  <c r="P169"/>
  <c r="BK169"/>
  <c r="J169"/>
  <c r="BF169" s="1"/>
  <c r="BI168"/>
  <c r="BH168"/>
  <c r="BG168"/>
  <c r="BE168"/>
  <c r="T168"/>
  <c r="R168"/>
  <c r="P168"/>
  <c r="BK168"/>
  <c r="J168"/>
  <c r="BF168"/>
  <c r="BI167"/>
  <c r="BH167"/>
  <c r="BG167"/>
  <c r="BE167"/>
  <c r="T167"/>
  <c r="R167"/>
  <c r="R162" s="1"/>
  <c r="P167"/>
  <c r="BK167"/>
  <c r="J167"/>
  <c r="BF167" s="1"/>
  <c r="BI166"/>
  <c r="BH166"/>
  <c r="BG166"/>
  <c r="BE166"/>
  <c r="T166"/>
  <c r="R166"/>
  <c r="P166"/>
  <c r="BK166"/>
  <c r="J166"/>
  <c r="BF166"/>
  <c r="BI165"/>
  <c r="BH165"/>
  <c r="BG165"/>
  <c r="BE165"/>
  <c r="T165"/>
  <c r="R165"/>
  <c r="P165"/>
  <c r="BK165"/>
  <c r="J165"/>
  <c r="BF165" s="1"/>
  <c r="BI164"/>
  <c r="BH164"/>
  <c r="BG164"/>
  <c r="BE164"/>
  <c r="T164"/>
  <c r="R164"/>
  <c r="P164"/>
  <c r="BK164"/>
  <c r="J164"/>
  <c r="BF164"/>
  <c r="BI163"/>
  <c r="BH163"/>
  <c r="BG163"/>
  <c r="BE163"/>
  <c r="T163"/>
  <c r="R163"/>
  <c r="P163"/>
  <c r="BK163"/>
  <c r="J163"/>
  <c r="BF163" s="1"/>
  <c r="BI161"/>
  <c r="BH161"/>
  <c r="BG161"/>
  <c r="BE161"/>
  <c r="T161"/>
  <c r="R161"/>
  <c r="P161"/>
  <c r="BK161"/>
  <c r="J161"/>
  <c r="BF161" s="1"/>
  <c r="BI160"/>
  <c r="BH160"/>
  <c r="BG160"/>
  <c r="BE160"/>
  <c r="T160"/>
  <c r="R160"/>
  <c r="P160"/>
  <c r="BK160"/>
  <c r="J160"/>
  <c r="BF160"/>
  <c r="BI159"/>
  <c r="BH159"/>
  <c r="BG159"/>
  <c r="BE159"/>
  <c r="T159"/>
  <c r="R159"/>
  <c r="P159"/>
  <c r="BK159"/>
  <c r="BK158" s="1"/>
  <c r="J158" s="1"/>
  <c r="J102" s="1"/>
  <c r="J159"/>
  <c r="BF159" s="1"/>
  <c r="BI157"/>
  <c r="BH157"/>
  <c r="BG157"/>
  <c r="BE157"/>
  <c r="T157"/>
  <c r="T156" s="1"/>
  <c r="R157"/>
  <c r="R156" s="1"/>
  <c r="P157"/>
  <c r="P156" s="1"/>
  <c r="BK157"/>
  <c r="BK156" s="1"/>
  <c r="J156" s="1"/>
  <c r="J101" s="1"/>
  <c r="J157"/>
  <c r="BF157" s="1"/>
  <c r="BI155"/>
  <c r="BH155"/>
  <c r="BG155"/>
  <c r="BE155"/>
  <c r="T155"/>
  <c r="R155"/>
  <c r="P155"/>
  <c r="BK155"/>
  <c r="J155"/>
  <c r="BF155" s="1"/>
  <c r="BI154"/>
  <c r="BH154"/>
  <c r="BG154"/>
  <c r="BE154"/>
  <c r="T154"/>
  <c r="R154"/>
  <c r="P154"/>
  <c r="BK154"/>
  <c r="J154"/>
  <c r="BF154"/>
  <c r="BI153"/>
  <c r="BH153"/>
  <c r="BG153"/>
  <c r="BE153"/>
  <c r="T153"/>
  <c r="R153"/>
  <c r="P153"/>
  <c r="BK153"/>
  <c r="J153"/>
  <c r="BF153" s="1"/>
  <c r="BI151"/>
  <c r="BH151"/>
  <c r="BG151"/>
  <c r="BE151"/>
  <c r="T151"/>
  <c r="R151"/>
  <c r="P151"/>
  <c r="BK151"/>
  <c r="J151"/>
  <c r="BF151"/>
  <c r="BI150"/>
  <c r="BH150"/>
  <c r="BG150"/>
  <c r="BE150"/>
  <c r="T150"/>
  <c r="R150"/>
  <c r="P150"/>
  <c r="BK150"/>
  <c r="J150"/>
  <c r="BF150" s="1"/>
  <c r="BI149"/>
  <c r="BH149"/>
  <c r="BG149"/>
  <c r="BE149"/>
  <c r="T149"/>
  <c r="R149"/>
  <c r="P149"/>
  <c r="BK149"/>
  <c r="J149"/>
  <c r="BF149" s="1"/>
  <c r="BI147"/>
  <c r="BH147"/>
  <c r="BG147"/>
  <c r="BE147"/>
  <c r="T147"/>
  <c r="R147"/>
  <c r="P147"/>
  <c r="BK147"/>
  <c r="J147"/>
  <c r="BF147" s="1"/>
  <c r="BI146"/>
  <c r="BH146"/>
  <c r="BG146"/>
  <c r="BE146"/>
  <c r="T146"/>
  <c r="R146"/>
  <c r="P146"/>
  <c r="BK146"/>
  <c r="J146"/>
  <c r="BF146"/>
  <c r="BI145"/>
  <c r="BH145"/>
  <c r="BG145"/>
  <c r="BE145"/>
  <c r="T145"/>
  <c r="R145"/>
  <c r="P145"/>
  <c r="BK145"/>
  <c r="J145"/>
  <c r="BF145" s="1"/>
  <c r="BI143"/>
  <c r="BH143"/>
  <c r="BG143"/>
  <c r="BE143"/>
  <c r="T143"/>
  <c r="R143"/>
  <c r="P143"/>
  <c r="BK143"/>
  <c r="J143"/>
  <c r="BF143" s="1"/>
  <c r="BI141"/>
  <c r="BH141"/>
  <c r="BG141"/>
  <c r="BE141"/>
  <c r="T141"/>
  <c r="R141"/>
  <c r="P141"/>
  <c r="BK141"/>
  <c r="J141"/>
  <c r="BF141" s="1"/>
  <c r="BI139"/>
  <c r="BH139"/>
  <c r="BG139"/>
  <c r="BE139"/>
  <c r="T139"/>
  <c r="R139"/>
  <c r="P139"/>
  <c r="BK139"/>
  <c r="J139"/>
  <c r="BF139"/>
  <c r="BI138"/>
  <c r="BH138"/>
  <c r="BG138"/>
  <c r="BE138"/>
  <c r="T138"/>
  <c r="R138"/>
  <c r="P138"/>
  <c r="BK138"/>
  <c r="J138"/>
  <c r="BF138" s="1"/>
  <c r="BI137"/>
  <c r="BH137"/>
  <c r="BG137"/>
  <c r="BE137"/>
  <c r="T137"/>
  <c r="R137"/>
  <c r="P137"/>
  <c r="BK137"/>
  <c r="J137"/>
  <c r="BF137"/>
  <c r="BI136"/>
  <c r="BH136"/>
  <c r="BG136"/>
  <c r="BE136"/>
  <c r="T136"/>
  <c r="R136"/>
  <c r="P136"/>
  <c r="BK136"/>
  <c r="J136"/>
  <c r="BF136" s="1"/>
  <c r="BI135"/>
  <c r="BH135"/>
  <c r="BG135"/>
  <c r="BE135"/>
  <c r="T135"/>
  <c r="R135"/>
  <c r="P135"/>
  <c r="BK135"/>
  <c r="J135"/>
  <c r="BF135"/>
  <c r="BI134"/>
  <c r="BH134"/>
  <c r="BG134"/>
  <c r="BE134"/>
  <c r="T134"/>
  <c r="R134"/>
  <c r="P134"/>
  <c r="BK134"/>
  <c r="J134"/>
  <c r="BF134" s="1"/>
  <c r="BI133"/>
  <c r="BH133"/>
  <c r="BG133"/>
  <c r="BE133"/>
  <c r="T133"/>
  <c r="R133"/>
  <c r="P133"/>
  <c r="BK133"/>
  <c r="J133"/>
  <c r="BF133"/>
  <c r="BI132"/>
  <c r="BH132"/>
  <c r="BG132"/>
  <c r="BE132"/>
  <c r="T132"/>
  <c r="R132"/>
  <c r="P132"/>
  <c r="BK132"/>
  <c r="J132"/>
  <c r="BF132" s="1"/>
  <c r="BI131"/>
  <c r="BH131"/>
  <c r="BG131"/>
  <c r="BE131"/>
  <c r="T131"/>
  <c r="R131"/>
  <c r="P131"/>
  <c r="BK131"/>
  <c r="J131"/>
  <c r="BF131" s="1"/>
  <c r="F122"/>
  <c r="E120"/>
  <c r="F91"/>
  <c r="E89"/>
  <c r="J26"/>
  <c r="E26"/>
  <c r="J125" s="1"/>
  <c r="J25"/>
  <c r="J23"/>
  <c r="E23"/>
  <c r="J124" s="1"/>
  <c r="J22"/>
  <c r="J20"/>
  <c r="E20"/>
  <c r="F94" s="1"/>
  <c r="F125"/>
  <c r="J19"/>
  <c r="J17"/>
  <c r="E17"/>
  <c r="J16"/>
  <c r="E7"/>
  <c r="J39" i="12"/>
  <c r="J38"/>
  <c r="AY107" i="1"/>
  <c r="J37" i="12"/>
  <c r="AX107" i="1" s="1"/>
  <c r="BI211" i="12"/>
  <c r="BH211"/>
  <c r="BG211"/>
  <c r="BE211"/>
  <c r="T211"/>
  <c r="R211"/>
  <c r="P211"/>
  <c r="BK211"/>
  <c r="J211"/>
  <c r="BF211" s="1"/>
  <c r="BI210"/>
  <c r="BH210"/>
  <c r="BG210"/>
  <c r="BE210"/>
  <c r="T210"/>
  <c r="R210"/>
  <c r="P210"/>
  <c r="BK210"/>
  <c r="J210"/>
  <c r="BF210" s="1"/>
  <c r="BI209"/>
  <c r="BH209"/>
  <c r="BG209"/>
  <c r="BE209"/>
  <c r="T209"/>
  <c r="R209"/>
  <c r="P209"/>
  <c r="BK209"/>
  <c r="J209"/>
  <c r="BF209" s="1"/>
  <c r="BI208"/>
  <c r="BH208"/>
  <c r="BG208"/>
  <c r="BE208"/>
  <c r="T208"/>
  <c r="R208"/>
  <c r="P208"/>
  <c r="BK208"/>
  <c r="J208"/>
  <c r="BF208" s="1"/>
  <c r="BI207"/>
  <c r="BH207"/>
  <c r="BG207"/>
  <c r="BE207"/>
  <c r="T207"/>
  <c r="R207"/>
  <c r="P207"/>
  <c r="BK207"/>
  <c r="J207"/>
  <c r="BF207" s="1"/>
  <c r="BI206"/>
  <c r="BH206"/>
  <c r="BG206"/>
  <c r="BE206"/>
  <c r="T206"/>
  <c r="R206"/>
  <c r="P206"/>
  <c r="BK206"/>
  <c r="J206"/>
  <c r="BF206"/>
  <c r="BI205"/>
  <c r="BH205"/>
  <c r="BG205"/>
  <c r="BE205"/>
  <c r="T205"/>
  <c r="R205"/>
  <c r="P205"/>
  <c r="BK205"/>
  <c r="J205"/>
  <c r="BF205" s="1"/>
  <c r="BI204"/>
  <c r="BH204"/>
  <c r="BG204"/>
  <c r="BE204"/>
  <c r="T204"/>
  <c r="R204"/>
  <c r="P204"/>
  <c r="BK204"/>
  <c r="J204"/>
  <c r="BF204"/>
  <c r="BI203"/>
  <c r="BH203"/>
  <c r="BG203"/>
  <c r="BE203"/>
  <c r="T203"/>
  <c r="R203"/>
  <c r="P203"/>
  <c r="BK203"/>
  <c r="J203"/>
  <c r="BF203" s="1"/>
  <c r="BI202"/>
  <c r="BH202"/>
  <c r="BG202"/>
  <c r="BE202"/>
  <c r="T202"/>
  <c r="R202"/>
  <c r="P202"/>
  <c r="BK202"/>
  <c r="J202"/>
  <c r="BF202"/>
  <c r="BI201"/>
  <c r="BH201"/>
  <c r="BG201"/>
  <c r="BE201"/>
  <c r="T201"/>
  <c r="R201"/>
  <c r="P201"/>
  <c r="BK201"/>
  <c r="J201"/>
  <c r="BF201" s="1"/>
  <c r="BI200"/>
  <c r="BH200"/>
  <c r="BG200"/>
  <c r="BE200"/>
  <c r="T200"/>
  <c r="R200"/>
  <c r="P200"/>
  <c r="BK200"/>
  <c r="J200"/>
  <c r="BF200" s="1"/>
  <c r="BI199"/>
  <c r="BH199"/>
  <c r="BG199"/>
  <c r="BE199"/>
  <c r="T199"/>
  <c r="R199"/>
  <c r="P199"/>
  <c r="BK199"/>
  <c r="BK197" s="1"/>
  <c r="J199"/>
  <c r="BF199" s="1"/>
  <c r="BI198"/>
  <c r="BH198"/>
  <c r="BG198"/>
  <c r="BE198"/>
  <c r="T198"/>
  <c r="R198"/>
  <c r="R197" s="1"/>
  <c r="R196" s="1"/>
  <c r="P198"/>
  <c r="BK198"/>
  <c r="J198"/>
  <c r="BF198" s="1"/>
  <c r="BI195"/>
  <c r="BH195"/>
  <c r="BG195"/>
  <c r="BE195"/>
  <c r="T195"/>
  <c r="T194" s="1"/>
  <c r="R195"/>
  <c r="R194" s="1"/>
  <c r="P195"/>
  <c r="P194" s="1"/>
  <c r="BK195"/>
  <c r="BK194" s="1"/>
  <c r="J194" s="1"/>
  <c r="J105" s="1"/>
  <c r="J195"/>
  <c r="BF195" s="1"/>
  <c r="BI193"/>
  <c r="BH193"/>
  <c r="BG193"/>
  <c r="BE193"/>
  <c r="T193"/>
  <c r="R193"/>
  <c r="P193"/>
  <c r="BK193"/>
  <c r="J193"/>
  <c r="BF193" s="1"/>
  <c r="BI192"/>
  <c r="BH192"/>
  <c r="BG192"/>
  <c r="BE192"/>
  <c r="T192"/>
  <c r="R192"/>
  <c r="P192"/>
  <c r="BK192"/>
  <c r="J192"/>
  <c r="BF192" s="1"/>
  <c r="BI191"/>
  <c r="BH191"/>
  <c r="BG191"/>
  <c r="BE191"/>
  <c r="T191"/>
  <c r="R191"/>
  <c r="P191"/>
  <c r="BK191"/>
  <c r="J191"/>
  <c r="BF191" s="1"/>
  <c r="BI190"/>
  <c r="BH190"/>
  <c r="BG190"/>
  <c r="BE190"/>
  <c r="T190"/>
  <c r="R190"/>
  <c r="P190"/>
  <c r="BK190"/>
  <c r="J190"/>
  <c r="BF190"/>
  <c r="BI189"/>
  <c r="BH189"/>
  <c r="BG189"/>
  <c r="BE189"/>
  <c r="T189"/>
  <c r="R189"/>
  <c r="P189"/>
  <c r="BK189"/>
  <c r="J189"/>
  <c r="BF189" s="1"/>
  <c r="BI188"/>
  <c r="BH188"/>
  <c r="BG188"/>
  <c r="BE188"/>
  <c r="T188"/>
  <c r="R188"/>
  <c r="P188"/>
  <c r="BK188"/>
  <c r="J188"/>
  <c r="BF188" s="1"/>
  <c r="BI187"/>
  <c r="BH187"/>
  <c r="BG187"/>
  <c r="BE187"/>
  <c r="T187"/>
  <c r="R187"/>
  <c r="P187"/>
  <c r="BK187"/>
  <c r="J187"/>
  <c r="BF187" s="1"/>
  <c r="BI186"/>
  <c r="BH186"/>
  <c r="BG186"/>
  <c r="BE186"/>
  <c r="T186"/>
  <c r="R186"/>
  <c r="P186"/>
  <c r="BK186"/>
  <c r="BK185" s="1"/>
  <c r="J185" s="1"/>
  <c r="J104" s="1"/>
  <c r="J186"/>
  <c r="BF186" s="1"/>
  <c r="BI184"/>
  <c r="BH184"/>
  <c r="BG184"/>
  <c r="BE184"/>
  <c r="T184"/>
  <c r="R184"/>
  <c r="P184"/>
  <c r="BK184"/>
  <c r="J184"/>
  <c r="BF184"/>
  <c r="BI183"/>
  <c r="BH183"/>
  <c r="BG183"/>
  <c r="BE183"/>
  <c r="T183"/>
  <c r="R183"/>
  <c r="P183"/>
  <c r="BK183"/>
  <c r="J183"/>
  <c r="BF183"/>
  <c r="BI182"/>
  <c r="BH182"/>
  <c r="BG182"/>
  <c r="BE182"/>
  <c r="T182"/>
  <c r="R182"/>
  <c r="P182"/>
  <c r="BK182"/>
  <c r="J182"/>
  <c r="BF182"/>
  <c r="BI181"/>
  <c r="BH181"/>
  <c r="BG181"/>
  <c r="BE181"/>
  <c r="T181"/>
  <c r="R181"/>
  <c r="P181"/>
  <c r="BK181"/>
  <c r="J181"/>
  <c r="BF181" s="1"/>
  <c r="BI180"/>
  <c r="BH180"/>
  <c r="BG180"/>
  <c r="BE180"/>
  <c r="T180"/>
  <c r="R180"/>
  <c r="P180"/>
  <c r="BK180"/>
  <c r="J180"/>
  <c r="BF180"/>
  <c r="BI179"/>
  <c r="BH179"/>
  <c r="BG179"/>
  <c r="BE179"/>
  <c r="T179"/>
  <c r="R179"/>
  <c r="P179"/>
  <c r="BK179"/>
  <c r="J179"/>
  <c r="BF179"/>
  <c r="BI178"/>
  <c r="BH178"/>
  <c r="BG178"/>
  <c r="BE178"/>
  <c r="T178"/>
  <c r="R178"/>
  <c r="P178"/>
  <c r="BK178"/>
  <c r="J178"/>
  <c r="BF178"/>
  <c r="BI177"/>
  <c r="BH177"/>
  <c r="BG177"/>
  <c r="BE177"/>
  <c r="T177"/>
  <c r="R177"/>
  <c r="P177"/>
  <c r="BK177"/>
  <c r="J177"/>
  <c r="BF177" s="1"/>
  <c r="BI176"/>
  <c r="BH176"/>
  <c r="BG176"/>
  <c r="BE176"/>
  <c r="T176"/>
  <c r="R176"/>
  <c r="P176"/>
  <c r="BK176"/>
  <c r="J176"/>
  <c r="BF176"/>
  <c r="BI175"/>
  <c r="BH175"/>
  <c r="BG175"/>
  <c r="BE175"/>
  <c r="T175"/>
  <c r="R175"/>
  <c r="P175"/>
  <c r="BK175"/>
  <c r="J175"/>
  <c r="BF175"/>
  <c r="BI174"/>
  <c r="BH174"/>
  <c r="BG174"/>
  <c r="BE174"/>
  <c r="T174"/>
  <c r="R174"/>
  <c r="P174"/>
  <c r="BK174"/>
  <c r="J174"/>
  <c r="BF174"/>
  <c r="BI173"/>
  <c r="BH173"/>
  <c r="BG173"/>
  <c r="BE173"/>
  <c r="T173"/>
  <c r="R173"/>
  <c r="P173"/>
  <c r="BK173"/>
  <c r="J173"/>
  <c r="BF173"/>
  <c r="BI172"/>
  <c r="BH172"/>
  <c r="BG172"/>
  <c r="BE172"/>
  <c r="T172"/>
  <c r="R172"/>
  <c r="P172"/>
  <c r="BK172"/>
  <c r="J172"/>
  <c r="BF172"/>
  <c r="BI171"/>
  <c r="BH171"/>
  <c r="BG171"/>
  <c r="BE171"/>
  <c r="T171"/>
  <c r="R171"/>
  <c r="P171"/>
  <c r="BK171"/>
  <c r="J171"/>
  <c r="BF171"/>
  <c r="BI170"/>
  <c r="BH170"/>
  <c r="BG170"/>
  <c r="BE170"/>
  <c r="T170"/>
  <c r="R170"/>
  <c r="P170"/>
  <c r="BK170"/>
  <c r="J170"/>
  <c r="BF170"/>
  <c r="BI169"/>
  <c r="BH169"/>
  <c r="BG169"/>
  <c r="BE169"/>
  <c r="T169"/>
  <c r="R169"/>
  <c r="P169"/>
  <c r="BK169"/>
  <c r="J169"/>
  <c r="BF169"/>
  <c r="BI168"/>
  <c r="BH168"/>
  <c r="BG168"/>
  <c r="BE168"/>
  <c r="T168"/>
  <c r="R168"/>
  <c r="P168"/>
  <c r="BK168"/>
  <c r="J168"/>
  <c r="BF168"/>
  <c r="BI167"/>
  <c r="BH167"/>
  <c r="BG167"/>
  <c r="BE167"/>
  <c r="T167"/>
  <c r="R167"/>
  <c r="P167"/>
  <c r="BK167"/>
  <c r="J167"/>
  <c r="BF167"/>
  <c r="BI166"/>
  <c r="BH166"/>
  <c r="BG166"/>
  <c r="BE166"/>
  <c r="T166"/>
  <c r="R166"/>
  <c r="P166"/>
  <c r="BK166"/>
  <c r="J166"/>
  <c r="BF166"/>
  <c r="BI165"/>
  <c r="BH165"/>
  <c r="BG165"/>
  <c r="BE165"/>
  <c r="T165"/>
  <c r="R165"/>
  <c r="P165"/>
  <c r="BK165"/>
  <c r="J165"/>
  <c r="BF165"/>
  <c r="BI164"/>
  <c r="BH164"/>
  <c r="BG164"/>
  <c r="BE164"/>
  <c r="T164"/>
  <c r="R164"/>
  <c r="P164"/>
  <c r="BK164"/>
  <c r="J164"/>
  <c r="BF164"/>
  <c r="BI163"/>
  <c r="BH163"/>
  <c r="BG163"/>
  <c r="BE163"/>
  <c r="T163"/>
  <c r="R163"/>
  <c r="P163"/>
  <c r="BK163"/>
  <c r="J163"/>
  <c r="BF163"/>
  <c r="BI162"/>
  <c r="BH162"/>
  <c r="BG162"/>
  <c r="BE162"/>
  <c r="T162"/>
  <c r="R162"/>
  <c r="P162"/>
  <c r="BK162"/>
  <c r="J162"/>
  <c r="BF162"/>
  <c r="BI161"/>
  <c r="BH161"/>
  <c r="BG161"/>
  <c r="BE161"/>
  <c r="T161"/>
  <c r="R161"/>
  <c r="P161"/>
  <c r="BK161"/>
  <c r="J161"/>
  <c r="BF161"/>
  <c r="BI160"/>
  <c r="BH160"/>
  <c r="BG160"/>
  <c r="BE160"/>
  <c r="T160"/>
  <c r="R160"/>
  <c r="P160"/>
  <c r="BK160"/>
  <c r="J160"/>
  <c r="BF160"/>
  <c r="BI158"/>
  <c r="BH158"/>
  <c r="BG158"/>
  <c r="BE158"/>
  <c r="T158"/>
  <c r="R158"/>
  <c r="P158"/>
  <c r="BK158"/>
  <c r="J158"/>
  <c r="BF158"/>
  <c r="BI157"/>
  <c r="BH157"/>
  <c r="BG157"/>
  <c r="BE157"/>
  <c r="T157"/>
  <c r="R157"/>
  <c r="P157"/>
  <c r="BK157"/>
  <c r="J157"/>
  <c r="BF157" s="1"/>
  <c r="BI156"/>
  <c r="F39" s="1"/>
  <c r="BD107" i="1" s="1"/>
  <c r="BH156" i="12"/>
  <c r="BG156"/>
  <c r="BE156"/>
  <c r="T156"/>
  <c r="R156"/>
  <c r="R155"/>
  <c r="P156"/>
  <c r="BK156"/>
  <c r="J156"/>
  <c r="BF156"/>
  <c r="BI154"/>
  <c r="BH154"/>
  <c r="BG154"/>
  <c r="BE154"/>
  <c r="T154"/>
  <c r="T153"/>
  <c r="R154"/>
  <c r="R153" s="1"/>
  <c r="P154"/>
  <c r="P153" s="1"/>
  <c r="BK154"/>
  <c r="BK153" s="1"/>
  <c r="J153" s="1"/>
  <c r="J101" s="1"/>
  <c r="J154"/>
  <c r="BF154"/>
  <c r="BI152"/>
  <c r="BH152"/>
  <c r="BG152"/>
  <c r="BE152"/>
  <c r="T152"/>
  <c r="R152"/>
  <c r="P152"/>
  <c r="BK152"/>
  <c r="J152"/>
  <c r="BF152"/>
  <c r="BI150"/>
  <c r="BH150"/>
  <c r="BG150"/>
  <c r="BE150"/>
  <c r="T150"/>
  <c r="R150"/>
  <c r="P150"/>
  <c r="BK150"/>
  <c r="J150"/>
  <c r="BF150"/>
  <c r="BI149"/>
  <c r="BH149"/>
  <c r="BG149"/>
  <c r="BE149"/>
  <c r="T149"/>
  <c r="R149"/>
  <c r="P149"/>
  <c r="BK149"/>
  <c r="J149"/>
  <c r="BF149"/>
  <c r="BI148"/>
  <c r="BH148"/>
  <c r="BG148"/>
  <c r="BE148"/>
  <c r="T148"/>
  <c r="R148"/>
  <c r="P148"/>
  <c r="BK148"/>
  <c r="J148"/>
  <c r="BF148"/>
  <c r="BI146"/>
  <c r="BH146"/>
  <c r="BG146"/>
  <c r="BE146"/>
  <c r="T146"/>
  <c r="R146"/>
  <c r="P146"/>
  <c r="BK146"/>
  <c r="J146"/>
  <c r="BF146"/>
  <c r="BI145"/>
  <c r="BH145"/>
  <c r="BG145"/>
  <c r="BE145"/>
  <c r="T145"/>
  <c r="R145"/>
  <c r="P145"/>
  <c r="BK145"/>
  <c r="J145"/>
  <c r="BF145"/>
  <c r="BI144"/>
  <c r="BH144"/>
  <c r="BG144"/>
  <c r="BE144"/>
  <c r="T144"/>
  <c r="R144"/>
  <c r="P144"/>
  <c r="BK144"/>
  <c r="J144"/>
  <c r="BF144"/>
  <c r="BI142"/>
  <c r="BH142"/>
  <c r="BG142"/>
  <c r="BE142"/>
  <c r="T142"/>
  <c r="R142"/>
  <c r="P142"/>
  <c r="BK142"/>
  <c r="J142"/>
  <c r="BF142"/>
  <c r="BI140"/>
  <c r="BH140"/>
  <c r="BG140"/>
  <c r="BE140"/>
  <c r="T140"/>
  <c r="R140"/>
  <c r="P140"/>
  <c r="BK140"/>
  <c r="J140"/>
  <c r="BF140"/>
  <c r="BI138"/>
  <c r="BH138"/>
  <c r="BG138"/>
  <c r="BE138"/>
  <c r="T138"/>
  <c r="R138"/>
  <c r="P138"/>
  <c r="BK138"/>
  <c r="J138"/>
  <c r="BF138"/>
  <c r="BI137"/>
  <c r="BH137"/>
  <c r="BG137"/>
  <c r="BE137"/>
  <c r="T137"/>
  <c r="R137"/>
  <c r="P137"/>
  <c r="BK137"/>
  <c r="J137"/>
  <c r="BF137"/>
  <c r="BI136"/>
  <c r="BH136"/>
  <c r="BG136"/>
  <c r="BE136"/>
  <c r="T136"/>
  <c r="R136"/>
  <c r="P136"/>
  <c r="BK136"/>
  <c r="J136"/>
  <c r="BF136"/>
  <c r="BI135"/>
  <c r="BH135"/>
  <c r="BG135"/>
  <c r="BE135"/>
  <c r="T135"/>
  <c r="R135"/>
  <c r="P135"/>
  <c r="BK135"/>
  <c r="J135"/>
  <c r="BF135"/>
  <c r="BI134"/>
  <c r="BH134"/>
  <c r="BG134"/>
  <c r="BE134"/>
  <c r="T134"/>
  <c r="R134"/>
  <c r="P134"/>
  <c r="BK134"/>
  <c r="J134"/>
  <c r="BF134"/>
  <c r="BI133"/>
  <c r="BH133"/>
  <c r="BG133"/>
  <c r="BE133"/>
  <c r="T133"/>
  <c r="R133"/>
  <c r="P133"/>
  <c r="BK133"/>
  <c r="J133"/>
  <c r="BF133"/>
  <c r="BI132"/>
  <c r="BH132"/>
  <c r="BG132"/>
  <c r="BE132"/>
  <c r="T132"/>
  <c r="R132"/>
  <c r="P132"/>
  <c r="BK132"/>
  <c r="J132"/>
  <c r="BF132" s="1"/>
  <c r="F123"/>
  <c r="E121"/>
  <c r="F91"/>
  <c r="E89"/>
  <c r="J26"/>
  <c r="E26"/>
  <c r="J126" s="1"/>
  <c r="J25"/>
  <c r="J23"/>
  <c r="E23"/>
  <c r="J22"/>
  <c r="J20"/>
  <c r="E20"/>
  <c r="J19"/>
  <c r="J17"/>
  <c r="E17"/>
  <c r="F125" s="1"/>
  <c r="J16"/>
  <c r="J123"/>
  <c r="E7"/>
  <c r="J39" i="11"/>
  <c r="J38"/>
  <c r="AY106" i="1" s="1"/>
  <c r="J37" i="11"/>
  <c r="AX106" i="1" s="1"/>
  <c r="BI182" i="11"/>
  <c r="BH182"/>
  <c r="BG182"/>
  <c r="BE182"/>
  <c r="T182"/>
  <c r="R182"/>
  <c r="P182"/>
  <c r="BK182"/>
  <c r="J182"/>
  <c r="BF182" s="1"/>
  <c r="BI180"/>
  <c r="BH180"/>
  <c r="BG180"/>
  <c r="BE180"/>
  <c r="T180"/>
  <c r="R180"/>
  <c r="P180"/>
  <c r="BK180"/>
  <c r="J180"/>
  <c r="BF180"/>
  <c r="BI178"/>
  <c r="BH178"/>
  <c r="BG178"/>
  <c r="BE178"/>
  <c r="T178"/>
  <c r="R178"/>
  <c r="P178"/>
  <c r="BK178"/>
  <c r="J178"/>
  <c r="BF178" s="1"/>
  <c r="BI177"/>
  <c r="BH177"/>
  <c r="BG177"/>
  <c r="BE177"/>
  <c r="T177"/>
  <c r="R177"/>
  <c r="P177"/>
  <c r="BK177"/>
  <c r="J177"/>
  <c r="BF177" s="1"/>
  <c r="BI175"/>
  <c r="BH175"/>
  <c r="BG175"/>
  <c r="BE175"/>
  <c r="T175"/>
  <c r="R175"/>
  <c r="P175"/>
  <c r="BK175"/>
  <c r="J175"/>
  <c r="BF175" s="1"/>
  <c r="BI174"/>
  <c r="BH174"/>
  <c r="BG174"/>
  <c r="BE174"/>
  <c r="T174"/>
  <c r="R174"/>
  <c r="P174"/>
  <c r="BK174"/>
  <c r="J174"/>
  <c r="BF174"/>
  <c r="BI173"/>
  <c r="BH173"/>
  <c r="BG173"/>
  <c r="BE173"/>
  <c r="T173"/>
  <c r="R173"/>
  <c r="P173"/>
  <c r="BK173"/>
  <c r="J173"/>
  <c r="BF173" s="1"/>
  <c r="BI172"/>
  <c r="BH172"/>
  <c r="BG172"/>
  <c r="BE172"/>
  <c r="T172"/>
  <c r="R172"/>
  <c r="P172"/>
  <c r="BK172"/>
  <c r="J172"/>
  <c r="BF172" s="1"/>
  <c r="BI170"/>
  <c r="BH170"/>
  <c r="BG170"/>
  <c r="BE170"/>
  <c r="T170"/>
  <c r="R170"/>
  <c r="P170"/>
  <c r="BK170"/>
  <c r="J170"/>
  <c r="BF170" s="1"/>
  <c r="BI168"/>
  <c r="BH168"/>
  <c r="BG168"/>
  <c r="BE168"/>
  <c r="T168"/>
  <c r="R168"/>
  <c r="P168"/>
  <c r="BK168"/>
  <c r="J168"/>
  <c r="BF168"/>
  <c r="BI167"/>
  <c r="BH167"/>
  <c r="BG167"/>
  <c r="BE167"/>
  <c r="T167"/>
  <c r="R167"/>
  <c r="P167"/>
  <c r="BK167"/>
  <c r="J167"/>
  <c r="BF167" s="1"/>
  <c r="BI166"/>
  <c r="BH166"/>
  <c r="BG166"/>
  <c r="BE166"/>
  <c r="T166"/>
  <c r="R166"/>
  <c r="P166"/>
  <c r="BK166"/>
  <c r="J166"/>
  <c r="BF166" s="1"/>
  <c r="BI164"/>
  <c r="BH164"/>
  <c r="BG164"/>
  <c r="BE164"/>
  <c r="T164"/>
  <c r="R164"/>
  <c r="P164"/>
  <c r="BK164"/>
  <c r="J164"/>
  <c r="BF164" s="1"/>
  <c r="BI161"/>
  <c r="BH161"/>
  <c r="BG161"/>
  <c r="BE161"/>
  <c r="T161"/>
  <c r="T160" s="1"/>
  <c r="R161"/>
  <c r="R160" s="1"/>
  <c r="P161"/>
  <c r="P160"/>
  <c r="BK161"/>
  <c r="BK160" s="1"/>
  <c r="J160" s="1"/>
  <c r="J103" s="1"/>
  <c r="J161"/>
  <c r="BF161" s="1"/>
  <c r="BI159"/>
  <c r="BH159"/>
  <c r="BG159"/>
  <c r="BE159"/>
  <c r="T159"/>
  <c r="R159"/>
  <c r="P159"/>
  <c r="BK159"/>
  <c r="J159"/>
  <c r="BF159"/>
  <c r="BI158"/>
  <c r="BH158"/>
  <c r="BG158"/>
  <c r="BE158"/>
  <c r="T158"/>
  <c r="R158"/>
  <c r="P158"/>
  <c r="BK158"/>
  <c r="BK153" s="1"/>
  <c r="J153" s="1"/>
  <c r="J102" s="1"/>
  <c r="J158"/>
  <c r="BF158" s="1"/>
  <c r="BI157"/>
  <c r="BH157"/>
  <c r="BG157"/>
  <c r="BE157"/>
  <c r="T157"/>
  <c r="R157"/>
  <c r="P157"/>
  <c r="BK157"/>
  <c r="J157"/>
  <c r="BF157" s="1"/>
  <c r="BI154"/>
  <c r="BH154"/>
  <c r="BG154"/>
  <c r="BE154"/>
  <c r="T154"/>
  <c r="T153" s="1"/>
  <c r="R154"/>
  <c r="P154"/>
  <c r="BK154"/>
  <c r="J154"/>
  <c r="BF154" s="1"/>
  <c r="BI149"/>
  <c r="BH149"/>
  <c r="BG149"/>
  <c r="BE149"/>
  <c r="T149"/>
  <c r="T148" s="1"/>
  <c r="R149"/>
  <c r="R148" s="1"/>
  <c r="P149"/>
  <c r="P148" s="1"/>
  <c r="BK149"/>
  <c r="BK148"/>
  <c r="J148" s="1"/>
  <c r="J101" s="1"/>
  <c r="J149"/>
  <c r="BF149"/>
  <c r="BI146"/>
  <c r="BH146"/>
  <c r="BG146"/>
  <c r="BE146"/>
  <c r="T146"/>
  <c r="R146"/>
  <c r="P146"/>
  <c r="BK146"/>
  <c r="J146"/>
  <c r="BF146" s="1"/>
  <c r="BI145"/>
  <c r="BH145"/>
  <c r="BG145"/>
  <c r="BE145"/>
  <c r="T145"/>
  <c r="R145"/>
  <c r="P145"/>
  <c r="BK145"/>
  <c r="J145"/>
  <c r="BF145"/>
  <c r="BI144"/>
  <c r="BH144"/>
  <c r="BG144"/>
  <c r="BE144"/>
  <c r="T144"/>
  <c r="R144"/>
  <c r="P144"/>
  <c r="BK144"/>
  <c r="J144"/>
  <c r="BF144" s="1"/>
  <c r="BI142"/>
  <c r="BH142"/>
  <c r="BG142"/>
  <c r="BE142"/>
  <c r="T142"/>
  <c r="R142"/>
  <c r="P142"/>
  <c r="BK142"/>
  <c r="J142"/>
  <c r="BF142" s="1"/>
  <c r="BI141"/>
  <c r="BH141"/>
  <c r="BG141"/>
  <c r="BE141"/>
  <c r="T141"/>
  <c r="R141"/>
  <c r="P141"/>
  <c r="BK141"/>
  <c r="J141"/>
  <c r="BF141" s="1"/>
  <c r="BI140"/>
  <c r="BH140"/>
  <c r="BG140"/>
  <c r="BE140"/>
  <c r="T140"/>
  <c r="R140"/>
  <c r="P140"/>
  <c r="BK140"/>
  <c r="J140"/>
  <c r="BF140"/>
  <c r="BI137"/>
  <c r="BH137"/>
  <c r="BG137"/>
  <c r="BE137"/>
  <c r="T137"/>
  <c r="R137"/>
  <c r="P137"/>
  <c r="BK137"/>
  <c r="J137"/>
  <c r="BF137" s="1"/>
  <c r="BI136"/>
  <c r="BH136"/>
  <c r="BG136"/>
  <c r="BE136"/>
  <c r="T136"/>
  <c r="R136"/>
  <c r="P136"/>
  <c r="BK136"/>
  <c r="J136"/>
  <c r="BF136" s="1"/>
  <c r="J36" s="1"/>
  <c r="AW106" i="1" s="1"/>
  <c r="BI130" i="11"/>
  <c r="BH130"/>
  <c r="F38"/>
  <c r="BC106" i="1" s="1"/>
  <c r="BG130" i="11"/>
  <c r="BE130"/>
  <c r="T130"/>
  <c r="R130"/>
  <c r="R129" s="1"/>
  <c r="P130"/>
  <c r="BK130"/>
  <c r="J130"/>
  <c r="BF130" s="1"/>
  <c r="F121"/>
  <c r="E119"/>
  <c r="F91"/>
  <c r="E89"/>
  <c r="J26"/>
  <c r="E26"/>
  <c r="J25"/>
  <c r="J23"/>
  <c r="E23"/>
  <c r="J22"/>
  <c r="J20"/>
  <c r="E20"/>
  <c r="F94" s="1"/>
  <c r="J19"/>
  <c r="J17"/>
  <c r="E17"/>
  <c r="F123" s="1"/>
  <c r="J16"/>
  <c r="J91"/>
  <c r="E7"/>
  <c r="E115" s="1"/>
  <c r="E85"/>
  <c r="J39" i="10"/>
  <c r="J38"/>
  <c r="AY105" i="1" s="1"/>
  <c r="J37" i="10"/>
  <c r="AX105" i="1" s="1"/>
  <c r="BI212" i="10"/>
  <c r="BH212"/>
  <c r="BG212"/>
  <c r="BE212"/>
  <c r="T212"/>
  <c r="R212"/>
  <c r="P212"/>
  <c r="BK212"/>
  <c r="J212"/>
  <c r="BF212"/>
  <c r="BI210"/>
  <c r="BH210"/>
  <c r="BG210"/>
  <c r="BE210"/>
  <c r="T210"/>
  <c r="R210"/>
  <c r="P210"/>
  <c r="BK210"/>
  <c r="J210"/>
  <c r="BF210" s="1"/>
  <c r="BI207"/>
  <c r="BH207"/>
  <c r="BG207"/>
  <c r="BE207"/>
  <c r="T207"/>
  <c r="R207"/>
  <c r="P207"/>
  <c r="BK207"/>
  <c r="BK206"/>
  <c r="J207"/>
  <c r="BF207" s="1"/>
  <c r="BI204"/>
  <c r="BH204"/>
  <c r="BG204"/>
  <c r="BE204"/>
  <c r="T204"/>
  <c r="T203" s="1"/>
  <c r="R204"/>
  <c r="R203"/>
  <c r="P204"/>
  <c r="P203" s="1"/>
  <c r="BK204"/>
  <c r="BK203" s="1"/>
  <c r="J203" s="1"/>
  <c r="J105" s="1"/>
  <c r="J204"/>
  <c r="BF204" s="1"/>
  <c r="BI201"/>
  <c r="BH201"/>
  <c r="BG201"/>
  <c r="BE201"/>
  <c r="T201"/>
  <c r="R201"/>
  <c r="P201"/>
  <c r="BK201"/>
  <c r="J201"/>
  <c r="BF201" s="1"/>
  <c r="BI198"/>
  <c r="BH198"/>
  <c r="BG198"/>
  <c r="BE198"/>
  <c r="T198"/>
  <c r="R198"/>
  <c r="P198"/>
  <c r="BK198"/>
  <c r="J198"/>
  <c r="BF198" s="1"/>
  <c r="BI195"/>
  <c r="BH195"/>
  <c r="BG195"/>
  <c r="BE195"/>
  <c r="T195"/>
  <c r="R195"/>
  <c r="P195"/>
  <c r="BK195"/>
  <c r="J195"/>
  <c r="BF195" s="1"/>
  <c r="BI193"/>
  <c r="BH193"/>
  <c r="BG193"/>
  <c r="BE193"/>
  <c r="T193"/>
  <c r="R193"/>
  <c r="P193"/>
  <c r="BK193"/>
  <c r="J193"/>
  <c r="BF193"/>
  <c r="BI190"/>
  <c r="BH190"/>
  <c r="BG190"/>
  <c r="BE190"/>
  <c r="T190"/>
  <c r="R190"/>
  <c r="P190"/>
  <c r="BK190"/>
  <c r="J190"/>
  <c r="BF190" s="1"/>
  <c r="BI188"/>
  <c r="BH188"/>
  <c r="BG188"/>
  <c r="BE188"/>
  <c r="T188"/>
  <c r="R188"/>
  <c r="P188"/>
  <c r="BK188"/>
  <c r="J188"/>
  <c r="BF188" s="1"/>
  <c r="BI185"/>
  <c r="BH185"/>
  <c r="BG185"/>
  <c r="BE185"/>
  <c r="T185"/>
  <c r="T184" s="1"/>
  <c r="R185"/>
  <c r="P185"/>
  <c r="BK185"/>
  <c r="J185"/>
  <c r="BF185" s="1"/>
  <c r="BI183"/>
  <c r="BH183"/>
  <c r="BG183"/>
  <c r="BE183"/>
  <c r="T183"/>
  <c r="R183"/>
  <c r="P183"/>
  <c r="BK183"/>
  <c r="J183"/>
  <c r="BF183"/>
  <c r="BI182"/>
  <c r="BH182"/>
  <c r="BG182"/>
  <c r="BE182"/>
  <c r="T182"/>
  <c r="R182"/>
  <c r="P182"/>
  <c r="BK182"/>
  <c r="J182"/>
  <c r="BF182"/>
  <c r="BI181"/>
  <c r="BH181"/>
  <c r="BG181"/>
  <c r="BE181"/>
  <c r="T181"/>
  <c r="R181"/>
  <c r="P181"/>
  <c r="BK181"/>
  <c r="J181"/>
  <c r="BF181"/>
  <c r="BI179"/>
  <c r="BH179"/>
  <c r="BG179"/>
  <c r="BE179"/>
  <c r="T179"/>
  <c r="R179"/>
  <c r="P179"/>
  <c r="BK179"/>
  <c r="J179"/>
  <c r="BF179"/>
  <c r="BI178"/>
  <c r="BH178"/>
  <c r="BG178"/>
  <c r="BE178"/>
  <c r="T178"/>
  <c r="R178"/>
  <c r="P178"/>
  <c r="BK178"/>
  <c r="J178"/>
  <c r="BF178"/>
  <c r="BI177"/>
  <c r="BH177"/>
  <c r="BG177"/>
  <c r="BE177"/>
  <c r="T177"/>
  <c r="R177"/>
  <c r="P177"/>
  <c r="BK177"/>
  <c r="J177"/>
  <c r="BF177"/>
  <c r="BI176"/>
  <c r="BH176"/>
  <c r="BG176"/>
  <c r="BE176"/>
  <c r="T176"/>
  <c r="T174" s="1"/>
  <c r="R176"/>
  <c r="P176"/>
  <c r="BK176"/>
  <c r="J176"/>
  <c r="BF176"/>
  <c r="BI175"/>
  <c r="BH175"/>
  <c r="BG175"/>
  <c r="BE175"/>
  <c r="T175"/>
  <c r="R175"/>
  <c r="P175"/>
  <c r="BK175"/>
  <c r="BK174" s="1"/>
  <c r="J174" s="1"/>
  <c r="J103" s="1"/>
  <c r="J175"/>
  <c r="BF175" s="1"/>
  <c r="BI171"/>
  <c r="BH171"/>
  <c r="BG171"/>
  <c r="BE171"/>
  <c r="T171"/>
  <c r="T170" s="1"/>
  <c r="R171"/>
  <c r="R170" s="1"/>
  <c r="P171"/>
  <c r="P170"/>
  <c r="BK171"/>
  <c r="BK170" s="1"/>
  <c r="J170" s="1"/>
  <c r="J171"/>
  <c r="BF171" s="1"/>
  <c r="J102"/>
  <c r="BI168"/>
  <c r="BH168"/>
  <c r="BG168"/>
  <c r="BE168"/>
  <c r="T168"/>
  <c r="R168"/>
  <c r="R163" s="1"/>
  <c r="P168"/>
  <c r="BK168"/>
  <c r="BK163" s="1"/>
  <c r="J163" s="1"/>
  <c r="J101" s="1"/>
  <c r="J168"/>
  <c r="BF168"/>
  <c r="BI164"/>
  <c r="BH164"/>
  <c r="BG164"/>
  <c r="BE164"/>
  <c r="T164"/>
  <c r="T163"/>
  <c r="R164"/>
  <c r="P164"/>
  <c r="P163"/>
  <c r="BK164"/>
  <c r="J164"/>
  <c r="BF164" s="1"/>
  <c r="BI162"/>
  <c r="BH162"/>
  <c r="BG162"/>
  <c r="BE162"/>
  <c r="T162"/>
  <c r="R162"/>
  <c r="P162"/>
  <c r="BK162"/>
  <c r="J162"/>
  <c r="BF162" s="1"/>
  <c r="BI161"/>
  <c r="BH161"/>
  <c r="BG161"/>
  <c r="BE161"/>
  <c r="T161"/>
  <c r="R161"/>
  <c r="P161"/>
  <c r="BK161"/>
  <c r="J161"/>
  <c r="BF161" s="1"/>
  <c r="BI160"/>
  <c r="BH160"/>
  <c r="BG160"/>
  <c r="BE160"/>
  <c r="T160"/>
  <c r="R160"/>
  <c r="P160"/>
  <c r="BK160"/>
  <c r="J160"/>
  <c r="BF160" s="1"/>
  <c r="BI158"/>
  <c r="BH158"/>
  <c r="BG158"/>
  <c r="BE158"/>
  <c r="T158"/>
  <c r="R158"/>
  <c r="P158"/>
  <c r="BK158"/>
  <c r="J158"/>
  <c r="BF158"/>
  <c r="BI157"/>
  <c r="BH157"/>
  <c r="BG157"/>
  <c r="BE157"/>
  <c r="T157"/>
  <c r="R157"/>
  <c r="P157"/>
  <c r="BK157"/>
  <c r="J157"/>
  <c r="BF157" s="1"/>
  <c r="BI156"/>
  <c r="BH156"/>
  <c r="BG156"/>
  <c r="BE156"/>
  <c r="T156"/>
  <c r="R156"/>
  <c r="P156"/>
  <c r="BK156"/>
  <c r="J156"/>
  <c r="BF156" s="1"/>
  <c r="BI154"/>
  <c r="BH154"/>
  <c r="BG154"/>
  <c r="BE154"/>
  <c r="T154"/>
  <c r="R154"/>
  <c r="P154"/>
  <c r="BK154"/>
  <c r="J154"/>
  <c r="BF154" s="1"/>
  <c r="BI152"/>
  <c r="BH152"/>
  <c r="BG152"/>
  <c r="BE152"/>
  <c r="T152"/>
  <c r="R152"/>
  <c r="P152"/>
  <c r="BK152"/>
  <c r="J152"/>
  <c r="BF152"/>
  <c r="BI149"/>
  <c r="BH149"/>
  <c r="BG149"/>
  <c r="BE149"/>
  <c r="T149"/>
  <c r="R149"/>
  <c r="P149"/>
  <c r="BK149"/>
  <c r="J149"/>
  <c r="BF149" s="1"/>
  <c r="BI146"/>
  <c r="BH146"/>
  <c r="BG146"/>
  <c r="BE146"/>
  <c r="T146"/>
  <c r="R146"/>
  <c r="P146"/>
  <c r="BK146"/>
  <c r="J146"/>
  <c r="BF146" s="1"/>
  <c r="BI144"/>
  <c r="BH144"/>
  <c r="BG144"/>
  <c r="BE144"/>
  <c r="T144"/>
  <c r="R144"/>
  <c r="P144"/>
  <c r="BK144"/>
  <c r="J144"/>
  <c r="BF144" s="1"/>
  <c r="BI142"/>
  <c r="BH142"/>
  <c r="BG142"/>
  <c r="BE142"/>
  <c r="T142"/>
  <c r="R142"/>
  <c r="P142"/>
  <c r="BK142"/>
  <c r="J142"/>
  <c r="BF142"/>
  <c r="BI137"/>
  <c r="BH137"/>
  <c r="BG137"/>
  <c r="BE137"/>
  <c r="T137"/>
  <c r="R137"/>
  <c r="P137"/>
  <c r="BK137"/>
  <c r="J137"/>
  <c r="BF137" s="1"/>
  <c r="BI136"/>
  <c r="BH136"/>
  <c r="BG136"/>
  <c r="BE136"/>
  <c r="T136"/>
  <c r="R136"/>
  <c r="P136"/>
  <c r="BK136"/>
  <c r="J136"/>
  <c r="BF136" s="1"/>
  <c r="BI132"/>
  <c r="BH132"/>
  <c r="BG132"/>
  <c r="BE132"/>
  <c r="T132"/>
  <c r="R132"/>
  <c r="P132"/>
  <c r="BK132"/>
  <c r="J132"/>
  <c r="BF132" s="1"/>
  <c r="F123"/>
  <c r="E121"/>
  <c r="F91"/>
  <c r="E89"/>
  <c r="J26"/>
  <c r="E26"/>
  <c r="J126" s="1"/>
  <c r="J25"/>
  <c r="J23"/>
  <c r="E23"/>
  <c r="J93" s="1"/>
  <c r="J22"/>
  <c r="J20"/>
  <c r="E20"/>
  <c r="J19"/>
  <c r="J17"/>
  <c r="E17"/>
  <c r="F93" s="1"/>
  <c r="J16"/>
  <c r="J123"/>
  <c r="E7"/>
  <c r="J39" i="9"/>
  <c r="J38"/>
  <c r="AY103" i="1" s="1"/>
  <c r="J37" i="9"/>
  <c r="AX103" i="1"/>
  <c r="BI212" i="9"/>
  <c r="BH212"/>
  <c r="BG212"/>
  <c r="BE212"/>
  <c r="T212"/>
  <c r="R212"/>
  <c r="P212"/>
  <c r="BK212"/>
  <c r="J212"/>
  <c r="BF212" s="1"/>
  <c r="BI211"/>
  <c r="BH211"/>
  <c r="BG211"/>
  <c r="BE211"/>
  <c r="T211"/>
  <c r="R211"/>
  <c r="P211"/>
  <c r="BK211"/>
  <c r="J211"/>
  <c r="BF211"/>
  <c r="BI210"/>
  <c r="BH210"/>
  <c r="BG210"/>
  <c r="BE210"/>
  <c r="T210"/>
  <c r="R210"/>
  <c r="P210"/>
  <c r="BK210"/>
  <c r="J210"/>
  <c r="BF210" s="1"/>
  <c r="BI209"/>
  <c r="BH209"/>
  <c r="BG209"/>
  <c r="BE209"/>
  <c r="T209"/>
  <c r="R209"/>
  <c r="P209"/>
  <c r="BK209"/>
  <c r="J209"/>
  <c r="BF209"/>
  <c r="BI208"/>
  <c r="BH208"/>
  <c r="BG208"/>
  <c r="BE208"/>
  <c r="T208"/>
  <c r="R208"/>
  <c r="P208"/>
  <c r="BK208"/>
  <c r="J208"/>
  <c r="BF208" s="1"/>
  <c r="BI207"/>
  <c r="BH207"/>
  <c r="BG207"/>
  <c r="BE207"/>
  <c r="T207"/>
  <c r="R207"/>
  <c r="P207"/>
  <c r="BK207"/>
  <c r="J207"/>
  <c r="BF207" s="1"/>
  <c r="BI206"/>
  <c r="BH206"/>
  <c r="BG206"/>
  <c r="BE206"/>
  <c r="T206"/>
  <c r="R206"/>
  <c r="P206"/>
  <c r="BK206"/>
  <c r="J206"/>
  <c r="BF206" s="1"/>
  <c r="BI205"/>
  <c r="BH205"/>
  <c r="BG205"/>
  <c r="BE205"/>
  <c r="T205"/>
  <c r="R205"/>
  <c r="P205"/>
  <c r="BK205"/>
  <c r="J205"/>
  <c r="BF205"/>
  <c r="BI204"/>
  <c r="BH204"/>
  <c r="BG204"/>
  <c r="BE204"/>
  <c r="T204"/>
  <c r="R204"/>
  <c r="P204"/>
  <c r="BK204"/>
  <c r="J204"/>
  <c r="BF204" s="1"/>
  <c r="BI203"/>
  <c r="BH203"/>
  <c r="BG203"/>
  <c r="BE203"/>
  <c r="T203"/>
  <c r="R203"/>
  <c r="P203"/>
  <c r="BK203"/>
  <c r="J203"/>
  <c r="BF203" s="1"/>
  <c r="BI202"/>
  <c r="BH202"/>
  <c r="BG202"/>
  <c r="BE202"/>
  <c r="T202"/>
  <c r="R202"/>
  <c r="P202"/>
  <c r="BK202"/>
  <c r="J202"/>
  <c r="BF202" s="1"/>
  <c r="BI201"/>
  <c r="BH201"/>
  <c r="BG201"/>
  <c r="BE201"/>
  <c r="T201"/>
  <c r="R201"/>
  <c r="P201"/>
  <c r="BK201"/>
  <c r="J201"/>
  <c r="BF201" s="1"/>
  <c r="BI200"/>
  <c r="BH200"/>
  <c r="BG200"/>
  <c r="BE200"/>
  <c r="T200"/>
  <c r="R200"/>
  <c r="P200"/>
  <c r="BK200"/>
  <c r="J200"/>
  <c r="BF200" s="1"/>
  <c r="BI199"/>
  <c r="BH199"/>
  <c r="BG199"/>
  <c r="BE199"/>
  <c r="T199"/>
  <c r="R199"/>
  <c r="P199"/>
  <c r="BK199"/>
  <c r="J199"/>
  <c r="BF199"/>
  <c r="BI198"/>
  <c r="BH198"/>
  <c r="BG198"/>
  <c r="BE198"/>
  <c r="T198"/>
  <c r="R198"/>
  <c r="P198"/>
  <c r="BK198"/>
  <c r="J198"/>
  <c r="BF198" s="1"/>
  <c r="BI197"/>
  <c r="BH197"/>
  <c r="BG197"/>
  <c r="BE197"/>
  <c r="T197"/>
  <c r="R197"/>
  <c r="P197"/>
  <c r="BK197"/>
  <c r="J197"/>
  <c r="BF197"/>
  <c r="BI196"/>
  <c r="BH196"/>
  <c r="BG196"/>
  <c r="BE196"/>
  <c r="T196"/>
  <c r="R196"/>
  <c r="P196"/>
  <c r="BK196"/>
  <c r="J196"/>
  <c r="BF196" s="1"/>
  <c r="BI195"/>
  <c r="BH195"/>
  <c r="BG195"/>
  <c r="BE195"/>
  <c r="T195"/>
  <c r="R195"/>
  <c r="P195"/>
  <c r="BK195"/>
  <c r="J195"/>
  <c r="BF195"/>
  <c r="BI194"/>
  <c r="BH194"/>
  <c r="BG194"/>
  <c r="BE194"/>
  <c r="T194"/>
  <c r="R194"/>
  <c r="P194"/>
  <c r="BK194"/>
  <c r="J194"/>
  <c r="BF194" s="1"/>
  <c r="BI193"/>
  <c r="BH193"/>
  <c r="BG193"/>
  <c r="BE193"/>
  <c r="T193"/>
  <c r="R193"/>
  <c r="P193"/>
  <c r="BK193"/>
  <c r="J193"/>
  <c r="BF193"/>
  <c r="BI192"/>
  <c r="BH192"/>
  <c r="BG192"/>
  <c r="BE192"/>
  <c r="T192"/>
  <c r="R192"/>
  <c r="P192"/>
  <c r="BK192"/>
  <c r="J192"/>
  <c r="BF192" s="1"/>
  <c r="BI191"/>
  <c r="BH191"/>
  <c r="BG191"/>
  <c r="BE191"/>
  <c r="T191"/>
  <c r="R191"/>
  <c r="P191"/>
  <c r="BK191"/>
  <c r="J191"/>
  <c r="BF191" s="1"/>
  <c r="BI190"/>
  <c r="BH190"/>
  <c r="BG190"/>
  <c r="BE190"/>
  <c r="T190"/>
  <c r="R190"/>
  <c r="P190"/>
  <c r="BK190"/>
  <c r="J190"/>
  <c r="BF190" s="1"/>
  <c r="BI189"/>
  <c r="BH189"/>
  <c r="BG189"/>
  <c r="BE189"/>
  <c r="T189"/>
  <c r="R189"/>
  <c r="P189"/>
  <c r="BK189"/>
  <c r="J189"/>
  <c r="BF189"/>
  <c r="BI188"/>
  <c r="BH188"/>
  <c r="BG188"/>
  <c r="BE188"/>
  <c r="T188"/>
  <c r="R188"/>
  <c r="P188"/>
  <c r="BK188"/>
  <c r="J188"/>
  <c r="BF188" s="1"/>
  <c r="BI187"/>
  <c r="BH187"/>
  <c r="BG187"/>
  <c r="BE187"/>
  <c r="T187"/>
  <c r="R187"/>
  <c r="P187"/>
  <c r="BK187"/>
  <c r="J187"/>
  <c r="BF187" s="1"/>
  <c r="BI186"/>
  <c r="BH186"/>
  <c r="BG186"/>
  <c r="BE186"/>
  <c r="T186"/>
  <c r="R186"/>
  <c r="P186"/>
  <c r="BK186"/>
  <c r="J186"/>
  <c r="BF186" s="1"/>
  <c r="BI185"/>
  <c r="BH185"/>
  <c r="BG185"/>
  <c r="BE185"/>
  <c r="T185"/>
  <c r="R185"/>
  <c r="P185"/>
  <c r="BK185"/>
  <c r="J185"/>
  <c r="BF185" s="1"/>
  <c r="BI184"/>
  <c r="BH184"/>
  <c r="BG184"/>
  <c r="BE184"/>
  <c r="T184"/>
  <c r="R184"/>
  <c r="P184"/>
  <c r="BK184"/>
  <c r="J184"/>
  <c r="BF184" s="1"/>
  <c r="BI183"/>
  <c r="BH183"/>
  <c r="BG183"/>
  <c r="BE183"/>
  <c r="T183"/>
  <c r="R183"/>
  <c r="P183"/>
  <c r="BK183"/>
  <c r="J183"/>
  <c r="BF183"/>
  <c r="BI182"/>
  <c r="BH182"/>
  <c r="BG182"/>
  <c r="BE182"/>
  <c r="T182"/>
  <c r="R182"/>
  <c r="P182"/>
  <c r="BK182"/>
  <c r="J182"/>
  <c r="BF182" s="1"/>
  <c r="BI181"/>
  <c r="BH181"/>
  <c r="BG181"/>
  <c r="BE181"/>
  <c r="T181"/>
  <c r="R181"/>
  <c r="P181"/>
  <c r="BK181"/>
  <c r="J181"/>
  <c r="BF181"/>
  <c r="BI180"/>
  <c r="BH180"/>
  <c r="BG180"/>
  <c r="BE180"/>
  <c r="T180"/>
  <c r="R180"/>
  <c r="P180"/>
  <c r="BK180"/>
  <c r="J180"/>
  <c r="BF180" s="1"/>
  <c r="BI179"/>
  <c r="BH179"/>
  <c r="BG179"/>
  <c r="BE179"/>
  <c r="T179"/>
  <c r="R179"/>
  <c r="P179"/>
  <c r="BK179"/>
  <c r="J179"/>
  <c r="BF179"/>
  <c r="BI178"/>
  <c r="BH178"/>
  <c r="BG178"/>
  <c r="BE178"/>
  <c r="T178"/>
  <c r="R178"/>
  <c r="P178"/>
  <c r="BK178"/>
  <c r="J178"/>
  <c r="BF178" s="1"/>
  <c r="BI177"/>
  <c r="BH177"/>
  <c r="BG177"/>
  <c r="BE177"/>
  <c r="T177"/>
  <c r="R177"/>
  <c r="P177"/>
  <c r="BK177"/>
  <c r="J177"/>
  <c r="BF177"/>
  <c r="BI176"/>
  <c r="BH176"/>
  <c r="BG176"/>
  <c r="BE176"/>
  <c r="T176"/>
  <c r="R176"/>
  <c r="P176"/>
  <c r="BK176"/>
  <c r="J176"/>
  <c r="BF176" s="1"/>
  <c r="BI175"/>
  <c r="BH175"/>
  <c r="BG175"/>
  <c r="BE175"/>
  <c r="T175"/>
  <c r="R175"/>
  <c r="P175"/>
  <c r="BK175"/>
  <c r="J175"/>
  <c r="BF175" s="1"/>
  <c r="BI174"/>
  <c r="BH174"/>
  <c r="BG174"/>
  <c r="BE174"/>
  <c r="T174"/>
  <c r="R174"/>
  <c r="P174"/>
  <c r="BK174"/>
  <c r="J174"/>
  <c r="BF174" s="1"/>
  <c r="BI173"/>
  <c r="BH173"/>
  <c r="BG173"/>
  <c r="BE173"/>
  <c r="T173"/>
  <c r="R173"/>
  <c r="P173"/>
  <c r="BK173"/>
  <c r="J173"/>
  <c r="BF173"/>
  <c r="BI172"/>
  <c r="BH172"/>
  <c r="BG172"/>
  <c r="BE172"/>
  <c r="T172"/>
  <c r="R172"/>
  <c r="P172"/>
  <c r="BK172"/>
  <c r="J172"/>
  <c r="BF172" s="1"/>
  <c r="BI171"/>
  <c r="BH171"/>
  <c r="BG171"/>
  <c r="BE171"/>
  <c r="T171"/>
  <c r="R171"/>
  <c r="P171"/>
  <c r="BK171"/>
  <c r="J171"/>
  <c r="BF171" s="1"/>
  <c r="BI170"/>
  <c r="BH170"/>
  <c r="BG170"/>
  <c r="BE170"/>
  <c r="T170"/>
  <c r="R170"/>
  <c r="P170"/>
  <c r="BK170"/>
  <c r="J170"/>
  <c r="BF170" s="1"/>
  <c r="BI169"/>
  <c r="BH169"/>
  <c r="BG169"/>
  <c r="BE169"/>
  <c r="T169"/>
  <c r="R169"/>
  <c r="P169"/>
  <c r="BK169"/>
  <c r="J169"/>
  <c r="BF169" s="1"/>
  <c r="BI168"/>
  <c r="BH168"/>
  <c r="BG168"/>
  <c r="BE168"/>
  <c r="T168"/>
  <c r="R168"/>
  <c r="P168"/>
  <c r="BK168"/>
  <c r="J168"/>
  <c r="BF168" s="1"/>
  <c r="BI167"/>
  <c r="BH167"/>
  <c r="BG167"/>
  <c r="BE167"/>
  <c r="T167"/>
  <c r="R167"/>
  <c r="P167"/>
  <c r="BK167"/>
  <c r="J167"/>
  <c r="BF167"/>
  <c r="BI166"/>
  <c r="BH166"/>
  <c r="BG166"/>
  <c r="BE166"/>
  <c r="T166"/>
  <c r="R166"/>
  <c r="P166"/>
  <c r="BK166"/>
  <c r="J166"/>
  <c r="BF166" s="1"/>
  <c r="BI165"/>
  <c r="BH165"/>
  <c r="BG165"/>
  <c r="BE165"/>
  <c r="T165"/>
  <c r="R165"/>
  <c r="P165"/>
  <c r="BK165"/>
  <c r="J165"/>
  <c r="BF165"/>
  <c r="BI164"/>
  <c r="BH164"/>
  <c r="BG164"/>
  <c r="BE164"/>
  <c r="T164"/>
  <c r="R164"/>
  <c r="P164"/>
  <c r="BK164"/>
  <c r="J164"/>
  <c r="BF164" s="1"/>
  <c r="BI163"/>
  <c r="BH163"/>
  <c r="BG163"/>
  <c r="BE163"/>
  <c r="T163"/>
  <c r="R163"/>
  <c r="P163"/>
  <c r="BK163"/>
  <c r="J163"/>
  <c r="BF163"/>
  <c r="BI162"/>
  <c r="BH162"/>
  <c r="BG162"/>
  <c r="BE162"/>
  <c r="T162"/>
  <c r="R162"/>
  <c r="P162"/>
  <c r="BK162"/>
  <c r="J162"/>
  <c r="BF162" s="1"/>
  <c r="BI161"/>
  <c r="BH161"/>
  <c r="BG161"/>
  <c r="BE161"/>
  <c r="T161"/>
  <c r="R161"/>
  <c r="P161"/>
  <c r="BK161"/>
  <c r="J161"/>
  <c r="BF161"/>
  <c r="BI160"/>
  <c r="BH160"/>
  <c r="BG160"/>
  <c r="BE160"/>
  <c r="T160"/>
  <c r="R160"/>
  <c r="P160"/>
  <c r="BK160"/>
  <c r="J160"/>
  <c r="BF160" s="1"/>
  <c r="BI159"/>
  <c r="BH159"/>
  <c r="BG159"/>
  <c r="BE159"/>
  <c r="T159"/>
  <c r="R159"/>
  <c r="P159"/>
  <c r="BK159"/>
  <c r="J159"/>
  <c r="BF159" s="1"/>
  <c r="BI158"/>
  <c r="BH158"/>
  <c r="BG158"/>
  <c r="BE158"/>
  <c r="T158"/>
  <c r="R158"/>
  <c r="P158"/>
  <c r="BK158"/>
  <c r="J158"/>
  <c r="BF158" s="1"/>
  <c r="BI157"/>
  <c r="BH157"/>
  <c r="BG157"/>
  <c r="BE157"/>
  <c r="T157"/>
  <c r="R157"/>
  <c r="P157"/>
  <c r="BK157"/>
  <c r="J157"/>
  <c r="BF157"/>
  <c r="BI156"/>
  <c r="BH156"/>
  <c r="BG156"/>
  <c r="BE156"/>
  <c r="T156"/>
  <c r="R156"/>
  <c r="P156"/>
  <c r="BK156"/>
  <c r="J156"/>
  <c r="BF156" s="1"/>
  <c r="BI155"/>
  <c r="BH155"/>
  <c r="BG155"/>
  <c r="BE155"/>
  <c r="T155"/>
  <c r="R155"/>
  <c r="P155"/>
  <c r="BK155"/>
  <c r="J155"/>
  <c r="BF155" s="1"/>
  <c r="BI154"/>
  <c r="BH154"/>
  <c r="BG154"/>
  <c r="BE154"/>
  <c r="T154"/>
  <c r="R154"/>
  <c r="P154"/>
  <c r="BK154"/>
  <c r="J154"/>
  <c r="BF154" s="1"/>
  <c r="BI153"/>
  <c r="BH153"/>
  <c r="BG153"/>
  <c r="BE153"/>
  <c r="T153"/>
  <c r="R153"/>
  <c r="P153"/>
  <c r="BK153"/>
  <c r="J153"/>
  <c r="BF153" s="1"/>
  <c r="BI152"/>
  <c r="BH152"/>
  <c r="BG152"/>
  <c r="BE152"/>
  <c r="T152"/>
  <c r="R152"/>
  <c r="P152"/>
  <c r="BK152"/>
  <c r="J152"/>
  <c r="BF152" s="1"/>
  <c r="BI151"/>
  <c r="BH151"/>
  <c r="BG151"/>
  <c r="BE151"/>
  <c r="T151"/>
  <c r="R151"/>
  <c r="P151"/>
  <c r="BK151"/>
  <c r="J151"/>
  <c r="BF151"/>
  <c r="BI150"/>
  <c r="BH150"/>
  <c r="BG150"/>
  <c r="BE150"/>
  <c r="T150"/>
  <c r="R150"/>
  <c r="P150"/>
  <c r="BK150"/>
  <c r="J150"/>
  <c r="BF150" s="1"/>
  <c r="BI149"/>
  <c r="BH149"/>
  <c r="BG149"/>
  <c r="BE149"/>
  <c r="T149"/>
  <c r="R149"/>
  <c r="P149"/>
  <c r="BK149"/>
  <c r="J149"/>
  <c r="BF149"/>
  <c r="BI148"/>
  <c r="BH148"/>
  <c r="BG148"/>
  <c r="BE148"/>
  <c r="T148"/>
  <c r="R148"/>
  <c r="P148"/>
  <c r="BK148"/>
  <c r="J148"/>
  <c r="BF148" s="1"/>
  <c r="BI147"/>
  <c r="BH147"/>
  <c r="BG147"/>
  <c r="BE147"/>
  <c r="T147"/>
  <c r="R147"/>
  <c r="P147"/>
  <c r="BK147"/>
  <c r="J147"/>
  <c r="BF147"/>
  <c r="BI146"/>
  <c r="BH146"/>
  <c r="BG146"/>
  <c r="BE146"/>
  <c r="T146"/>
  <c r="R146"/>
  <c r="P146"/>
  <c r="BK146"/>
  <c r="J146"/>
  <c r="BF146" s="1"/>
  <c r="BI145"/>
  <c r="BH145"/>
  <c r="BG145"/>
  <c r="BE145"/>
  <c r="T145"/>
  <c r="R145"/>
  <c r="P145"/>
  <c r="BK145"/>
  <c r="J145"/>
  <c r="BF145"/>
  <c r="BI144"/>
  <c r="BH144"/>
  <c r="BG144"/>
  <c r="BE144"/>
  <c r="T144"/>
  <c r="R144"/>
  <c r="P144"/>
  <c r="BK144"/>
  <c r="J144"/>
  <c r="BF144" s="1"/>
  <c r="BI143"/>
  <c r="BH143"/>
  <c r="BG143"/>
  <c r="BE143"/>
  <c r="T143"/>
  <c r="R143"/>
  <c r="P143"/>
  <c r="BK143"/>
  <c r="J143"/>
  <c r="BF143" s="1"/>
  <c r="BI142"/>
  <c r="BH142"/>
  <c r="BG142"/>
  <c r="BE142"/>
  <c r="T142"/>
  <c r="R142"/>
  <c r="P142"/>
  <c r="BK142"/>
  <c r="J142"/>
  <c r="BF142" s="1"/>
  <c r="BI141"/>
  <c r="BH141"/>
  <c r="BG141"/>
  <c r="BE141"/>
  <c r="T141"/>
  <c r="R141"/>
  <c r="P141"/>
  <c r="BK141"/>
  <c r="J141"/>
  <c r="BF141"/>
  <c r="BI139"/>
  <c r="BH139"/>
  <c r="BG139"/>
  <c r="BE139"/>
  <c r="T139"/>
  <c r="R139"/>
  <c r="P139"/>
  <c r="BK139"/>
  <c r="J139"/>
  <c r="BF139" s="1"/>
  <c r="BI137"/>
  <c r="BH137"/>
  <c r="BG137"/>
  <c r="BE137"/>
  <c r="T137"/>
  <c r="R137"/>
  <c r="P137"/>
  <c r="BK137"/>
  <c r="J137"/>
  <c r="BF137" s="1"/>
  <c r="BI135"/>
  <c r="BH135"/>
  <c r="BG135"/>
  <c r="BE135"/>
  <c r="T135"/>
  <c r="R135"/>
  <c r="P135"/>
  <c r="BK135"/>
  <c r="J135"/>
  <c r="BF135" s="1"/>
  <c r="BI133"/>
  <c r="BH133"/>
  <c r="BG133"/>
  <c r="BE133"/>
  <c r="T133"/>
  <c r="R133"/>
  <c r="P133"/>
  <c r="BK133"/>
  <c r="J133"/>
  <c r="BF133"/>
  <c r="BI131"/>
  <c r="BH131"/>
  <c r="BG131"/>
  <c r="BE131"/>
  <c r="T131"/>
  <c r="R131"/>
  <c r="P131"/>
  <c r="BK131"/>
  <c r="J131"/>
  <c r="BF131" s="1"/>
  <c r="BI129"/>
  <c r="BH129"/>
  <c r="BG129"/>
  <c r="BE129"/>
  <c r="T129"/>
  <c r="T124" s="1"/>
  <c r="T123" s="1"/>
  <c r="T122" s="1"/>
  <c r="R129"/>
  <c r="P129"/>
  <c r="BK129"/>
  <c r="J129"/>
  <c r="BF129"/>
  <c r="BI127"/>
  <c r="BH127"/>
  <c r="BG127"/>
  <c r="BE127"/>
  <c r="T127"/>
  <c r="R127"/>
  <c r="P127"/>
  <c r="BK127"/>
  <c r="J127"/>
  <c r="BF127" s="1"/>
  <c r="BI126"/>
  <c r="BH126"/>
  <c r="BG126"/>
  <c r="BE126"/>
  <c r="T126"/>
  <c r="R126"/>
  <c r="P126"/>
  <c r="BK126"/>
  <c r="J126"/>
  <c r="BF126"/>
  <c r="BI125"/>
  <c r="BH125"/>
  <c r="BG125"/>
  <c r="BE125"/>
  <c r="T125"/>
  <c r="R125"/>
  <c r="P125"/>
  <c r="BK125"/>
  <c r="J125"/>
  <c r="BF125" s="1"/>
  <c r="F116"/>
  <c r="E114"/>
  <c r="F91"/>
  <c r="E89"/>
  <c r="J26"/>
  <c r="E26"/>
  <c r="J94" s="1"/>
  <c r="J25"/>
  <c r="J23"/>
  <c r="E23"/>
  <c r="J22"/>
  <c r="J20"/>
  <c r="E20"/>
  <c r="F119" s="1"/>
  <c r="F94"/>
  <c r="J19"/>
  <c r="J17"/>
  <c r="E17"/>
  <c r="F118" s="1"/>
  <c r="J16"/>
  <c r="J116"/>
  <c r="J91"/>
  <c r="E7"/>
  <c r="E110" s="1"/>
  <c r="J39" i="8"/>
  <c r="J38"/>
  <c r="AY102" i="1" s="1"/>
  <c r="J37" i="8"/>
  <c r="AX102" i="1" s="1"/>
  <c r="BI141" i="8"/>
  <c r="BH141"/>
  <c r="BG141"/>
  <c r="BE141"/>
  <c r="T141"/>
  <c r="R141"/>
  <c r="P141"/>
  <c r="BK141"/>
  <c r="J141"/>
  <c r="BF141" s="1"/>
  <c r="BI139"/>
  <c r="BH139"/>
  <c r="BG139"/>
  <c r="BE139"/>
  <c r="T139"/>
  <c r="R139"/>
  <c r="P139"/>
  <c r="BK139"/>
  <c r="J139"/>
  <c r="BF139" s="1"/>
  <c r="BI138"/>
  <c r="BH138"/>
  <c r="BG138"/>
  <c r="BE138"/>
  <c r="T138"/>
  <c r="R138"/>
  <c r="P138"/>
  <c r="BK138"/>
  <c r="J138"/>
  <c r="BF138" s="1"/>
  <c r="BI137"/>
  <c r="BH137"/>
  <c r="BG137"/>
  <c r="BE137"/>
  <c r="T137"/>
  <c r="R137"/>
  <c r="P137"/>
  <c r="BK137"/>
  <c r="J137"/>
  <c r="BF137" s="1"/>
  <c r="BI136"/>
  <c r="BH136"/>
  <c r="BG136"/>
  <c r="BE136"/>
  <c r="T136"/>
  <c r="R136"/>
  <c r="P136"/>
  <c r="BK136"/>
  <c r="J136"/>
  <c r="BF136" s="1"/>
  <c r="BI134"/>
  <c r="BH134"/>
  <c r="BG134"/>
  <c r="BE134"/>
  <c r="T134"/>
  <c r="R134"/>
  <c r="P134"/>
  <c r="BK134"/>
  <c r="J134"/>
  <c r="BF134" s="1"/>
  <c r="BI133"/>
  <c r="BH133"/>
  <c r="BG133"/>
  <c r="BE133"/>
  <c r="T133"/>
  <c r="R133"/>
  <c r="P133"/>
  <c r="BK133"/>
  <c r="J133"/>
  <c r="BF133"/>
  <c r="BI132"/>
  <c r="BH132"/>
  <c r="BG132"/>
  <c r="BE132"/>
  <c r="T132"/>
  <c r="R132"/>
  <c r="P132"/>
  <c r="BK132"/>
  <c r="J132"/>
  <c r="BF132" s="1"/>
  <c r="BI131"/>
  <c r="BH131"/>
  <c r="BG131"/>
  <c r="BE131"/>
  <c r="T131"/>
  <c r="R131"/>
  <c r="P131"/>
  <c r="BK131"/>
  <c r="J131"/>
  <c r="BF131"/>
  <c r="BI130"/>
  <c r="BH130"/>
  <c r="BG130"/>
  <c r="BE130"/>
  <c r="T130"/>
  <c r="R130"/>
  <c r="P130"/>
  <c r="BK130"/>
  <c r="J130"/>
  <c r="BF130" s="1"/>
  <c r="BI129"/>
  <c r="BH129"/>
  <c r="BG129"/>
  <c r="BE129"/>
  <c r="T129"/>
  <c r="R129"/>
  <c r="P129"/>
  <c r="BK129"/>
  <c r="J129"/>
  <c r="BF129"/>
  <c r="BI128"/>
  <c r="BH128"/>
  <c r="BG128"/>
  <c r="BE128"/>
  <c r="T128"/>
  <c r="R128"/>
  <c r="P128"/>
  <c r="BK128"/>
  <c r="J128"/>
  <c r="BF128" s="1"/>
  <c r="BI127"/>
  <c r="BH127"/>
  <c r="BG127"/>
  <c r="BE127"/>
  <c r="T127"/>
  <c r="R127"/>
  <c r="P127"/>
  <c r="BK127"/>
  <c r="J127"/>
  <c r="BF127" s="1"/>
  <c r="BI126"/>
  <c r="BH126"/>
  <c r="BG126"/>
  <c r="BE126"/>
  <c r="T126"/>
  <c r="R126"/>
  <c r="P126"/>
  <c r="BK126"/>
  <c r="J126"/>
  <c r="BF126" s="1"/>
  <c r="BI125"/>
  <c r="BH125"/>
  <c r="BG125"/>
  <c r="BE125"/>
  <c r="T125"/>
  <c r="R125"/>
  <c r="P125"/>
  <c r="BK125"/>
  <c r="BK124"/>
  <c r="J124" s="1"/>
  <c r="J100" s="1"/>
  <c r="J125"/>
  <c r="BF125"/>
  <c r="F116"/>
  <c r="E114"/>
  <c r="F91"/>
  <c r="E89"/>
  <c r="J26"/>
  <c r="E26"/>
  <c r="J94" s="1"/>
  <c r="J25"/>
  <c r="J23"/>
  <c r="E23"/>
  <c r="J118" s="1"/>
  <c r="J22"/>
  <c r="J20"/>
  <c r="E20"/>
  <c r="F119" s="1"/>
  <c r="F94"/>
  <c r="J19"/>
  <c r="J17"/>
  <c r="E17"/>
  <c r="F93" s="1"/>
  <c r="J16"/>
  <c r="J91"/>
  <c r="E7"/>
  <c r="E110" s="1"/>
  <c r="E85"/>
  <c r="J39" i="7"/>
  <c r="J38"/>
  <c r="AY101" i="1" s="1"/>
  <c r="J37" i="7"/>
  <c r="AX101" i="1" s="1"/>
  <c r="BI170" i="7"/>
  <c r="BH170"/>
  <c r="BG170"/>
  <c r="BE170"/>
  <c r="T170"/>
  <c r="R170"/>
  <c r="P170"/>
  <c r="BK170"/>
  <c r="J170"/>
  <c r="BF170" s="1"/>
  <c r="BI169"/>
  <c r="BH169"/>
  <c r="BG169"/>
  <c r="BE169"/>
  <c r="T169"/>
  <c r="R169"/>
  <c r="P169"/>
  <c r="BK169"/>
  <c r="J169"/>
  <c r="BF169" s="1"/>
  <c r="BI168"/>
  <c r="BH168"/>
  <c r="BG168"/>
  <c r="BE168"/>
  <c r="T168"/>
  <c r="R168"/>
  <c r="P168"/>
  <c r="BK168"/>
  <c r="J168"/>
  <c r="BF168" s="1"/>
  <c r="BI167"/>
  <c r="BH167"/>
  <c r="BG167"/>
  <c r="BE167"/>
  <c r="T167"/>
  <c r="R167"/>
  <c r="P167"/>
  <c r="BK167"/>
  <c r="J167"/>
  <c r="BF167" s="1"/>
  <c r="BI166"/>
  <c r="BH166"/>
  <c r="BG166"/>
  <c r="BE166"/>
  <c r="T166"/>
  <c r="T165"/>
  <c r="R166"/>
  <c r="P166"/>
  <c r="BK166"/>
  <c r="J166"/>
  <c r="BF166" s="1"/>
  <c r="BI164"/>
  <c r="BH164"/>
  <c r="BG164"/>
  <c r="BE164"/>
  <c r="T164"/>
  <c r="R164"/>
  <c r="P164"/>
  <c r="BK164"/>
  <c r="J164"/>
  <c r="BF164" s="1"/>
  <c r="BI163"/>
  <c r="BH163"/>
  <c r="BG163"/>
  <c r="BE163"/>
  <c r="T163"/>
  <c r="R163"/>
  <c r="P163"/>
  <c r="BK163"/>
  <c r="J163"/>
  <c r="BF163" s="1"/>
  <c r="BI162"/>
  <c r="BH162"/>
  <c r="BG162"/>
  <c r="BE162"/>
  <c r="T162"/>
  <c r="R162"/>
  <c r="P162"/>
  <c r="BK162"/>
  <c r="J162"/>
  <c r="BF162" s="1"/>
  <c r="BI161"/>
  <c r="BH161"/>
  <c r="BG161"/>
  <c r="BE161"/>
  <c r="T161"/>
  <c r="R161"/>
  <c r="P161"/>
  <c r="BK161"/>
  <c r="J161"/>
  <c r="BF161" s="1"/>
  <c r="BI160"/>
  <c r="BH160"/>
  <c r="BG160"/>
  <c r="BE160"/>
  <c r="T160"/>
  <c r="R160"/>
  <c r="P160"/>
  <c r="BK160"/>
  <c r="J160"/>
  <c r="BF160" s="1"/>
  <c r="BI159"/>
  <c r="BH159"/>
  <c r="BG159"/>
  <c r="BE159"/>
  <c r="T159"/>
  <c r="R159"/>
  <c r="P159"/>
  <c r="BK159"/>
  <c r="J159"/>
  <c r="BF159" s="1"/>
  <c r="BI157"/>
  <c r="BH157"/>
  <c r="BG157"/>
  <c r="BE157"/>
  <c r="T157"/>
  <c r="T155" s="1"/>
  <c r="R157"/>
  <c r="P157"/>
  <c r="BK157"/>
  <c r="J157"/>
  <c r="BF157" s="1"/>
  <c r="BI156"/>
  <c r="BH156"/>
  <c r="BG156"/>
  <c r="BE156"/>
  <c r="T156"/>
  <c r="R156"/>
  <c r="R155" s="1"/>
  <c r="P156"/>
  <c r="P155"/>
  <c r="BK156"/>
  <c r="BK155"/>
  <c r="J155" s="1"/>
  <c r="J102" s="1"/>
  <c r="J156"/>
  <c r="BF156" s="1"/>
  <c r="BI153"/>
  <c r="BH153"/>
  <c r="BG153"/>
  <c r="BE153"/>
  <c r="T153"/>
  <c r="R153"/>
  <c r="P153"/>
  <c r="BK153"/>
  <c r="J153"/>
  <c r="BF153"/>
  <c r="BI151"/>
  <c r="BH151"/>
  <c r="BG151"/>
  <c r="BE151"/>
  <c r="T151"/>
  <c r="R151"/>
  <c r="P151"/>
  <c r="BK151"/>
  <c r="J151"/>
  <c r="BF151" s="1"/>
  <c r="BI150"/>
  <c r="BH150"/>
  <c r="BG150"/>
  <c r="BE150"/>
  <c r="T150"/>
  <c r="R150"/>
  <c r="P150"/>
  <c r="BK150"/>
  <c r="J150"/>
  <c r="BF150" s="1"/>
  <c r="BI148"/>
  <c r="BH148"/>
  <c r="BG148"/>
  <c r="BE148"/>
  <c r="T148"/>
  <c r="R148"/>
  <c r="P148"/>
  <c r="BK148"/>
  <c r="J148"/>
  <c r="BF148" s="1"/>
  <c r="BI147"/>
  <c r="BH147"/>
  <c r="BG147"/>
  <c r="BE147"/>
  <c r="T147"/>
  <c r="R147"/>
  <c r="P147"/>
  <c r="BK147"/>
  <c r="J147"/>
  <c r="BF147"/>
  <c r="BI146"/>
  <c r="BH146"/>
  <c r="BG146"/>
  <c r="BE146"/>
  <c r="T146"/>
  <c r="R146"/>
  <c r="P146"/>
  <c r="BK146"/>
  <c r="BK144" s="1"/>
  <c r="J144" s="1"/>
  <c r="J101" s="1"/>
  <c r="J146"/>
  <c r="BF146" s="1"/>
  <c r="BI145"/>
  <c r="BH145"/>
  <c r="BG145"/>
  <c r="BE145"/>
  <c r="T145"/>
  <c r="R145"/>
  <c r="P145"/>
  <c r="P144"/>
  <c r="BK145"/>
  <c r="J145"/>
  <c r="BF145" s="1"/>
  <c r="BI143"/>
  <c r="BH143"/>
  <c r="BG143"/>
  <c r="BE143"/>
  <c r="T143"/>
  <c r="R143"/>
  <c r="P143"/>
  <c r="BK143"/>
  <c r="J143"/>
  <c r="BF143"/>
  <c r="BI142"/>
  <c r="BH142"/>
  <c r="BG142"/>
  <c r="BE142"/>
  <c r="T142"/>
  <c r="R142"/>
  <c r="P142"/>
  <c r="BK142"/>
  <c r="J142"/>
  <c r="BF142" s="1"/>
  <c r="BI141"/>
  <c r="BH141"/>
  <c r="BG141"/>
  <c r="BE141"/>
  <c r="T141"/>
  <c r="R141"/>
  <c r="P141"/>
  <c r="BK141"/>
  <c r="J141"/>
  <c r="BF141"/>
  <c r="BI140"/>
  <c r="BH140"/>
  <c r="BG140"/>
  <c r="BE140"/>
  <c r="T140"/>
  <c r="R140"/>
  <c r="P140"/>
  <c r="BK140"/>
  <c r="J140"/>
  <c r="BF140" s="1"/>
  <c r="BI139"/>
  <c r="BH139"/>
  <c r="BG139"/>
  <c r="BE139"/>
  <c r="T139"/>
  <c r="R139"/>
  <c r="P139"/>
  <c r="P136" s="1"/>
  <c r="BK139"/>
  <c r="J139"/>
  <c r="BF139" s="1"/>
  <c r="BI138"/>
  <c r="BH138"/>
  <c r="BG138"/>
  <c r="BE138"/>
  <c r="T138"/>
  <c r="R138"/>
  <c r="P138"/>
  <c r="BK138"/>
  <c r="J138"/>
  <c r="BF138" s="1"/>
  <c r="BI137"/>
  <c r="BH137"/>
  <c r="BG137"/>
  <c r="BE137"/>
  <c r="T137"/>
  <c r="R137"/>
  <c r="P137"/>
  <c r="BK137"/>
  <c r="J137"/>
  <c r="BF137" s="1"/>
  <c r="BI135"/>
  <c r="BH135"/>
  <c r="BG135"/>
  <c r="BE135"/>
  <c r="T135"/>
  <c r="R135"/>
  <c r="P135"/>
  <c r="BK135"/>
  <c r="J135"/>
  <c r="BF135" s="1"/>
  <c r="BI134"/>
  <c r="BH134"/>
  <c r="BG134"/>
  <c r="BE134"/>
  <c r="T134"/>
  <c r="R134"/>
  <c r="P134"/>
  <c r="BK134"/>
  <c r="J134"/>
  <c r="BF134" s="1"/>
  <c r="BI133"/>
  <c r="BH133"/>
  <c r="BG133"/>
  <c r="BE133"/>
  <c r="T133"/>
  <c r="R133"/>
  <c r="P133"/>
  <c r="BK133"/>
  <c r="J133"/>
  <c r="BF133" s="1"/>
  <c r="BI132"/>
  <c r="BH132"/>
  <c r="BG132"/>
  <c r="BE132"/>
  <c r="T132"/>
  <c r="R132"/>
  <c r="P132"/>
  <c r="BK132"/>
  <c r="J132"/>
  <c r="BF132" s="1"/>
  <c r="BI131"/>
  <c r="BH131"/>
  <c r="BG131"/>
  <c r="BE131"/>
  <c r="T131"/>
  <c r="R131"/>
  <c r="P131"/>
  <c r="BK131"/>
  <c r="J131"/>
  <c r="BF131"/>
  <c r="BI130"/>
  <c r="BH130"/>
  <c r="BG130"/>
  <c r="BE130"/>
  <c r="T130"/>
  <c r="R130"/>
  <c r="P130"/>
  <c r="BK130"/>
  <c r="J130"/>
  <c r="BF130" s="1"/>
  <c r="BI129"/>
  <c r="BH129"/>
  <c r="BG129"/>
  <c r="BE129"/>
  <c r="T129"/>
  <c r="R129"/>
  <c r="P129"/>
  <c r="BK129"/>
  <c r="J129"/>
  <c r="BF129"/>
  <c r="BI128"/>
  <c r="BH128"/>
  <c r="BG128"/>
  <c r="BE128"/>
  <c r="T128"/>
  <c r="R128"/>
  <c r="P128"/>
  <c r="BK128"/>
  <c r="J128"/>
  <c r="BF128" s="1"/>
  <c r="F120"/>
  <c r="E118"/>
  <c r="F91"/>
  <c r="E89"/>
  <c r="J26"/>
  <c r="E26"/>
  <c r="J25"/>
  <c r="J23"/>
  <c r="E23"/>
  <c r="J93" s="1"/>
  <c r="J22"/>
  <c r="J20"/>
  <c r="E20"/>
  <c r="F123" s="1"/>
  <c r="J19"/>
  <c r="J17"/>
  <c r="E17"/>
  <c r="F93" s="1"/>
  <c r="J16"/>
  <c r="J91"/>
  <c r="J120"/>
  <c r="E7"/>
  <c r="E85" s="1"/>
  <c r="J39" i="6"/>
  <c r="J38"/>
  <c r="AY100" i="1" s="1"/>
  <c r="J37" i="6"/>
  <c r="AX100" i="1" s="1"/>
  <c r="BI815" i="6"/>
  <c r="BH815"/>
  <c r="BG815"/>
  <c r="BE815"/>
  <c r="T815"/>
  <c r="R815"/>
  <c r="P815"/>
  <c r="BK815"/>
  <c r="J815"/>
  <c r="BF815" s="1"/>
  <c r="BI814"/>
  <c r="BH814"/>
  <c r="BG814"/>
  <c r="BE814"/>
  <c r="T814"/>
  <c r="R814"/>
  <c r="P814"/>
  <c r="BK814"/>
  <c r="J814"/>
  <c r="BF814" s="1"/>
  <c r="BI813"/>
  <c r="BH813"/>
  <c r="BG813"/>
  <c r="BE813"/>
  <c r="T813"/>
  <c r="R813"/>
  <c r="P813"/>
  <c r="BK813"/>
  <c r="J813"/>
  <c r="BF813" s="1"/>
  <c r="BI812"/>
  <c r="BH812"/>
  <c r="BG812"/>
  <c r="BE812"/>
  <c r="T812"/>
  <c r="R812"/>
  <c r="P812"/>
  <c r="BK812"/>
  <c r="J812"/>
  <c r="BF812" s="1"/>
  <c r="BI811"/>
  <c r="BH811"/>
  <c r="BG811"/>
  <c r="BE811"/>
  <c r="T811"/>
  <c r="R811"/>
  <c r="P811"/>
  <c r="BK811"/>
  <c r="J811"/>
  <c r="BF811" s="1"/>
  <c r="BI810"/>
  <c r="BH810"/>
  <c r="BG810"/>
  <c r="BE810"/>
  <c r="T810"/>
  <c r="R810"/>
  <c r="P810"/>
  <c r="BK810"/>
  <c r="J810"/>
  <c r="BF810" s="1"/>
  <c r="BI809"/>
  <c r="BH809"/>
  <c r="BG809"/>
  <c r="BE809"/>
  <c r="T809"/>
  <c r="R809"/>
  <c r="P809"/>
  <c r="BK809"/>
  <c r="J809"/>
  <c r="BF809" s="1"/>
  <c r="BI808"/>
  <c r="BH808"/>
  <c r="BG808"/>
  <c r="BE808"/>
  <c r="T808"/>
  <c r="R808"/>
  <c r="P808"/>
  <c r="BK808"/>
  <c r="J808"/>
  <c r="BF808" s="1"/>
  <c r="BI807"/>
  <c r="BH807"/>
  <c r="BG807"/>
  <c r="BE807"/>
  <c r="T807"/>
  <c r="R807"/>
  <c r="P807"/>
  <c r="BK807"/>
  <c r="J807"/>
  <c r="BF807"/>
  <c r="BI806"/>
  <c r="BH806"/>
  <c r="BG806"/>
  <c r="BE806"/>
  <c r="T806"/>
  <c r="R806"/>
  <c r="P806"/>
  <c r="BK806"/>
  <c r="J806"/>
  <c r="BF806" s="1"/>
  <c r="BI805"/>
  <c r="BH805"/>
  <c r="BG805"/>
  <c r="BE805"/>
  <c r="T805"/>
  <c r="R805"/>
  <c r="P805"/>
  <c r="BK805"/>
  <c r="J805"/>
  <c r="BF805" s="1"/>
  <c r="BI804"/>
  <c r="BH804"/>
  <c r="BG804"/>
  <c r="BE804"/>
  <c r="T804"/>
  <c r="R804"/>
  <c r="P804"/>
  <c r="BK804"/>
  <c r="J804"/>
  <c r="BF804" s="1"/>
  <c r="BI802"/>
  <c r="BH802"/>
  <c r="BG802"/>
  <c r="BE802"/>
  <c r="T802"/>
  <c r="R802"/>
  <c r="P802"/>
  <c r="BK802"/>
  <c r="J802"/>
  <c r="BF802" s="1"/>
  <c r="BI801"/>
  <c r="BH801"/>
  <c r="BG801"/>
  <c r="BE801"/>
  <c r="T801"/>
  <c r="R801"/>
  <c r="P801"/>
  <c r="BK801"/>
  <c r="J801"/>
  <c r="BF801" s="1"/>
  <c r="BI800"/>
  <c r="BH800"/>
  <c r="BG800"/>
  <c r="BE800"/>
  <c r="T800"/>
  <c r="R800"/>
  <c r="R799" s="1"/>
  <c r="P800"/>
  <c r="P799" s="1"/>
  <c r="BK800"/>
  <c r="BK799" s="1"/>
  <c r="J799" s="1"/>
  <c r="J122" s="1"/>
  <c r="J800"/>
  <c r="BF800" s="1"/>
  <c r="BI798"/>
  <c r="BH798"/>
  <c r="BG798"/>
  <c r="BE798"/>
  <c r="T798"/>
  <c r="R798"/>
  <c r="P798"/>
  <c r="BK798"/>
  <c r="J798"/>
  <c r="BF798" s="1"/>
  <c r="BI797"/>
  <c r="BH797"/>
  <c r="BG797"/>
  <c r="BE797"/>
  <c r="T797"/>
  <c r="R797"/>
  <c r="P797"/>
  <c r="BK797"/>
  <c r="J797"/>
  <c r="BF797" s="1"/>
  <c r="BI796"/>
  <c r="BH796"/>
  <c r="BG796"/>
  <c r="BE796"/>
  <c r="T796"/>
  <c r="R796"/>
  <c r="P796"/>
  <c r="BK796"/>
  <c r="J796"/>
  <c r="BF796" s="1"/>
  <c r="BI795"/>
  <c r="BH795"/>
  <c r="BG795"/>
  <c r="BE795"/>
  <c r="T795"/>
  <c r="R795"/>
  <c r="P795"/>
  <c r="BK795"/>
  <c r="J795"/>
  <c r="BF795" s="1"/>
  <c r="BI794"/>
  <c r="BH794"/>
  <c r="BG794"/>
  <c r="BE794"/>
  <c r="T794"/>
  <c r="R794"/>
  <c r="P794"/>
  <c r="BK794"/>
  <c r="J794"/>
  <c r="BF794" s="1"/>
  <c r="BI793"/>
  <c r="BH793"/>
  <c r="BG793"/>
  <c r="BE793"/>
  <c r="T793"/>
  <c r="R793"/>
  <c r="P793"/>
  <c r="BK793"/>
  <c r="J793"/>
  <c r="BF793" s="1"/>
  <c r="BI792"/>
  <c r="BH792"/>
  <c r="BG792"/>
  <c r="BE792"/>
  <c r="T792"/>
  <c r="T791" s="1"/>
  <c r="R792"/>
  <c r="P792"/>
  <c r="BK792"/>
  <c r="BK791"/>
  <c r="J791" s="1"/>
  <c r="J121" s="1"/>
  <c r="J792"/>
  <c r="BF792" s="1"/>
  <c r="BI790"/>
  <c r="BH790"/>
  <c r="BG790"/>
  <c r="BE790"/>
  <c r="T790"/>
  <c r="R790"/>
  <c r="P790"/>
  <c r="BK790"/>
  <c r="J790"/>
  <c r="BF790" s="1"/>
  <c r="BI789"/>
  <c r="BH789"/>
  <c r="BG789"/>
  <c r="BE789"/>
  <c r="T789"/>
  <c r="R789"/>
  <c r="P789"/>
  <c r="BK789"/>
  <c r="J789"/>
  <c r="BF789" s="1"/>
  <c r="BI788"/>
  <c r="BH788"/>
  <c r="BG788"/>
  <c r="BE788"/>
  <c r="T788"/>
  <c r="R788"/>
  <c r="P788"/>
  <c r="BK788"/>
  <c r="J788"/>
  <c r="BF788" s="1"/>
  <c r="BI787"/>
  <c r="BH787"/>
  <c r="BG787"/>
  <c r="BE787"/>
  <c r="T787"/>
  <c r="R787"/>
  <c r="P787"/>
  <c r="BK787"/>
  <c r="J787"/>
  <c r="BF787" s="1"/>
  <c r="BI786"/>
  <c r="BH786"/>
  <c r="BG786"/>
  <c r="BE786"/>
  <c r="T786"/>
  <c r="R786"/>
  <c r="P786"/>
  <c r="BK786"/>
  <c r="J786"/>
  <c r="BF786" s="1"/>
  <c r="BI785"/>
  <c r="BH785"/>
  <c r="BG785"/>
  <c r="BE785"/>
  <c r="T785"/>
  <c r="R785"/>
  <c r="P785"/>
  <c r="BK785"/>
  <c r="J785"/>
  <c r="BF785" s="1"/>
  <c r="BI783"/>
  <c r="BH783"/>
  <c r="BG783"/>
  <c r="BE783"/>
  <c r="T783"/>
  <c r="R783"/>
  <c r="P783"/>
  <c r="BK783"/>
  <c r="J783"/>
  <c r="BF783"/>
  <c r="BI782"/>
  <c r="BH782"/>
  <c r="BG782"/>
  <c r="BE782"/>
  <c r="T782"/>
  <c r="R782"/>
  <c r="P782"/>
  <c r="BK782"/>
  <c r="J782"/>
  <c r="BF782" s="1"/>
  <c r="BI781"/>
  <c r="BH781"/>
  <c r="BG781"/>
  <c r="BE781"/>
  <c r="T781"/>
  <c r="R781"/>
  <c r="P781"/>
  <c r="BK781"/>
  <c r="J781"/>
  <c r="BF781" s="1"/>
  <c r="BI780"/>
  <c r="BH780"/>
  <c r="BG780"/>
  <c r="BE780"/>
  <c r="T780"/>
  <c r="R780"/>
  <c r="R779" s="1"/>
  <c r="P780"/>
  <c r="BK780"/>
  <c r="BK779" s="1"/>
  <c r="J779" s="1"/>
  <c r="J119" s="1"/>
  <c r="J780"/>
  <c r="BF780"/>
  <c r="BI778"/>
  <c r="BH778"/>
  <c r="BG778"/>
  <c r="BE778"/>
  <c r="T778"/>
  <c r="R778"/>
  <c r="P778"/>
  <c r="BK778"/>
  <c r="J778"/>
  <c r="BF778" s="1"/>
  <c r="BI777"/>
  <c r="BH777"/>
  <c r="BG777"/>
  <c r="BE777"/>
  <c r="T777"/>
  <c r="R777"/>
  <c r="P777"/>
  <c r="BK777"/>
  <c r="J777"/>
  <c r="BF777"/>
  <c r="BI776"/>
  <c r="BH776"/>
  <c r="BG776"/>
  <c r="BE776"/>
  <c r="T776"/>
  <c r="R776"/>
  <c r="P776"/>
  <c r="BK776"/>
  <c r="J776"/>
  <c r="BF776" s="1"/>
  <c r="BI775"/>
  <c r="BH775"/>
  <c r="BG775"/>
  <c r="BE775"/>
  <c r="T775"/>
  <c r="R775"/>
  <c r="P775"/>
  <c r="BK775"/>
  <c r="J775"/>
  <c r="BF775" s="1"/>
  <c r="BI774"/>
  <c r="BH774"/>
  <c r="BG774"/>
  <c r="BE774"/>
  <c r="T774"/>
  <c r="R774"/>
  <c r="P774"/>
  <c r="BK774"/>
  <c r="J774"/>
  <c r="BF774" s="1"/>
  <c r="BI773"/>
  <c r="BH773"/>
  <c r="BG773"/>
  <c r="BE773"/>
  <c r="T773"/>
  <c r="R773"/>
  <c r="P773"/>
  <c r="BK773"/>
  <c r="J773"/>
  <c r="BF773"/>
  <c r="BI772"/>
  <c r="BH772"/>
  <c r="BG772"/>
  <c r="BE772"/>
  <c r="T772"/>
  <c r="R772"/>
  <c r="P772"/>
  <c r="BK772"/>
  <c r="J772"/>
  <c r="BF772" s="1"/>
  <c r="BI771"/>
  <c r="BH771"/>
  <c r="BG771"/>
  <c r="BE771"/>
  <c r="T771"/>
  <c r="R771"/>
  <c r="P771"/>
  <c r="BK771"/>
  <c r="J771"/>
  <c r="BF771" s="1"/>
  <c r="BI770"/>
  <c r="BH770"/>
  <c r="BG770"/>
  <c r="BE770"/>
  <c r="T770"/>
  <c r="R770"/>
  <c r="P770"/>
  <c r="BK770"/>
  <c r="J770"/>
  <c r="BF770" s="1"/>
  <c r="BI769"/>
  <c r="BH769"/>
  <c r="BG769"/>
  <c r="BE769"/>
  <c r="T769"/>
  <c r="R769"/>
  <c r="P769"/>
  <c r="BK769"/>
  <c r="J769"/>
  <c r="BF769" s="1"/>
  <c r="BI767"/>
  <c r="BH767"/>
  <c r="BG767"/>
  <c r="BE767"/>
  <c r="T767"/>
  <c r="R767"/>
  <c r="P767"/>
  <c r="BK767"/>
  <c r="J767"/>
  <c r="BF767" s="1"/>
  <c r="BI766"/>
  <c r="BH766"/>
  <c r="BG766"/>
  <c r="BE766"/>
  <c r="T766"/>
  <c r="R766"/>
  <c r="P766"/>
  <c r="BK766"/>
  <c r="J766"/>
  <c r="BF766" s="1"/>
  <c r="BI764"/>
  <c r="BH764"/>
  <c r="BG764"/>
  <c r="BE764"/>
  <c r="T764"/>
  <c r="R764"/>
  <c r="P764"/>
  <c r="BK764"/>
  <c r="J764"/>
  <c r="BF764" s="1"/>
  <c r="BI762"/>
  <c r="BH762"/>
  <c r="BG762"/>
  <c r="BE762"/>
  <c r="T762"/>
  <c r="R762"/>
  <c r="P762"/>
  <c r="BK762"/>
  <c r="J762"/>
  <c r="BF762" s="1"/>
  <c r="BI761"/>
  <c r="BH761"/>
  <c r="BG761"/>
  <c r="BE761"/>
  <c r="T761"/>
  <c r="R761"/>
  <c r="P761"/>
  <c r="BK761"/>
  <c r="J761"/>
  <c r="BF761"/>
  <c r="BI759"/>
  <c r="BH759"/>
  <c r="BG759"/>
  <c r="BE759"/>
  <c r="T759"/>
  <c r="R759"/>
  <c r="P759"/>
  <c r="BK759"/>
  <c r="J759"/>
  <c r="BF759" s="1"/>
  <c r="BI758"/>
  <c r="BH758"/>
  <c r="BG758"/>
  <c r="BE758"/>
  <c r="T758"/>
  <c r="R758"/>
  <c r="P758"/>
  <c r="BK758"/>
  <c r="J758"/>
  <c r="BF758" s="1"/>
  <c r="BI757"/>
  <c r="BH757"/>
  <c r="BG757"/>
  <c r="BE757"/>
  <c r="T757"/>
  <c r="R757"/>
  <c r="P757"/>
  <c r="BK757"/>
  <c r="J757"/>
  <c r="BF757" s="1"/>
  <c r="BI756"/>
  <c r="BH756"/>
  <c r="BG756"/>
  <c r="BE756"/>
  <c r="T756"/>
  <c r="R756"/>
  <c r="P756"/>
  <c r="BK756"/>
  <c r="J756"/>
  <c r="BF756" s="1"/>
  <c r="BI755"/>
  <c r="BH755"/>
  <c r="BG755"/>
  <c r="BE755"/>
  <c r="T755"/>
  <c r="R755"/>
  <c r="P755"/>
  <c r="BK755"/>
  <c r="J755"/>
  <c r="BF755" s="1"/>
  <c r="BI754"/>
  <c r="BH754"/>
  <c r="BG754"/>
  <c r="BE754"/>
  <c r="T754"/>
  <c r="R754"/>
  <c r="P754"/>
  <c r="BK754"/>
  <c r="J754"/>
  <c r="BF754" s="1"/>
  <c r="BI753"/>
  <c r="BH753"/>
  <c r="BG753"/>
  <c r="BE753"/>
  <c r="T753"/>
  <c r="R753"/>
  <c r="P753"/>
  <c r="BK753"/>
  <c r="J753"/>
  <c r="BF753" s="1"/>
  <c r="BI752"/>
  <c r="BH752"/>
  <c r="BG752"/>
  <c r="BE752"/>
  <c r="T752"/>
  <c r="R752"/>
  <c r="P752"/>
  <c r="BK752"/>
  <c r="J752"/>
  <c r="BF752" s="1"/>
  <c r="BI751"/>
  <c r="BH751"/>
  <c r="BG751"/>
  <c r="BE751"/>
  <c r="T751"/>
  <c r="R751"/>
  <c r="P751"/>
  <c r="BK751"/>
  <c r="J751"/>
  <c r="BF751" s="1"/>
  <c r="BI750"/>
  <c r="BH750"/>
  <c r="BG750"/>
  <c r="BE750"/>
  <c r="T750"/>
  <c r="R750"/>
  <c r="P750"/>
  <c r="BK750"/>
  <c r="J750"/>
  <c r="BF750" s="1"/>
  <c r="BI749"/>
  <c r="BH749"/>
  <c r="BG749"/>
  <c r="BE749"/>
  <c r="T749"/>
  <c r="R749"/>
  <c r="P749"/>
  <c r="BK749"/>
  <c r="BK748" s="1"/>
  <c r="J748" s="1"/>
  <c r="J117" s="1"/>
  <c r="J749"/>
  <c r="BF749" s="1"/>
  <c r="BI746"/>
  <c r="BH746"/>
  <c r="BG746"/>
  <c r="BE746"/>
  <c r="T746"/>
  <c r="R746"/>
  <c r="P746"/>
  <c r="BK746"/>
  <c r="J746"/>
  <c r="BF746" s="1"/>
  <c r="BI744"/>
  <c r="BH744"/>
  <c r="BG744"/>
  <c r="BE744"/>
  <c r="T744"/>
  <c r="R744"/>
  <c r="P744"/>
  <c r="BK744"/>
  <c r="J744"/>
  <c r="BF744" s="1"/>
  <c r="BI742"/>
  <c r="BH742"/>
  <c r="BG742"/>
  <c r="BE742"/>
  <c r="T742"/>
  <c r="R742"/>
  <c r="P742"/>
  <c r="BK742"/>
  <c r="J742"/>
  <c r="BF742" s="1"/>
  <c r="BI741"/>
  <c r="BH741"/>
  <c r="BG741"/>
  <c r="BE741"/>
  <c r="T741"/>
  <c r="R741"/>
  <c r="P741"/>
  <c r="BK741"/>
  <c r="J741"/>
  <c r="BF741" s="1"/>
  <c r="BI740"/>
  <c r="BH740"/>
  <c r="BG740"/>
  <c r="BE740"/>
  <c r="T740"/>
  <c r="R740"/>
  <c r="P740"/>
  <c r="BK740"/>
  <c r="J740"/>
  <c r="BF740" s="1"/>
  <c r="BI738"/>
  <c r="BH738"/>
  <c r="BG738"/>
  <c r="BE738"/>
  <c r="T738"/>
  <c r="R738"/>
  <c r="P738"/>
  <c r="BK738"/>
  <c r="J738"/>
  <c r="BF738" s="1"/>
  <c r="BI736"/>
  <c r="BH736"/>
  <c r="BG736"/>
  <c r="BE736"/>
  <c r="T736"/>
  <c r="R736"/>
  <c r="P736"/>
  <c r="BK736"/>
  <c r="J736"/>
  <c r="BF736" s="1"/>
  <c r="BI734"/>
  <c r="BH734"/>
  <c r="BG734"/>
  <c r="BE734"/>
  <c r="T734"/>
  <c r="R734"/>
  <c r="P734"/>
  <c r="BK734"/>
  <c r="J734"/>
  <c r="BF734" s="1"/>
  <c r="BI732"/>
  <c r="BH732"/>
  <c r="BG732"/>
  <c r="BE732"/>
  <c r="T732"/>
  <c r="R732"/>
  <c r="P732"/>
  <c r="BK732"/>
  <c r="J732"/>
  <c r="BF732" s="1"/>
  <c r="BI730"/>
  <c r="BH730"/>
  <c r="BG730"/>
  <c r="BE730"/>
  <c r="T730"/>
  <c r="R730"/>
  <c r="P730"/>
  <c r="BK730"/>
  <c r="J730"/>
  <c r="BF730" s="1"/>
  <c r="BI728"/>
  <c r="BH728"/>
  <c r="BG728"/>
  <c r="BE728"/>
  <c r="T728"/>
  <c r="R728"/>
  <c r="P728"/>
  <c r="BK728"/>
  <c r="J728"/>
  <c r="BF728" s="1"/>
  <c r="BI726"/>
  <c r="BH726"/>
  <c r="BG726"/>
  <c r="BE726"/>
  <c r="T726"/>
  <c r="R726"/>
  <c r="P726"/>
  <c r="BK726"/>
  <c r="J726"/>
  <c r="BF726" s="1"/>
  <c r="BI724"/>
  <c r="BH724"/>
  <c r="BG724"/>
  <c r="BE724"/>
  <c r="T724"/>
  <c r="R724"/>
  <c r="P724"/>
  <c r="BK724"/>
  <c r="J724"/>
  <c r="BF724" s="1"/>
  <c r="BI722"/>
  <c r="BH722"/>
  <c r="BG722"/>
  <c r="BE722"/>
  <c r="T722"/>
  <c r="R722"/>
  <c r="P722"/>
  <c r="BK722"/>
  <c r="J722"/>
  <c r="BF722" s="1"/>
  <c r="BI720"/>
  <c r="BH720"/>
  <c r="BG720"/>
  <c r="BE720"/>
  <c r="T720"/>
  <c r="R720"/>
  <c r="P720"/>
  <c r="BK720"/>
  <c r="J720"/>
  <c r="BF720" s="1"/>
  <c r="BI718"/>
  <c r="BH718"/>
  <c r="BG718"/>
  <c r="BE718"/>
  <c r="T718"/>
  <c r="R718"/>
  <c r="P718"/>
  <c r="BK718"/>
  <c r="J718"/>
  <c r="BF718" s="1"/>
  <c r="BI716"/>
  <c r="BH716"/>
  <c r="BG716"/>
  <c r="BE716"/>
  <c r="T716"/>
  <c r="R716"/>
  <c r="P716"/>
  <c r="BK716"/>
  <c r="J716"/>
  <c r="BF716" s="1"/>
  <c r="BI714"/>
  <c r="BH714"/>
  <c r="BG714"/>
  <c r="BE714"/>
  <c r="T714"/>
  <c r="R714"/>
  <c r="P714"/>
  <c r="BK714"/>
  <c r="J714"/>
  <c r="BF714" s="1"/>
  <c r="BI712"/>
  <c r="BH712"/>
  <c r="BG712"/>
  <c r="BE712"/>
  <c r="T712"/>
  <c r="R712"/>
  <c r="P712"/>
  <c r="BK712"/>
  <c r="J712"/>
  <c r="BF712" s="1"/>
  <c r="BI710"/>
  <c r="BH710"/>
  <c r="BG710"/>
  <c r="BE710"/>
  <c r="T710"/>
  <c r="R710"/>
  <c r="P710"/>
  <c r="BK710"/>
  <c r="J710"/>
  <c r="BF710" s="1"/>
  <c r="BI707"/>
  <c r="BH707"/>
  <c r="BG707"/>
  <c r="BE707"/>
  <c r="T707"/>
  <c r="R707"/>
  <c r="P707"/>
  <c r="BK707"/>
  <c r="J707"/>
  <c r="BF707"/>
  <c r="BI705"/>
  <c r="BH705"/>
  <c r="BG705"/>
  <c r="BE705"/>
  <c r="T705"/>
  <c r="R705"/>
  <c r="P705"/>
  <c r="BK705"/>
  <c r="J705"/>
  <c r="BF705" s="1"/>
  <c r="BI703"/>
  <c r="BH703"/>
  <c r="BG703"/>
  <c r="BE703"/>
  <c r="T703"/>
  <c r="R703"/>
  <c r="P703"/>
  <c r="BK703"/>
  <c r="J703"/>
  <c r="BF703" s="1"/>
  <c r="BI701"/>
  <c r="BH701"/>
  <c r="BG701"/>
  <c r="BE701"/>
  <c r="T701"/>
  <c r="R701"/>
  <c r="P701"/>
  <c r="BK701"/>
  <c r="J701"/>
  <c r="BF701" s="1"/>
  <c r="BI699"/>
  <c r="BH699"/>
  <c r="BG699"/>
  <c r="BE699"/>
  <c r="T699"/>
  <c r="R699"/>
  <c r="P699"/>
  <c r="BK699"/>
  <c r="J699"/>
  <c r="BF699" s="1"/>
  <c r="BI698"/>
  <c r="BH698"/>
  <c r="BG698"/>
  <c r="BE698"/>
  <c r="T698"/>
  <c r="R698"/>
  <c r="P698"/>
  <c r="BK698"/>
  <c r="J698"/>
  <c r="BF698" s="1"/>
  <c r="BI696"/>
  <c r="BH696"/>
  <c r="BG696"/>
  <c r="BE696"/>
  <c r="T696"/>
  <c r="R696"/>
  <c r="P696"/>
  <c r="BK696"/>
  <c r="J696"/>
  <c r="BF696" s="1"/>
  <c r="BI695"/>
  <c r="BH695"/>
  <c r="BG695"/>
  <c r="BE695"/>
  <c r="T695"/>
  <c r="R695"/>
  <c r="P695"/>
  <c r="BK695"/>
  <c r="J695"/>
  <c r="BF695" s="1"/>
  <c r="BI693"/>
  <c r="BH693"/>
  <c r="BG693"/>
  <c r="BE693"/>
  <c r="T693"/>
  <c r="R693"/>
  <c r="P693"/>
  <c r="BK693"/>
  <c r="J693"/>
  <c r="BF693" s="1"/>
  <c r="BI691"/>
  <c r="BH691"/>
  <c r="BG691"/>
  <c r="BE691"/>
  <c r="T691"/>
  <c r="R691"/>
  <c r="P691"/>
  <c r="BK691"/>
  <c r="J691"/>
  <c r="BF691" s="1"/>
  <c r="BI689"/>
  <c r="BH689"/>
  <c r="BG689"/>
  <c r="BE689"/>
  <c r="T689"/>
  <c r="R689"/>
  <c r="P689"/>
  <c r="BK689"/>
  <c r="J689"/>
  <c r="BF689" s="1"/>
  <c r="BI688"/>
  <c r="BH688"/>
  <c r="BG688"/>
  <c r="BE688"/>
  <c r="T688"/>
  <c r="R688"/>
  <c r="R687" s="1"/>
  <c r="P688"/>
  <c r="BK688"/>
  <c r="J688"/>
  <c r="BF688" s="1"/>
  <c r="BI686"/>
  <c r="BH686"/>
  <c r="BG686"/>
  <c r="BE686"/>
  <c r="T686"/>
  <c r="R686"/>
  <c r="P686"/>
  <c r="BK686"/>
  <c r="J686"/>
  <c r="BF686" s="1"/>
  <c r="BI685"/>
  <c r="BH685"/>
  <c r="BG685"/>
  <c r="BE685"/>
  <c r="T685"/>
  <c r="R685"/>
  <c r="P685"/>
  <c r="BK685"/>
  <c r="J685"/>
  <c r="BF685" s="1"/>
  <c r="BI684"/>
  <c r="BH684"/>
  <c r="BG684"/>
  <c r="BE684"/>
  <c r="T684"/>
  <c r="R684"/>
  <c r="P684"/>
  <c r="BK684"/>
  <c r="J684"/>
  <c r="BF684" s="1"/>
  <c r="BI683"/>
  <c r="BH683"/>
  <c r="BG683"/>
  <c r="BE683"/>
  <c r="T683"/>
  <c r="T667" s="1"/>
  <c r="R683"/>
  <c r="P683"/>
  <c r="BK683"/>
  <c r="J683"/>
  <c r="BF683" s="1"/>
  <c r="BI682"/>
  <c r="BH682"/>
  <c r="BG682"/>
  <c r="BE682"/>
  <c r="T682"/>
  <c r="R682"/>
  <c r="P682"/>
  <c r="BK682"/>
  <c r="J682"/>
  <c r="BF682" s="1"/>
  <c r="BI681"/>
  <c r="BH681"/>
  <c r="BG681"/>
  <c r="BE681"/>
  <c r="T681"/>
  <c r="R681"/>
  <c r="P681"/>
  <c r="BK681"/>
  <c r="J681"/>
  <c r="BF681" s="1"/>
  <c r="BI680"/>
  <c r="BH680"/>
  <c r="BG680"/>
  <c r="BE680"/>
  <c r="T680"/>
  <c r="R680"/>
  <c r="P680"/>
  <c r="BK680"/>
  <c r="J680"/>
  <c r="BF680" s="1"/>
  <c r="BI679"/>
  <c r="BH679"/>
  <c r="BG679"/>
  <c r="BE679"/>
  <c r="T679"/>
  <c r="R679"/>
  <c r="P679"/>
  <c r="BK679"/>
  <c r="J679"/>
  <c r="BF679" s="1"/>
  <c r="BI678"/>
  <c r="BH678"/>
  <c r="BG678"/>
  <c r="BE678"/>
  <c r="T678"/>
  <c r="R678"/>
  <c r="P678"/>
  <c r="BK678"/>
  <c r="J678"/>
  <c r="BF678" s="1"/>
  <c r="BI677"/>
  <c r="BH677"/>
  <c r="BG677"/>
  <c r="BE677"/>
  <c r="T677"/>
  <c r="R677"/>
  <c r="P677"/>
  <c r="BK677"/>
  <c r="J677"/>
  <c r="BF677" s="1"/>
  <c r="BI676"/>
  <c r="BH676"/>
  <c r="BG676"/>
  <c r="BE676"/>
  <c r="T676"/>
  <c r="R676"/>
  <c r="P676"/>
  <c r="BK676"/>
  <c r="J676"/>
  <c r="BF676" s="1"/>
  <c r="BI675"/>
  <c r="BH675"/>
  <c r="BG675"/>
  <c r="BE675"/>
  <c r="T675"/>
  <c r="R675"/>
  <c r="P675"/>
  <c r="BK675"/>
  <c r="J675"/>
  <c r="BF675" s="1"/>
  <c r="BI674"/>
  <c r="BH674"/>
  <c r="BG674"/>
  <c r="BE674"/>
  <c r="T674"/>
  <c r="R674"/>
  <c r="P674"/>
  <c r="BK674"/>
  <c r="J674"/>
  <c r="BF674" s="1"/>
  <c r="BI673"/>
  <c r="BH673"/>
  <c r="BG673"/>
  <c r="BE673"/>
  <c r="T673"/>
  <c r="R673"/>
  <c r="P673"/>
  <c r="BK673"/>
  <c r="J673"/>
  <c r="BF673" s="1"/>
  <c r="BI672"/>
  <c r="BH672"/>
  <c r="BG672"/>
  <c r="BE672"/>
  <c r="T672"/>
  <c r="R672"/>
  <c r="P672"/>
  <c r="BK672"/>
  <c r="J672"/>
  <c r="BF672" s="1"/>
  <c r="BI671"/>
  <c r="BH671"/>
  <c r="BG671"/>
  <c r="BE671"/>
  <c r="T671"/>
  <c r="R671"/>
  <c r="P671"/>
  <c r="BK671"/>
  <c r="J671"/>
  <c r="BF671" s="1"/>
  <c r="BI670"/>
  <c r="BH670"/>
  <c r="BG670"/>
  <c r="BE670"/>
  <c r="T670"/>
  <c r="R670"/>
  <c r="P670"/>
  <c r="BK670"/>
  <c r="J670"/>
  <c r="BF670" s="1"/>
  <c r="BI668"/>
  <c r="BH668"/>
  <c r="BG668"/>
  <c r="BE668"/>
  <c r="T668"/>
  <c r="R668"/>
  <c r="P668"/>
  <c r="BK668"/>
  <c r="J668"/>
  <c r="BF668" s="1"/>
  <c r="BI666"/>
  <c r="BH666"/>
  <c r="BG666"/>
  <c r="BE666"/>
  <c r="T666"/>
  <c r="R666"/>
  <c r="P666"/>
  <c r="BK666"/>
  <c r="J666"/>
  <c r="BF666" s="1"/>
  <c r="BI665"/>
  <c r="BH665"/>
  <c r="BG665"/>
  <c r="BE665"/>
  <c r="T665"/>
  <c r="R665"/>
  <c r="P665"/>
  <c r="BK665"/>
  <c r="J665"/>
  <c r="BF665" s="1"/>
  <c r="BI664"/>
  <c r="BH664"/>
  <c r="BG664"/>
  <c r="BE664"/>
  <c r="T664"/>
  <c r="R664"/>
  <c r="P664"/>
  <c r="BK664"/>
  <c r="J664"/>
  <c r="BF664"/>
  <c r="BI663"/>
  <c r="BH663"/>
  <c r="BG663"/>
  <c r="BE663"/>
  <c r="T663"/>
  <c r="R663"/>
  <c r="P663"/>
  <c r="BK663"/>
  <c r="J663"/>
  <c r="BF663" s="1"/>
  <c r="BI662"/>
  <c r="BH662"/>
  <c r="BG662"/>
  <c r="BE662"/>
  <c r="T662"/>
  <c r="R662"/>
  <c r="P662"/>
  <c r="BK662"/>
  <c r="J662"/>
  <c r="BF662" s="1"/>
  <c r="BI661"/>
  <c r="BH661"/>
  <c r="BG661"/>
  <c r="BE661"/>
  <c r="T661"/>
  <c r="R661"/>
  <c r="P661"/>
  <c r="BK661"/>
  <c r="J661"/>
  <c r="BF661" s="1"/>
  <c r="BI660"/>
  <c r="BH660"/>
  <c r="BG660"/>
  <c r="BE660"/>
  <c r="T660"/>
  <c r="R660"/>
  <c r="P660"/>
  <c r="BK660"/>
  <c r="J660"/>
  <c r="BF660" s="1"/>
  <c r="BI659"/>
  <c r="BH659"/>
  <c r="BG659"/>
  <c r="BE659"/>
  <c r="T659"/>
  <c r="R659"/>
  <c r="P659"/>
  <c r="BK659"/>
  <c r="J659"/>
  <c r="BF659" s="1"/>
  <c r="BI658"/>
  <c r="BH658"/>
  <c r="BG658"/>
  <c r="BE658"/>
  <c r="T658"/>
  <c r="R658"/>
  <c r="P658"/>
  <c r="BK658"/>
  <c r="J658"/>
  <c r="BF658" s="1"/>
  <c r="BI657"/>
  <c r="BH657"/>
  <c r="BG657"/>
  <c r="BE657"/>
  <c r="T657"/>
  <c r="R657"/>
  <c r="P657"/>
  <c r="BK657"/>
  <c r="J657"/>
  <c r="BF657" s="1"/>
  <c r="BI656"/>
  <c r="BH656"/>
  <c r="BG656"/>
  <c r="BE656"/>
  <c r="T656"/>
  <c r="R656"/>
  <c r="P656"/>
  <c r="BK656"/>
  <c r="J656"/>
  <c r="BF656" s="1"/>
  <c r="BI655"/>
  <c r="BH655"/>
  <c r="BG655"/>
  <c r="BE655"/>
  <c r="T655"/>
  <c r="R655"/>
  <c r="P655"/>
  <c r="BK655"/>
  <c r="J655"/>
  <c r="BF655" s="1"/>
  <c r="BI654"/>
  <c r="BH654"/>
  <c r="BG654"/>
  <c r="BE654"/>
  <c r="T654"/>
  <c r="R654"/>
  <c r="P654"/>
  <c r="BK654"/>
  <c r="J654"/>
  <c r="BF654" s="1"/>
  <c r="BI653"/>
  <c r="BH653"/>
  <c r="BG653"/>
  <c r="BE653"/>
  <c r="T653"/>
  <c r="R653"/>
  <c r="P653"/>
  <c r="BK653"/>
  <c r="J653"/>
  <c r="BF653" s="1"/>
  <c r="BI652"/>
  <c r="BH652"/>
  <c r="BG652"/>
  <c r="BE652"/>
  <c r="T652"/>
  <c r="R652"/>
  <c r="P652"/>
  <c r="BK652"/>
  <c r="J652"/>
  <c r="BF652" s="1"/>
  <c r="BI651"/>
  <c r="BH651"/>
  <c r="BG651"/>
  <c r="BE651"/>
  <c r="T651"/>
  <c r="R651"/>
  <c r="P651"/>
  <c r="BK651"/>
  <c r="J651"/>
  <c r="BF651" s="1"/>
  <c r="BI650"/>
  <c r="BH650"/>
  <c r="BG650"/>
  <c r="BE650"/>
  <c r="T650"/>
  <c r="R650"/>
  <c r="P650"/>
  <c r="BK650"/>
  <c r="J650"/>
  <c r="BF650" s="1"/>
  <c r="BI649"/>
  <c r="BH649"/>
  <c r="BG649"/>
  <c r="BE649"/>
  <c r="T649"/>
  <c r="R649"/>
  <c r="P649"/>
  <c r="BK649"/>
  <c r="J649"/>
  <c r="BF649" s="1"/>
  <c r="BI648"/>
  <c r="BH648"/>
  <c r="BG648"/>
  <c r="BE648"/>
  <c r="T648"/>
  <c r="R648"/>
  <c r="P648"/>
  <c r="BK648"/>
  <c r="J648"/>
  <c r="BF648" s="1"/>
  <c r="BI647"/>
  <c r="BH647"/>
  <c r="BG647"/>
  <c r="BE647"/>
  <c r="T647"/>
  <c r="R647"/>
  <c r="R642" s="1"/>
  <c r="P647"/>
  <c r="BK647"/>
  <c r="J647"/>
  <c r="BF647" s="1"/>
  <c r="BI646"/>
  <c r="BH646"/>
  <c r="BG646"/>
  <c r="BE646"/>
  <c r="T646"/>
  <c r="R646"/>
  <c r="P646"/>
  <c r="BK646"/>
  <c r="J646"/>
  <c r="BF646" s="1"/>
  <c r="BI645"/>
  <c r="BH645"/>
  <c r="BG645"/>
  <c r="BE645"/>
  <c r="T645"/>
  <c r="R645"/>
  <c r="P645"/>
  <c r="BK645"/>
  <c r="J645"/>
  <c r="BF645" s="1"/>
  <c r="BI644"/>
  <c r="BH644"/>
  <c r="BG644"/>
  <c r="BE644"/>
  <c r="T644"/>
  <c r="R644"/>
  <c r="P644"/>
  <c r="BK644"/>
  <c r="J644"/>
  <c r="BF644" s="1"/>
  <c r="BI643"/>
  <c r="BH643"/>
  <c r="BG643"/>
  <c r="BE643"/>
  <c r="T643"/>
  <c r="R643"/>
  <c r="P643"/>
  <c r="BK643"/>
  <c r="J643"/>
  <c r="BF643" s="1"/>
  <c r="BI640"/>
  <c r="BH640"/>
  <c r="BG640"/>
  <c r="BE640"/>
  <c r="T640"/>
  <c r="R640"/>
  <c r="P640"/>
  <c r="BK640"/>
  <c r="J640"/>
  <c r="BF640" s="1"/>
  <c r="BI639"/>
  <c r="BH639"/>
  <c r="BG639"/>
  <c r="BE639"/>
  <c r="T639"/>
  <c r="R639"/>
  <c r="P639"/>
  <c r="BK639"/>
  <c r="J639"/>
  <c r="BF639" s="1"/>
  <c r="BI637"/>
  <c r="BH637"/>
  <c r="BG637"/>
  <c r="BE637"/>
  <c r="T637"/>
  <c r="R637"/>
  <c r="P637"/>
  <c r="BK637"/>
  <c r="J637"/>
  <c r="BF637" s="1"/>
  <c r="BI635"/>
  <c r="BH635"/>
  <c r="BG635"/>
  <c r="BE635"/>
  <c r="T635"/>
  <c r="R635"/>
  <c r="P635"/>
  <c r="BK635"/>
  <c r="J635"/>
  <c r="BF635" s="1"/>
  <c r="BI634"/>
  <c r="BH634"/>
  <c r="BG634"/>
  <c r="BE634"/>
  <c r="T634"/>
  <c r="R634"/>
  <c r="P634"/>
  <c r="BK634"/>
  <c r="J634"/>
  <c r="BF634" s="1"/>
  <c r="BI633"/>
  <c r="BH633"/>
  <c r="BG633"/>
  <c r="BE633"/>
  <c r="T633"/>
  <c r="R633"/>
  <c r="P633"/>
  <c r="BK633"/>
  <c r="J633"/>
  <c r="BF633" s="1"/>
  <c r="BI631"/>
  <c r="BH631"/>
  <c r="BG631"/>
  <c r="BE631"/>
  <c r="T631"/>
  <c r="R631"/>
  <c r="P631"/>
  <c r="BK631"/>
  <c r="J631"/>
  <c r="BF631" s="1"/>
  <c r="BI629"/>
  <c r="BH629"/>
  <c r="BG629"/>
  <c r="BE629"/>
  <c r="T629"/>
  <c r="R629"/>
  <c r="P629"/>
  <c r="BK629"/>
  <c r="J629"/>
  <c r="BF629" s="1"/>
  <c r="BI628"/>
  <c r="BH628"/>
  <c r="BG628"/>
  <c r="BE628"/>
  <c r="T628"/>
  <c r="R628"/>
  <c r="P628"/>
  <c r="BK628"/>
  <c r="J628"/>
  <c r="BF628" s="1"/>
  <c r="BI626"/>
  <c r="BH626"/>
  <c r="BG626"/>
  <c r="BE626"/>
  <c r="T626"/>
  <c r="R626"/>
  <c r="P626"/>
  <c r="BK626"/>
  <c r="J626"/>
  <c r="BF626" s="1"/>
  <c r="BI625"/>
  <c r="BH625"/>
  <c r="BG625"/>
  <c r="BE625"/>
  <c r="T625"/>
  <c r="R625"/>
  <c r="P625"/>
  <c r="BK625"/>
  <c r="J625"/>
  <c r="BF625" s="1"/>
  <c r="BI624"/>
  <c r="BH624"/>
  <c r="BG624"/>
  <c r="BE624"/>
  <c r="T624"/>
  <c r="R624"/>
  <c r="P624"/>
  <c r="BK624"/>
  <c r="J624"/>
  <c r="BF624" s="1"/>
  <c r="BI623"/>
  <c r="BH623"/>
  <c r="BG623"/>
  <c r="BE623"/>
  <c r="T623"/>
  <c r="R623"/>
  <c r="P623"/>
  <c r="BK623"/>
  <c r="J623"/>
  <c r="BF623" s="1"/>
  <c r="BI621"/>
  <c r="BH621"/>
  <c r="BG621"/>
  <c r="BE621"/>
  <c r="T621"/>
  <c r="R621"/>
  <c r="P621"/>
  <c r="BK621"/>
  <c r="J621"/>
  <c r="BF621" s="1"/>
  <c r="BI619"/>
  <c r="BH619"/>
  <c r="BG619"/>
  <c r="BE619"/>
  <c r="T619"/>
  <c r="R619"/>
  <c r="P619"/>
  <c r="BK619"/>
  <c r="J619"/>
  <c r="BF619" s="1"/>
  <c r="BI617"/>
  <c r="BH617"/>
  <c r="BG617"/>
  <c r="BE617"/>
  <c r="T617"/>
  <c r="R617"/>
  <c r="P617"/>
  <c r="BK617"/>
  <c r="J617"/>
  <c r="BF617" s="1"/>
  <c r="BI615"/>
  <c r="BH615"/>
  <c r="BG615"/>
  <c r="BE615"/>
  <c r="T615"/>
  <c r="R615"/>
  <c r="P615"/>
  <c r="BK615"/>
  <c r="J615"/>
  <c r="BF615" s="1"/>
  <c r="BI613"/>
  <c r="BH613"/>
  <c r="BG613"/>
  <c r="BE613"/>
  <c r="T613"/>
  <c r="R613"/>
  <c r="P613"/>
  <c r="BK613"/>
  <c r="J613"/>
  <c r="BF613" s="1"/>
  <c r="BI611"/>
  <c r="BH611"/>
  <c r="BG611"/>
  <c r="BE611"/>
  <c r="T611"/>
  <c r="R611"/>
  <c r="P611"/>
  <c r="BK611"/>
  <c r="J611"/>
  <c r="BF611" s="1"/>
  <c r="BI610"/>
  <c r="BH610"/>
  <c r="BG610"/>
  <c r="BE610"/>
  <c r="T610"/>
  <c r="R610"/>
  <c r="P610"/>
  <c r="BK610"/>
  <c r="J610"/>
  <c r="BF610" s="1"/>
  <c r="BI609"/>
  <c r="BH609"/>
  <c r="BG609"/>
  <c r="BE609"/>
  <c r="T609"/>
  <c r="R609"/>
  <c r="P609"/>
  <c r="BK609"/>
  <c r="J609"/>
  <c r="BF609" s="1"/>
  <c r="BI607"/>
  <c r="BH607"/>
  <c r="BG607"/>
  <c r="BE607"/>
  <c r="T607"/>
  <c r="R607"/>
  <c r="P607"/>
  <c r="BK607"/>
  <c r="J607"/>
  <c r="BF607" s="1"/>
  <c r="BI606"/>
  <c r="BH606"/>
  <c r="BG606"/>
  <c r="BE606"/>
  <c r="T606"/>
  <c r="R606"/>
  <c r="P606"/>
  <c r="BK606"/>
  <c r="J606"/>
  <c r="BF606" s="1"/>
  <c r="BI605"/>
  <c r="BH605"/>
  <c r="BG605"/>
  <c r="BE605"/>
  <c r="T605"/>
  <c r="R605"/>
  <c r="P605"/>
  <c r="BK605"/>
  <c r="J605"/>
  <c r="BF605"/>
  <c r="BI604"/>
  <c r="BH604"/>
  <c r="BG604"/>
  <c r="BE604"/>
  <c r="T604"/>
  <c r="R604"/>
  <c r="P604"/>
  <c r="BK604"/>
  <c r="J604"/>
  <c r="BF604" s="1"/>
  <c r="BI603"/>
  <c r="BH603"/>
  <c r="BG603"/>
  <c r="BE603"/>
  <c r="T603"/>
  <c r="R603"/>
  <c r="P603"/>
  <c r="BK603"/>
  <c r="J603"/>
  <c r="BF603" s="1"/>
  <c r="BI602"/>
  <c r="BH602"/>
  <c r="BG602"/>
  <c r="BE602"/>
  <c r="T602"/>
  <c r="R602"/>
  <c r="P602"/>
  <c r="BK602"/>
  <c r="J602"/>
  <c r="BF602" s="1"/>
  <c r="BI601"/>
  <c r="BH601"/>
  <c r="BG601"/>
  <c r="BE601"/>
  <c r="T601"/>
  <c r="R601"/>
  <c r="P601"/>
  <c r="BK601"/>
  <c r="J601"/>
  <c r="BF601" s="1"/>
  <c r="BI600"/>
  <c r="BH600"/>
  <c r="BG600"/>
  <c r="BE600"/>
  <c r="T600"/>
  <c r="R600"/>
  <c r="P600"/>
  <c r="BK600"/>
  <c r="J600"/>
  <c r="BF600" s="1"/>
  <c r="BI599"/>
  <c r="BH599"/>
  <c r="BG599"/>
  <c r="BE599"/>
  <c r="T599"/>
  <c r="R599"/>
  <c r="P599"/>
  <c r="BK599"/>
  <c r="J599"/>
  <c r="BF599" s="1"/>
  <c r="BI598"/>
  <c r="BH598"/>
  <c r="BG598"/>
  <c r="BE598"/>
  <c r="T598"/>
  <c r="R598"/>
  <c r="P598"/>
  <c r="BK598"/>
  <c r="J598"/>
  <c r="BF598" s="1"/>
  <c r="BI597"/>
  <c r="BH597"/>
  <c r="BG597"/>
  <c r="BE597"/>
  <c r="T597"/>
  <c r="R597"/>
  <c r="P597"/>
  <c r="BK597"/>
  <c r="J597"/>
  <c r="BF597" s="1"/>
  <c r="BI596"/>
  <c r="BH596"/>
  <c r="BG596"/>
  <c r="BE596"/>
  <c r="T596"/>
  <c r="R596"/>
  <c r="P596"/>
  <c r="BK596"/>
  <c r="J596"/>
  <c r="BF596" s="1"/>
  <c r="BI595"/>
  <c r="BH595"/>
  <c r="BG595"/>
  <c r="BE595"/>
  <c r="T595"/>
  <c r="R595"/>
  <c r="P595"/>
  <c r="BK595"/>
  <c r="J595"/>
  <c r="BF595" s="1"/>
  <c r="BI594"/>
  <c r="BH594"/>
  <c r="BG594"/>
  <c r="BE594"/>
  <c r="T594"/>
  <c r="R594"/>
  <c r="P594"/>
  <c r="BK594"/>
  <c r="J594"/>
  <c r="BF594" s="1"/>
  <c r="BI593"/>
  <c r="BH593"/>
  <c r="BG593"/>
  <c r="BE593"/>
  <c r="T593"/>
  <c r="R593"/>
  <c r="P593"/>
  <c r="BK593"/>
  <c r="J593"/>
  <c r="BF593" s="1"/>
  <c r="BI592"/>
  <c r="BH592"/>
  <c r="BG592"/>
  <c r="BE592"/>
  <c r="T592"/>
  <c r="R592"/>
  <c r="P592"/>
  <c r="BK592"/>
  <c r="J592"/>
  <c r="BF592" s="1"/>
  <c r="BI591"/>
  <c r="BH591"/>
  <c r="BG591"/>
  <c r="BE591"/>
  <c r="T591"/>
  <c r="R591"/>
  <c r="P591"/>
  <c r="BK591"/>
  <c r="J591"/>
  <c r="BF591" s="1"/>
  <c r="BI590"/>
  <c r="BH590"/>
  <c r="BG590"/>
  <c r="BE590"/>
  <c r="T590"/>
  <c r="R590"/>
  <c r="P590"/>
  <c r="BK590"/>
  <c r="J590"/>
  <c r="BF590" s="1"/>
  <c r="BI589"/>
  <c r="BH589"/>
  <c r="BG589"/>
  <c r="BE589"/>
  <c r="T589"/>
  <c r="R589"/>
  <c r="P589"/>
  <c r="BK589"/>
  <c r="J589"/>
  <c r="BF589" s="1"/>
  <c r="BI588"/>
  <c r="BH588"/>
  <c r="BG588"/>
  <c r="BE588"/>
  <c r="T588"/>
  <c r="R588"/>
  <c r="P588"/>
  <c r="BK588"/>
  <c r="J588"/>
  <c r="BF588" s="1"/>
  <c r="BI587"/>
  <c r="BH587"/>
  <c r="BG587"/>
  <c r="BE587"/>
  <c r="T587"/>
  <c r="R587"/>
  <c r="P587"/>
  <c r="BK587"/>
  <c r="J587"/>
  <c r="BF587" s="1"/>
  <c r="BI586"/>
  <c r="BH586"/>
  <c r="BG586"/>
  <c r="BE586"/>
  <c r="T586"/>
  <c r="R586"/>
  <c r="P586"/>
  <c r="BK586"/>
  <c r="J586"/>
  <c r="BF586" s="1"/>
  <c r="BI585"/>
  <c r="BH585"/>
  <c r="BG585"/>
  <c r="BE585"/>
  <c r="T585"/>
  <c r="R585"/>
  <c r="P585"/>
  <c r="BK585"/>
  <c r="J585"/>
  <c r="BF585" s="1"/>
  <c r="BI584"/>
  <c r="BH584"/>
  <c r="BG584"/>
  <c r="BE584"/>
  <c r="T584"/>
  <c r="R584"/>
  <c r="P584"/>
  <c r="BK584"/>
  <c r="J584"/>
  <c r="BF584" s="1"/>
  <c r="BI583"/>
  <c r="BH583"/>
  <c r="BG583"/>
  <c r="BE583"/>
  <c r="T583"/>
  <c r="R583"/>
  <c r="P583"/>
  <c r="BK583"/>
  <c r="J583"/>
  <c r="BF583"/>
  <c r="BI581"/>
  <c r="BH581"/>
  <c r="BG581"/>
  <c r="BE581"/>
  <c r="T581"/>
  <c r="R581"/>
  <c r="P581"/>
  <c r="BK581"/>
  <c r="J581"/>
  <c r="BF581" s="1"/>
  <c r="BI580"/>
  <c r="BH580"/>
  <c r="BG580"/>
  <c r="BE580"/>
  <c r="T580"/>
  <c r="R580"/>
  <c r="P580"/>
  <c r="BK580"/>
  <c r="J580"/>
  <c r="BF580" s="1"/>
  <c r="BI578"/>
  <c r="BH578"/>
  <c r="BG578"/>
  <c r="BE578"/>
  <c r="T578"/>
  <c r="R578"/>
  <c r="P578"/>
  <c r="BK578"/>
  <c r="J578"/>
  <c r="BF578" s="1"/>
  <c r="BI577"/>
  <c r="BH577"/>
  <c r="BG577"/>
  <c r="BE577"/>
  <c r="T577"/>
  <c r="R577"/>
  <c r="P577"/>
  <c r="BK577"/>
  <c r="J577"/>
  <c r="BF577" s="1"/>
  <c r="BI576"/>
  <c r="BH576"/>
  <c r="BG576"/>
  <c r="BE576"/>
  <c r="T576"/>
  <c r="R576"/>
  <c r="P576"/>
  <c r="BK576"/>
  <c r="J576"/>
  <c r="BF576" s="1"/>
  <c r="BI575"/>
  <c r="BH575"/>
  <c r="BG575"/>
  <c r="BE575"/>
  <c r="T575"/>
  <c r="R575"/>
  <c r="P575"/>
  <c r="BK575"/>
  <c r="J575"/>
  <c r="BF575" s="1"/>
  <c r="BI574"/>
  <c r="BH574"/>
  <c r="BG574"/>
  <c r="BE574"/>
  <c r="T574"/>
  <c r="R574"/>
  <c r="P574"/>
  <c r="BK574"/>
  <c r="J574"/>
  <c r="BF574" s="1"/>
  <c r="BI573"/>
  <c r="BH573"/>
  <c r="BG573"/>
  <c r="BE573"/>
  <c r="T573"/>
  <c r="R573"/>
  <c r="P573"/>
  <c r="BK573"/>
  <c r="J573"/>
  <c r="BF573"/>
  <c r="BI570"/>
  <c r="BH570"/>
  <c r="BG570"/>
  <c r="BE570"/>
  <c r="T570"/>
  <c r="R570"/>
  <c r="P570"/>
  <c r="BK570"/>
  <c r="J570"/>
  <c r="BF570" s="1"/>
  <c r="BI568"/>
  <c r="BH568"/>
  <c r="BG568"/>
  <c r="BE568"/>
  <c r="T568"/>
  <c r="R568"/>
  <c r="P568"/>
  <c r="BK568"/>
  <c r="J568"/>
  <c r="BF568"/>
  <c r="BI566"/>
  <c r="BH566"/>
  <c r="BG566"/>
  <c r="BE566"/>
  <c r="T566"/>
  <c r="R566"/>
  <c r="P566"/>
  <c r="BK566"/>
  <c r="J566"/>
  <c r="BF566" s="1"/>
  <c r="BI564"/>
  <c r="BH564"/>
  <c r="BG564"/>
  <c r="BE564"/>
  <c r="T564"/>
  <c r="R564"/>
  <c r="P564"/>
  <c r="BK564"/>
  <c r="J564"/>
  <c r="BF564" s="1"/>
  <c r="BI562"/>
  <c r="BH562"/>
  <c r="BG562"/>
  <c r="BE562"/>
  <c r="T562"/>
  <c r="R562"/>
  <c r="P562"/>
  <c r="BK562"/>
  <c r="J562"/>
  <c r="BF562" s="1"/>
  <c r="BI560"/>
  <c r="BH560"/>
  <c r="BG560"/>
  <c r="BE560"/>
  <c r="T560"/>
  <c r="R560"/>
  <c r="P560"/>
  <c r="BK560"/>
  <c r="J560"/>
  <c r="BF560" s="1"/>
  <c r="BI558"/>
  <c r="BH558"/>
  <c r="BG558"/>
  <c r="BE558"/>
  <c r="T558"/>
  <c r="R558"/>
  <c r="P558"/>
  <c r="BK558"/>
  <c r="J558"/>
  <c r="BF558" s="1"/>
  <c r="BI557"/>
  <c r="BH557"/>
  <c r="BG557"/>
  <c r="BE557"/>
  <c r="T557"/>
  <c r="R557"/>
  <c r="P557"/>
  <c r="BK557"/>
  <c r="J557"/>
  <c r="BF557" s="1"/>
  <c r="BI555"/>
  <c r="BH555"/>
  <c r="BG555"/>
  <c r="BE555"/>
  <c r="T555"/>
  <c r="R555"/>
  <c r="P555"/>
  <c r="BK555"/>
  <c r="J555"/>
  <c r="BF555" s="1"/>
  <c r="BI553"/>
  <c r="BH553"/>
  <c r="BG553"/>
  <c r="BE553"/>
  <c r="T553"/>
  <c r="R553"/>
  <c r="P553"/>
  <c r="BK553"/>
  <c r="J553"/>
  <c r="BF553" s="1"/>
  <c r="BI551"/>
  <c r="BH551"/>
  <c r="BG551"/>
  <c r="BE551"/>
  <c r="T551"/>
  <c r="R551"/>
  <c r="P551"/>
  <c r="BK551"/>
  <c r="J551"/>
  <c r="BF551" s="1"/>
  <c r="BI549"/>
  <c r="BH549"/>
  <c r="BG549"/>
  <c r="BE549"/>
  <c r="T549"/>
  <c r="R549"/>
  <c r="P549"/>
  <c r="BK549"/>
  <c r="J549"/>
  <c r="BF549" s="1"/>
  <c r="BI547"/>
  <c r="BH547"/>
  <c r="BG547"/>
  <c r="BE547"/>
  <c r="T547"/>
  <c r="R547"/>
  <c r="P547"/>
  <c r="BK547"/>
  <c r="J547"/>
  <c r="BF547" s="1"/>
  <c r="BI545"/>
  <c r="BH545"/>
  <c r="BG545"/>
  <c r="BE545"/>
  <c r="T545"/>
  <c r="R545"/>
  <c r="P545"/>
  <c r="BK545"/>
  <c r="J545"/>
  <c r="BF545" s="1"/>
  <c r="BI544"/>
  <c r="BH544"/>
  <c r="BG544"/>
  <c r="BE544"/>
  <c r="T544"/>
  <c r="R544"/>
  <c r="P544"/>
  <c r="BK544"/>
  <c r="J544"/>
  <c r="BF544" s="1"/>
  <c r="BI542"/>
  <c r="BH542"/>
  <c r="BG542"/>
  <c r="BE542"/>
  <c r="T542"/>
  <c r="R542"/>
  <c r="P542"/>
  <c r="BK542"/>
  <c r="J542"/>
  <c r="BF542"/>
  <c r="BI540"/>
  <c r="BH540"/>
  <c r="BG540"/>
  <c r="BE540"/>
  <c r="T540"/>
  <c r="R540"/>
  <c r="P540"/>
  <c r="BK540"/>
  <c r="J540"/>
  <c r="BF540" s="1"/>
  <c r="BI538"/>
  <c r="BH538"/>
  <c r="BG538"/>
  <c r="BE538"/>
  <c r="T538"/>
  <c r="R538"/>
  <c r="P538"/>
  <c r="BK538"/>
  <c r="J538"/>
  <c r="BF538" s="1"/>
  <c r="BI536"/>
  <c r="BH536"/>
  <c r="BG536"/>
  <c r="BE536"/>
  <c r="T536"/>
  <c r="R536"/>
  <c r="P536"/>
  <c r="BK536"/>
  <c r="J536"/>
  <c r="BF536" s="1"/>
  <c r="BI535"/>
  <c r="BH535"/>
  <c r="BG535"/>
  <c r="BE535"/>
  <c r="T535"/>
  <c r="R535"/>
  <c r="P535"/>
  <c r="BK535"/>
  <c r="J535"/>
  <c r="BF535" s="1"/>
  <c r="BI533"/>
  <c r="BH533"/>
  <c r="BG533"/>
  <c r="BE533"/>
  <c r="T533"/>
  <c r="R533"/>
  <c r="P533"/>
  <c r="BK533"/>
  <c r="J533"/>
  <c r="BF533" s="1"/>
  <c r="BI532"/>
  <c r="BH532"/>
  <c r="BG532"/>
  <c r="BE532"/>
  <c r="T532"/>
  <c r="R532"/>
  <c r="P532"/>
  <c r="BK532"/>
  <c r="J532"/>
  <c r="BF532" s="1"/>
  <c r="BI531"/>
  <c r="BH531"/>
  <c r="BG531"/>
  <c r="BE531"/>
  <c r="T531"/>
  <c r="R531"/>
  <c r="P531"/>
  <c r="BK531"/>
  <c r="J531"/>
  <c r="BF531" s="1"/>
  <c r="BI530"/>
  <c r="BH530"/>
  <c r="BG530"/>
  <c r="BE530"/>
  <c r="T530"/>
  <c r="R530"/>
  <c r="P530"/>
  <c r="BK530"/>
  <c r="J530"/>
  <c r="BF530" s="1"/>
  <c r="BI529"/>
  <c r="BH529"/>
  <c r="BG529"/>
  <c r="BE529"/>
  <c r="T529"/>
  <c r="R529"/>
  <c r="P529"/>
  <c r="BK529"/>
  <c r="J529"/>
  <c r="BF529" s="1"/>
  <c r="BI528"/>
  <c r="BH528"/>
  <c r="BG528"/>
  <c r="BE528"/>
  <c r="T528"/>
  <c r="R528"/>
  <c r="P528"/>
  <c r="BK528"/>
  <c r="J528"/>
  <c r="BF528" s="1"/>
  <c r="BI527"/>
  <c r="BH527"/>
  <c r="BG527"/>
  <c r="BE527"/>
  <c r="T527"/>
  <c r="R527"/>
  <c r="P527"/>
  <c r="BK527"/>
  <c r="J527"/>
  <c r="BF527" s="1"/>
  <c r="BI526"/>
  <c r="BH526"/>
  <c r="BG526"/>
  <c r="BE526"/>
  <c r="T526"/>
  <c r="R526"/>
  <c r="P526"/>
  <c r="BK526"/>
  <c r="J526"/>
  <c r="BF526" s="1"/>
  <c r="BI525"/>
  <c r="BH525"/>
  <c r="BG525"/>
  <c r="BE525"/>
  <c r="T525"/>
  <c r="R525"/>
  <c r="P525"/>
  <c r="BK525"/>
  <c r="J525"/>
  <c r="BF525" s="1"/>
  <c r="BI524"/>
  <c r="BH524"/>
  <c r="BG524"/>
  <c r="BE524"/>
  <c r="T524"/>
  <c r="R524"/>
  <c r="P524"/>
  <c r="BK524"/>
  <c r="J524"/>
  <c r="BF524" s="1"/>
  <c r="BI523"/>
  <c r="BH523"/>
  <c r="BG523"/>
  <c r="BE523"/>
  <c r="T523"/>
  <c r="R523"/>
  <c r="P523"/>
  <c r="BK523"/>
  <c r="J523"/>
  <c r="BF523" s="1"/>
  <c r="BI522"/>
  <c r="BH522"/>
  <c r="BG522"/>
  <c r="BE522"/>
  <c r="T522"/>
  <c r="R522"/>
  <c r="P522"/>
  <c r="BK522"/>
  <c r="J522"/>
  <c r="BF522" s="1"/>
  <c r="BI521"/>
  <c r="BH521"/>
  <c r="BG521"/>
  <c r="BE521"/>
  <c r="T521"/>
  <c r="R521"/>
  <c r="P521"/>
  <c r="BK521"/>
  <c r="J521"/>
  <c r="BF521" s="1"/>
  <c r="BI519"/>
  <c r="BH519"/>
  <c r="BG519"/>
  <c r="BE519"/>
  <c r="T519"/>
  <c r="R519"/>
  <c r="P519"/>
  <c r="BK519"/>
  <c r="J519"/>
  <c r="BF519" s="1"/>
  <c r="BI518"/>
  <c r="BH518"/>
  <c r="BG518"/>
  <c r="BE518"/>
  <c r="T518"/>
  <c r="R518"/>
  <c r="P518"/>
  <c r="BK518"/>
  <c r="J518"/>
  <c r="BF518" s="1"/>
  <c r="BI517"/>
  <c r="BH517"/>
  <c r="BG517"/>
  <c r="BE517"/>
  <c r="T517"/>
  <c r="R517"/>
  <c r="P517"/>
  <c r="BK517"/>
  <c r="J517"/>
  <c r="BF517" s="1"/>
  <c r="BI515"/>
  <c r="BH515"/>
  <c r="BG515"/>
  <c r="BE515"/>
  <c r="T515"/>
  <c r="R515"/>
  <c r="P515"/>
  <c r="BK515"/>
  <c r="J515"/>
  <c r="BF515" s="1"/>
  <c r="BI514"/>
  <c r="BH514"/>
  <c r="BG514"/>
  <c r="BE514"/>
  <c r="T514"/>
  <c r="R514"/>
  <c r="P514"/>
  <c r="BK514"/>
  <c r="J514"/>
  <c r="BF514" s="1"/>
  <c r="BI513"/>
  <c r="BH513"/>
  <c r="BG513"/>
  <c r="BE513"/>
  <c r="T513"/>
  <c r="R513"/>
  <c r="P513"/>
  <c r="BK513"/>
  <c r="J513"/>
  <c r="BF513" s="1"/>
  <c r="BI512"/>
  <c r="BH512"/>
  <c r="BG512"/>
  <c r="BE512"/>
  <c r="T512"/>
  <c r="R512"/>
  <c r="P512"/>
  <c r="BK512"/>
  <c r="J512"/>
  <c r="BF512" s="1"/>
  <c r="BI510"/>
  <c r="BH510"/>
  <c r="BG510"/>
  <c r="BE510"/>
  <c r="T510"/>
  <c r="R510"/>
  <c r="P510"/>
  <c r="BK510"/>
  <c r="J510"/>
  <c r="BF510" s="1"/>
  <c r="BI509"/>
  <c r="BH509"/>
  <c r="BG509"/>
  <c r="BE509"/>
  <c r="T509"/>
  <c r="R509"/>
  <c r="P509"/>
  <c r="BK509"/>
  <c r="J509"/>
  <c r="BF509" s="1"/>
  <c r="BI508"/>
  <c r="BH508"/>
  <c r="BG508"/>
  <c r="BE508"/>
  <c r="T508"/>
  <c r="R508"/>
  <c r="P508"/>
  <c r="BK508"/>
  <c r="J508"/>
  <c r="BF508" s="1"/>
  <c r="BI507"/>
  <c r="BH507"/>
  <c r="BG507"/>
  <c r="BE507"/>
  <c r="T507"/>
  <c r="R507"/>
  <c r="P507"/>
  <c r="BK507"/>
  <c r="J507"/>
  <c r="BF507" s="1"/>
  <c r="BI506"/>
  <c r="BH506"/>
  <c r="BG506"/>
  <c r="BE506"/>
  <c r="T506"/>
  <c r="R506"/>
  <c r="P506"/>
  <c r="BK506"/>
  <c r="J506"/>
  <c r="BF506" s="1"/>
  <c r="BI505"/>
  <c r="BH505"/>
  <c r="BG505"/>
  <c r="BE505"/>
  <c r="T505"/>
  <c r="R505"/>
  <c r="P505"/>
  <c r="BK505"/>
  <c r="J505"/>
  <c r="BF505"/>
  <c r="BI504"/>
  <c r="BH504"/>
  <c r="BG504"/>
  <c r="BE504"/>
  <c r="T504"/>
  <c r="R504"/>
  <c r="P504"/>
  <c r="BK504"/>
  <c r="J504"/>
  <c r="BF504" s="1"/>
  <c r="BI503"/>
  <c r="BH503"/>
  <c r="BG503"/>
  <c r="BE503"/>
  <c r="T503"/>
  <c r="R503"/>
  <c r="P503"/>
  <c r="BK503"/>
  <c r="J503"/>
  <c r="BF503" s="1"/>
  <c r="BI501"/>
  <c r="BH501"/>
  <c r="BG501"/>
  <c r="BE501"/>
  <c r="T501"/>
  <c r="R501"/>
  <c r="P501"/>
  <c r="BK501"/>
  <c r="J501"/>
  <c r="BF501" s="1"/>
  <c r="BI499"/>
  <c r="BH499"/>
  <c r="BG499"/>
  <c r="BE499"/>
  <c r="T499"/>
  <c r="R499"/>
  <c r="P499"/>
  <c r="BK499"/>
  <c r="J499"/>
  <c r="BF499" s="1"/>
  <c r="BI497"/>
  <c r="BH497"/>
  <c r="BG497"/>
  <c r="BE497"/>
  <c r="T497"/>
  <c r="R497"/>
  <c r="P497"/>
  <c r="BK497"/>
  <c r="J497"/>
  <c r="BF497" s="1"/>
  <c r="BI496"/>
  <c r="BH496"/>
  <c r="BG496"/>
  <c r="BE496"/>
  <c r="T496"/>
  <c r="R496"/>
  <c r="P496"/>
  <c r="BK496"/>
  <c r="J496"/>
  <c r="BF496" s="1"/>
  <c r="BI494"/>
  <c r="BH494"/>
  <c r="BG494"/>
  <c r="BE494"/>
  <c r="T494"/>
  <c r="R494"/>
  <c r="P494"/>
  <c r="BK494"/>
  <c r="J494"/>
  <c r="BF494" s="1"/>
  <c r="BI492"/>
  <c r="BH492"/>
  <c r="BG492"/>
  <c r="BE492"/>
  <c r="T492"/>
  <c r="R492"/>
  <c r="P492"/>
  <c r="BK492"/>
  <c r="J492"/>
  <c r="BF492" s="1"/>
  <c r="BI490"/>
  <c r="BH490"/>
  <c r="BG490"/>
  <c r="BE490"/>
  <c r="T490"/>
  <c r="R490"/>
  <c r="P490"/>
  <c r="BK490"/>
  <c r="J490"/>
  <c r="BF490" s="1"/>
  <c r="BI488"/>
  <c r="BH488"/>
  <c r="BG488"/>
  <c r="BE488"/>
  <c r="T488"/>
  <c r="R488"/>
  <c r="P488"/>
  <c r="BK488"/>
  <c r="J488"/>
  <c r="BF488" s="1"/>
  <c r="BI486"/>
  <c r="BH486"/>
  <c r="BG486"/>
  <c r="BE486"/>
  <c r="T486"/>
  <c r="R486"/>
  <c r="P486"/>
  <c r="BK486"/>
  <c r="J486"/>
  <c r="BF486" s="1"/>
  <c r="BI484"/>
  <c r="BH484"/>
  <c r="BG484"/>
  <c r="BE484"/>
  <c r="T484"/>
  <c r="R484"/>
  <c r="P484"/>
  <c r="BK484"/>
  <c r="J484"/>
  <c r="BF484" s="1"/>
  <c r="BI482"/>
  <c r="BH482"/>
  <c r="BG482"/>
  <c r="BE482"/>
  <c r="T482"/>
  <c r="R482"/>
  <c r="P482"/>
  <c r="BK482"/>
  <c r="J482"/>
  <c r="BF482" s="1"/>
  <c r="BI479"/>
  <c r="BH479"/>
  <c r="BG479"/>
  <c r="BE479"/>
  <c r="T479"/>
  <c r="T478" s="1"/>
  <c r="R479"/>
  <c r="R478" s="1"/>
  <c r="P479"/>
  <c r="P478" s="1"/>
  <c r="BK479"/>
  <c r="BK478" s="1"/>
  <c r="J479"/>
  <c r="BF479" s="1"/>
  <c r="BI476"/>
  <c r="BH476"/>
  <c r="BG476"/>
  <c r="BE476"/>
  <c r="T476"/>
  <c r="R476"/>
  <c r="P476"/>
  <c r="BK476"/>
  <c r="J476"/>
  <c r="BF476" s="1"/>
  <c r="BI474"/>
  <c r="BH474"/>
  <c r="BG474"/>
  <c r="BE474"/>
  <c r="T474"/>
  <c r="R474"/>
  <c r="P474"/>
  <c r="BK474"/>
  <c r="J474"/>
  <c r="BF474" s="1"/>
  <c r="BI472"/>
  <c r="BH472"/>
  <c r="BG472"/>
  <c r="BE472"/>
  <c r="T472"/>
  <c r="R472"/>
  <c r="P472"/>
  <c r="BK472"/>
  <c r="J472"/>
  <c r="BF472" s="1"/>
  <c r="BI470"/>
  <c r="BH470"/>
  <c r="BG470"/>
  <c r="BE470"/>
  <c r="T470"/>
  <c r="R470"/>
  <c r="P470"/>
  <c r="BK470"/>
  <c r="J470"/>
  <c r="BF470" s="1"/>
  <c r="BI468"/>
  <c r="BH468"/>
  <c r="BG468"/>
  <c r="BE468"/>
  <c r="T468"/>
  <c r="R468"/>
  <c r="P468"/>
  <c r="BK468"/>
  <c r="J468"/>
  <c r="BF468" s="1"/>
  <c r="BI466"/>
  <c r="BH466"/>
  <c r="BG466"/>
  <c r="BE466"/>
  <c r="T466"/>
  <c r="R466"/>
  <c r="P466"/>
  <c r="BK466"/>
  <c r="J466"/>
  <c r="BF466" s="1"/>
  <c r="BI464"/>
  <c r="BH464"/>
  <c r="BG464"/>
  <c r="BE464"/>
  <c r="T464"/>
  <c r="R464"/>
  <c r="P464"/>
  <c r="BK464"/>
  <c r="J464"/>
  <c r="BF464" s="1"/>
  <c r="BI462"/>
  <c r="BH462"/>
  <c r="BG462"/>
  <c r="BE462"/>
  <c r="T462"/>
  <c r="R462"/>
  <c r="P462"/>
  <c r="BK462"/>
  <c r="J462"/>
  <c r="BF462" s="1"/>
  <c r="BI460"/>
  <c r="BH460"/>
  <c r="BG460"/>
  <c r="BE460"/>
  <c r="T460"/>
  <c r="R460"/>
  <c r="P460"/>
  <c r="BK460"/>
  <c r="J460"/>
  <c r="BF460" s="1"/>
  <c r="BI458"/>
  <c r="BH458"/>
  <c r="BG458"/>
  <c r="BE458"/>
  <c r="T458"/>
  <c r="R458"/>
  <c r="P458"/>
  <c r="BK458"/>
  <c r="J458"/>
  <c r="BF458" s="1"/>
  <c r="BI456"/>
  <c r="BH456"/>
  <c r="BG456"/>
  <c r="BE456"/>
  <c r="T456"/>
  <c r="R456"/>
  <c r="P456"/>
  <c r="BK456"/>
  <c r="J456"/>
  <c r="BF456" s="1"/>
  <c r="BI454"/>
  <c r="BH454"/>
  <c r="BG454"/>
  <c r="BE454"/>
  <c r="T454"/>
  <c r="R454"/>
  <c r="P454"/>
  <c r="BK454"/>
  <c r="J454"/>
  <c r="BF454" s="1"/>
  <c r="BI452"/>
  <c r="BH452"/>
  <c r="BG452"/>
  <c r="BE452"/>
  <c r="T452"/>
  <c r="R452"/>
  <c r="P452"/>
  <c r="BK452"/>
  <c r="J452"/>
  <c r="BF452" s="1"/>
  <c r="BI450"/>
  <c r="BH450"/>
  <c r="BG450"/>
  <c r="BE450"/>
  <c r="T450"/>
  <c r="R450"/>
  <c r="P450"/>
  <c r="BK450"/>
  <c r="J450"/>
  <c r="BF450" s="1"/>
  <c r="BI448"/>
  <c r="BH448"/>
  <c r="BG448"/>
  <c r="BE448"/>
  <c r="T448"/>
  <c r="R448"/>
  <c r="P448"/>
  <c r="BK448"/>
  <c r="J448"/>
  <c r="BF448" s="1"/>
  <c r="BI446"/>
  <c r="BH446"/>
  <c r="BG446"/>
  <c r="BE446"/>
  <c r="T446"/>
  <c r="R446"/>
  <c r="P446"/>
  <c r="BK446"/>
  <c r="J446"/>
  <c r="BF446" s="1"/>
  <c r="BI445"/>
  <c r="BH445"/>
  <c r="BG445"/>
  <c r="BE445"/>
  <c r="T445"/>
  <c r="R445"/>
  <c r="P445"/>
  <c r="BK445"/>
  <c r="J445"/>
  <c r="BF445" s="1"/>
  <c r="BI444"/>
  <c r="BH444"/>
  <c r="BG444"/>
  <c r="BE444"/>
  <c r="T444"/>
  <c r="R444"/>
  <c r="P444"/>
  <c r="BK444"/>
  <c r="J444"/>
  <c r="BF444" s="1"/>
  <c r="BI443"/>
  <c r="BH443"/>
  <c r="BG443"/>
  <c r="BE443"/>
  <c r="T443"/>
  <c r="R443"/>
  <c r="P443"/>
  <c r="BK443"/>
  <c r="J443"/>
  <c r="BF443" s="1"/>
  <c r="BI441"/>
  <c r="BH441"/>
  <c r="BG441"/>
  <c r="BE441"/>
  <c r="T441"/>
  <c r="R441"/>
  <c r="P441"/>
  <c r="BK441"/>
  <c r="J441"/>
  <c r="BF441"/>
  <c r="BI439"/>
  <c r="BH439"/>
  <c r="BG439"/>
  <c r="BE439"/>
  <c r="T439"/>
  <c r="R439"/>
  <c r="P439"/>
  <c r="BK439"/>
  <c r="J439"/>
  <c r="BF439" s="1"/>
  <c r="BI437"/>
  <c r="BH437"/>
  <c r="BG437"/>
  <c r="BE437"/>
  <c r="T437"/>
  <c r="R437"/>
  <c r="P437"/>
  <c r="BK437"/>
  <c r="J437"/>
  <c r="BF437" s="1"/>
  <c r="BI435"/>
  <c r="BH435"/>
  <c r="BG435"/>
  <c r="BE435"/>
  <c r="T435"/>
  <c r="R435"/>
  <c r="P435"/>
  <c r="BK435"/>
  <c r="J435"/>
  <c r="BF435" s="1"/>
  <c r="BI433"/>
  <c r="BH433"/>
  <c r="BG433"/>
  <c r="BE433"/>
  <c r="T433"/>
  <c r="R433"/>
  <c r="P433"/>
  <c r="BK433"/>
  <c r="J433"/>
  <c r="BF433" s="1"/>
  <c r="BI431"/>
  <c r="BH431"/>
  <c r="BG431"/>
  <c r="BE431"/>
  <c r="T431"/>
  <c r="R431"/>
  <c r="P431"/>
  <c r="BK431"/>
  <c r="J431"/>
  <c r="BF431" s="1"/>
  <c r="BI429"/>
  <c r="BH429"/>
  <c r="BG429"/>
  <c r="BE429"/>
  <c r="T429"/>
  <c r="R429"/>
  <c r="P429"/>
  <c r="BK429"/>
  <c r="J429"/>
  <c r="BF429" s="1"/>
  <c r="BI427"/>
  <c r="BH427"/>
  <c r="BG427"/>
  <c r="BE427"/>
  <c r="T427"/>
  <c r="R427"/>
  <c r="P427"/>
  <c r="BK427"/>
  <c r="J427"/>
  <c r="BF427" s="1"/>
  <c r="BI425"/>
  <c r="BH425"/>
  <c r="BG425"/>
  <c r="BE425"/>
  <c r="T425"/>
  <c r="R425"/>
  <c r="P425"/>
  <c r="BK425"/>
  <c r="J425"/>
  <c r="BF425" s="1"/>
  <c r="BI423"/>
  <c r="BH423"/>
  <c r="BG423"/>
  <c r="BE423"/>
  <c r="T423"/>
  <c r="R423"/>
  <c r="P423"/>
  <c r="BK423"/>
  <c r="J423"/>
  <c r="BF423" s="1"/>
  <c r="BI421"/>
  <c r="BH421"/>
  <c r="BG421"/>
  <c r="BE421"/>
  <c r="T421"/>
  <c r="R421"/>
  <c r="P421"/>
  <c r="BK421"/>
  <c r="J421"/>
  <c r="BF421" s="1"/>
  <c r="BI419"/>
  <c r="BH419"/>
  <c r="BG419"/>
  <c r="BE419"/>
  <c r="T419"/>
  <c r="R419"/>
  <c r="P419"/>
  <c r="BK419"/>
  <c r="J419"/>
  <c r="BF419" s="1"/>
  <c r="BI417"/>
  <c r="BH417"/>
  <c r="BG417"/>
  <c r="BE417"/>
  <c r="T417"/>
  <c r="R417"/>
  <c r="P417"/>
  <c r="BK417"/>
  <c r="J417"/>
  <c r="BF417" s="1"/>
  <c r="BI415"/>
  <c r="BH415"/>
  <c r="BG415"/>
  <c r="BE415"/>
  <c r="T415"/>
  <c r="R415"/>
  <c r="P415"/>
  <c r="BK415"/>
  <c r="J415"/>
  <c r="BF415" s="1"/>
  <c r="BI413"/>
  <c r="BH413"/>
  <c r="BG413"/>
  <c r="BE413"/>
  <c r="T413"/>
  <c r="R413"/>
  <c r="P413"/>
  <c r="BK413"/>
  <c r="J413"/>
  <c r="BF413" s="1"/>
  <c r="BI411"/>
  <c r="BH411"/>
  <c r="BG411"/>
  <c r="BE411"/>
  <c r="T411"/>
  <c r="R411"/>
  <c r="P411"/>
  <c r="BK411"/>
  <c r="J411"/>
  <c r="BF411" s="1"/>
  <c r="BI409"/>
  <c r="BH409"/>
  <c r="BG409"/>
  <c r="BE409"/>
  <c r="T409"/>
  <c r="R409"/>
  <c r="P409"/>
  <c r="BK409"/>
  <c r="J409"/>
  <c r="BF409"/>
  <c r="BI407"/>
  <c r="BH407"/>
  <c r="BG407"/>
  <c r="BE407"/>
  <c r="T407"/>
  <c r="R407"/>
  <c r="P407"/>
  <c r="BK407"/>
  <c r="J407"/>
  <c r="BF407" s="1"/>
  <c r="BI405"/>
  <c r="BH405"/>
  <c r="BG405"/>
  <c r="BE405"/>
  <c r="T405"/>
  <c r="T404" s="1"/>
  <c r="R405"/>
  <c r="P405"/>
  <c r="BK405"/>
  <c r="J405"/>
  <c r="BF405" s="1"/>
  <c r="BI402"/>
  <c r="BH402"/>
  <c r="BG402"/>
  <c r="BE402"/>
  <c r="T402"/>
  <c r="R402"/>
  <c r="P402"/>
  <c r="BK402"/>
  <c r="J402"/>
  <c r="BF402" s="1"/>
  <c r="BI400"/>
  <c r="BH400"/>
  <c r="BG400"/>
  <c r="BE400"/>
  <c r="T400"/>
  <c r="R400"/>
  <c r="P400"/>
  <c r="BK400"/>
  <c r="J400"/>
  <c r="BF400" s="1"/>
  <c r="BI398"/>
  <c r="BH398"/>
  <c r="BG398"/>
  <c r="BE398"/>
  <c r="T398"/>
  <c r="R398"/>
  <c r="P398"/>
  <c r="BK398"/>
  <c r="J398"/>
  <c r="BF398" s="1"/>
  <c r="BI396"/>
  <c r="BH396"/>
  <c r="BG396"/>
  <c r="BE396"/>
  <c r="T396"/>
  <c r="R396"/>
  <c r="P396"/>
  <c r="BK396"/>
  <c r="J396"/>
  <c r="BF396" s="1"/>
  <c r="BI394"/>
  <c r="BH394"/>
  <c r="BG394"/>
  <c r="BE394"/>
  <c r="T394"/>
  <c r="R394"/>
  <c r="P394"/>
  <c r="BK394"/>
  <c r="J394"/>
  <c r="BF394" s="1"/>
  <c r="BI392"/>
  <c r="BH392"/>
  <c r="BG392"/>
  <c r="BE392"/>
  <c r="T392"/>
  <c r="R392"/>
  <c r="P392"/>
  <c r="BK392"/>
  <c r="J392"/>
  <c r="BF392" s="1"/>
  <c r="BI389"/>
  <c r="BH389"/>
  <c r="BG389"/>
  <c r="BE389"/>
  <c r="T389"/>
  <c r="T388" s="1"/>
  <c r="R389"/>
  <c r="R388" s="1"/>
  <c r="P389"/>
  <c r="P388" s="1"/>
  <c r="BK389"/>
  <c r="BK388" s="1"/>
  <c r="J388" s="1"/>
  <c r="J104" s="1"/>
  <c r="J389"/>
  <c r="BF389" s="1"/>
  <c r="BI386"/>
  <c r="BH386"/>
  <c r="BG386"/>
  <c r="BE386"/>
  <c r="T386"/>
  <c r="R386"/>
  <c r="P386"/>
  <c r="BK386"/>
  <c r="J386"/>
  <c r="BF386" s="1"/>
  <c r="BI384"/>
  <c r="BH384"/>
  <c r="BG384"/>
  <c r="BE384"/>
  <c r="T384"/>
  <c r="R384"/>
  <c r="P384"/>
  <c r="BK384"/>
  <c r="J384"/>
  <c r="BF384" s="1"/>
  <c r="BI382"/>
  <c r="BH382"/>
  <c r="BG382"/>
  <c r="BE382"/>
  <c r="T382"/>
  <c r="R382"/>
  <c r="P382"/>
  <c r="BK382"/>
  <c r="J382"/>
  <c r="BF382" s="1"/>
  <c r="BI380"/>
  <c r="BH380"/>
  <c r="BG380"/>
  <c r="BE380"/>
  <c r="T380"/>
  <c r="R380"/>
  <c r="P380"/>
  <c r="BK380"/>
  <c r="J380"/>
  <c r="BF380" s="1"/>
  <c r="BI378"/>
  <c r="BH378"/>
  <c r="BG378"/>
  <c r="BE378"/>
  <c r="T378"/>
  <c r="R378"/>
  <c r="P378"/>
  <c r="BK378"/>
  <c r="J378"/>
  <c r="BF378" s="1"/>
  <c r="BI376"/>
  <c r="BH376"/>
  <c r="BG376"/>
  <c r="BE376"/>
  <c r="T376"/>
  <c r="R376"/>
  <c r="P376"/>
  <c r="BK376"/>
  <c r="J376"/>
  <c r="BF376" s="1"/>
  <c r="BI374"/>
  <c r="BH374"/>
  <c r="BG374"/>
  <c r="BE374"/>
  <c r="T374"/>
  <c r="R374"/>
  <c r="P374"/>
  <c r="BK374"/>
  <c r="J374"/>
  <c r="BF374" s="1"/>
  <c r="BI372"/>
  <c r="BH372"/>
  <c r="BG372"/>
  <c r="BE372"/>
  <c r="T372"/>
  <c r="R372"/>
  <c r="P372"/>
  <c r="BK372"/>
  <c r="J372"/>
  <c r="BF372" s="1"/>
  <c r="BI370"/>
  <c r="BH370"/>
  <c r="BG370"/>
  <c r="BE370"/>
  <c r="T370"/>
  <c r="R370"/>
  <c r="P370"/>
  <c r="BK370"/>
  <c r="J370"/>
  <c r="BF370" s="1"/>
  <c r="BI368"/>
  <c r="BH368"/>
  <c r="BG368"/>
  <c r="BE368"/>
  <c r="T368"/>
  <c r="R368"/>
  <c r="P368"/>
  <c r="BK368"/>
  <c r="J368"/>
  <c r="BF368" s="1"/>
  <c r="BI366"/>
  <c r="BH366"/>
  <c r="BG366"/>
  <c r="BE366"/>
  <c r="T366"/>
  <c r="R366"/>
  <c r="P366"/>
  <c r="BK366"/>
  <c r="J366"/>
  <c r="BF366" s="1"/>
  <c r="BI364"/>
  <c r="BH364"/>
  <c r="BG364"/>
  <c r="BE364"/>
  <c r="T364"/>
  <c r="R364"/>
  <c r="P364"/>
  <c r="BK364"/>
  <c r="J364"/>
  <c r="BF364" s="1"/>
  <c r="BI362"/>
  <c r="BH362"/>
  <c r="BG362"/>
  <c r="BE362"/>
  <c r="T362"/>
  <c r="R362"/>
  <c r="P362"/>
  <c r="BK362"/>
  <c r="J362"/>
  <c r="BF362" s="1"/>
  <c r="BI360"/>
  <c r="BH360"/>
  <c r="BG360"/>
  <c r="BE360"/>
  <c r="T360"/>
  <c r="R360"/>
  <c r="P360"/>
  <c r="BK360"/>
  <c r="J360"/>
  <c r="BF360" s="1"/>
  <c r="BI358"/>
  <c r="BH358"/>
  <c r="BG358"/>
  <c r="BE358"/>
  <c r="T358"/>
  <c r="R358"/>
  <c r="P358"/>
  <c r="BK358"/>
  <c r="J358"/>
  <c r="BF358" s="1"/>
  <c r="BI356"/>
  <c r="BH356"/>
  <c r="BG356"/>
  <c r="BE356"/>
  <c r="T356"/>
  <c r="R356"/>
  <c r="P356"/>
  <c r="BK356"/>
  <c r="J356"/>
  <c r="BF356" s="1"/>
  <c r="BI355"/>
  <c r="BH355"/>
  <c r="BG355"/>
  <c r="BE355"/>
  <c r="T355"/>
  <c r="R355"/>
  <c r="P355"/>
  <c r="BK355"/>
  <c r="J355"/>
  <c r="BF355" s="1"/>
  <c r="BI354"/>
  <c r="BH354"/>
  <c r="BG354"/>
  <c r="BE354"/>
  <c r="T354"/>
  <c r="R354"/>
  <c r="P354"/>
  <c r="BK354"/>
  <c r="J354"/>
  <c r="BF354" s="1"/>
  <c r="BI353"/>
  <c r="BH353"/>
  <c r="BG353"/>
  <c r="BE353"/>
  <c r="T353"/>
  <c r="R353"/>
  <c r="P353"/>
  <c r="BK353"/>
  <c r="J353"/>
  <c r="BF353" s="1"/>
  <c r="BI351"/>
  <c r="BH351"/>
  <c r="BG351"/>
  <c r="BE351"/>
  <c r="T351"/>
  <c r="R351"/>
  <c r="P351"/>
  <c r="BK351"/>
  <c r="J351"/>
  <c r="BF351"/>
  <c r="BI349"/>
  <c r="BH349"/>
  <c r="BG349"/>
  <c r="BE349"/>
  <c r="T349"/>
  <c r="R349"/>
  <c r="P349"/>
  <c r="BK349"/>
  <c r="J349"/>
  <c r="BF349" s="1"/>
  <c r="BI347"/>
  <c r="BH347"/>
  <c r="BG347"/>
  <c r="BE347"/>
  <c r="T347"/>
  <c r="R347"/>
  <c r="P347"/>
  <c r="BK347"/>
  <c r="J347"/>
  <c r="BF347" s="1"/>
  <c r="BI345"/>
  <c r="BH345"/>
  <c r="BG345"/>
  <c r="BE345"/>
  <c r="T345"/>
  <c r="R345"/>
  <c r="P345"/>
  <c r="BK345"/>
  <c r="J345"/>
  <c r="BF345" s="1"/>
  <c r="BI343"/>
  <c r="BH343"/>
  <c r="BG343"/>
  <c r="BE343"/>
  <c r="T343"/>
  <c r="R343"/>
  <c r="P343"/>
  <c r="BK343"/>
  <c r="J343"/>
  <c r="BF343" s="1"/>
  <c r="BI341"/>
  <c r="BH341"/>
  <c r="BG341"/>
  <c r="BE341"/>
  <c r="T341"/>
  <c r="R341"/>
  <c r="P341"/>
  <c r="BK341"/>
  <c r="J341"/>
  <c r="BF341" s="1"/>
  <c r="BI339"/>
  <c r="BH339"/>
  <c r="BG339"/>
  <c r="BE339"/>
  <c r="T339"/>
  <c r="R339"/>
  <c r="P339"/>
  <c r="BK339"/>
  <c r="J339"/>
  <c r="BF339" s="1"/>
  <c r="BI337"/>
  <c r="BH337"/>
  <c r="BG337"/>
  <c r="BE337"/>
  <c r="T337"/>
  <c r="R337"/>
  <c r="P337"/>
  <c r="BK337"/>
  <c r="J337"/>
  <c r="BF337" s="1"/>
  <c r="BI335"/>
  <c r="BH335"/>
  <c r="BG335"/>
  <c r="BE335"/>
  <c r="T335"/>
  <c r="R335"/>
  <c r="P335"/>
  <c r="BK335"/>
  <c r="J335"/>
  <c r="BF335" s="1"/>
  <c r="BI333"/>
  <c r="BH333"/>
  <c r="BG333"/>
  <c r="BE333"/>
  <c r="T333"/>
  <c r="R333"/>
  <c r="P333"/>
  <c r="BK333"/>
  <c r="J333"/>
  <c r="BF333" s="1"/>
  <c r="BI331"/>
  <c r="BH331"/>
  <c r="BG331"/>
  <c r="BE331"/>
  <c r="T331"/>
  <c r="R331"/>
  <c r="P331"/>
  <c r="BK331"/>
  <c r="J331"/>
  <c r="BF331" s="1"/>
  <c r="BI329"/>
  <c r="BH329"/>
  <c r="BG329"/>
  <c r="BE329"/>
  <c r="T329"/>
  <c r="R329"/>
  <c r="P329"/>
  <c r="BK329"/>
  <c r="J329"/>
  <c r="BF329" s="1"/>
  <c r="BI327"/>
  <c r="BH327"/>
  <c r="BG327"/>
  <c r="BE327"/>
  <c r="T327"/>
  <c r="R327"/>
  <c r="P327"/>
  <c r="BK327"/>
  <c r="J327"/>
  <c r="BF327" s="1"/>
  <c r="BI325"/>
  <c r="BH325"/>
  <c r="BG325"/>
  <c r="BE325"/>
  <c r="T325"/>
  <c r="R325"/>
  <c r="P325"/>
  <c r="BK325"/>
  <c r="J325"/>
  <c r="BF325" s="1"/>
  <c r="BI323"/>
  <c r="BH323"/>
  <c r="BG323"/>
  <c r="BE323"/>
  <c r="T323"/>
  <c r="R323"/>
  <c r="P323"/>
  <c r="BK323"/>
  <c r="J323"/>
  <c r="BF323" s="1"/>
  <c r="BI321"/>
  <c r="BH321"/>
  <c r="BG321"/>
  <c r="BE321"/>
  <c r="T321"/>
  <c r="R321"/>
  <c r="P321"/>
  <c r="BK321"/>
  <c r="J321"/>
  <c r="BF321" s="1"/>
  <c r="BI319"/>
  <c r="BH319"/>
  <c r="BG319"/>
  <c r="BE319"/>
  <c r="T319"/>
  <c r="R319"/>
  <c r="P319"/>
  <c r="BK319"/>
  <c r="J319"/>
  <c r="BF319" s="1"/>
  <c r="BI317"/>
  <c r="BH317"/>
  <c r="BG317"/>
  <c r="BE317"/>
  <c r="T317"/>
  <c r="R317"/>
  <c r="P317"/>
  <c r="BK317"/>
  <c r="J317"/>
  <c r="BF317" s="1"/>
  <c r="BI315"/>
  <c r="BH315"/>
  <c r="BG315"/>
  <c r="BE315"/>
  <c r="T315"/>
  <c r="R315"/>
  <c r="P315"/>
  <c r="BK315"/>
  <c r="J315"/>
  <c r="BF315" s="1"/>
  <c r="BI312"/>
  <c r="BH312"/>
  <c r="BG312"/>
  <c r="BE312"/>
  <c r="T312"/>
  <c r="R312"/>
  <c r="P312"/>
  <c r="BK312"/>
  <c r="J312"/>
  <c r="BF312" s="1"/>
  <c r="BI310"/>
  <c r="BH310"/>
  <c r="BG310"/>
  <c r="BE310"/>
  <c r="T310"/>
  <c r="R310"/>
  <c r="P310"/>
  <c r="BK310"/>
  <c r="J310"/>
  <c r="BF310" s="1"/>
  <c r="BI308"/>
  <c r="BH308"/>
  <c r="BG308"/>
  <c r="BE308"/>
  <c r="T308"/>
  <c r="R308"/>
  <c r="P308"/>
  <c r="BK308"/>
  <c r="J308"/>
  <c r="BF308" s="1"/>
  <c r="BI306"/>
  <c r="BH306"/>
  <c r="BG306"/>
  <c r="BE306"/>
  <c r="T306"/>
  <c r="R306"/>
  <c r="P306"/>
  <c r="BK306"/>
  <c r="J306"/>
  <c r="BF306" s="1"/>
  <c r="BI304"/>
  <c r="BH304"/>
  <c r="BG304"/>
  <c r="BE304"/>
  <c r="T304"/>
  <c r="R304"/>
  <c r="P304"/>
  <c r="BK304"/>
  <c r="J304"/>
  <c r="BF304" s="1"/>
  <c r="BI302"/>
  <c r="BH302"/>
  <c r="BG302"/>
  <c r="BE302"/>
  <c r="T302"/>
  <c r="R302"/>
  <c r="P302"/>
  <c r="BK302"/>
  <c r="J302"/>
  <c r="BF302" s="1"/>
  <c r="BI300"/>
  <c r="BH300"/>
  <c r="BG300"/>
  <c r="BE300"/>
  <c r="T300"/>
  <c r="R300"/>
  <c r="P300"/>
  <c r="BK300"/>
  <c r="J300"/>
  <c r="BF300"/>
  <c r="BI297"/>
  <c r="BH297"/>
  <c r="BG297"/>
  <c r="BE297"/>
  <c r="T297"/>
  <c r="T296" s="1"/>
  <c r="R297"/>
  <c r="R296" s="1"/>
  <c r="P297"/>
  <c r="P296" s="1"/>
  <c r="BK297"/>
  <c r="BK296" s="1"/>
  <c r="J296" s="1"/>
  <c r="J101" s="1"/>
  <c r="J297"/>
  <c r="BF297" s="1"/>
  <c r="BI294"/>
  <c r="BH294"/>
  <c r="BG294"/>
  <c r="BE294"/>
  <c r="T294"/>
  <c r="R294"/>
  <c r="P294"/>
  <c r="BK294"/>
  <c r="J294"/>
  <c r="BF294" s="1"/>
  <c r="BI292"/>
  <c r="BH292"/>
  <c r="BG292"/>
  <c r="BE292"/>
  <c r="T292"/>
  <c r="R292"/>
  <c r="P292"/>
  <c r="BK292"/>
  <c r="J292"/>
  <c r="BF292" s="1"/>
  <c r="BI290"/>
  <c r="BH290"/>
  <c r="BG290"/>
  <c r="BE290"/>
  <c r="T290"/>
  <c r="R290"/>
  <c r="P290"/>
  <c r="BK290"/>
  <c r="J290"/>
  <c r="BF290" s="1"/>
  <c r="BI288"/>
  <c r="BH288"/>
  <c r="BG288"/>
  <c r="BE288"/>
  <c r="T288"/>
  <c r="R288"/>
  <c r="P288"/>
  <c r="BK288"/>
  <c r="J288"/>
  <c r="BF288" s="1"/>
  <c r="BI286"/>
  <c r="BH286"/>
  <c r="BG286"/>
  <c r="BE286"/>
  <c r="T286"/>
  <c r="R286"/>
  <c r="P286"/>
  <c r="BK286"/>
  <c r="J286"/>
  <c r="BF286" s="1"/>
  <c r="BI284"/>
  <c r="BH284"/>
  <c r="BG284"/>
  <c r="BE284"/>
  <c r="T284"/>
  <c r="R284"/>
  <c r="P284"/>
  <c r="BK284"/>
  <c r="J284"/>
  <c r="BF284" s="1"/>
  <c r="BI282"/>
  <c r="BH282"/>
  <c r="BG282"/>
  <c r="BE282"/>
  <c r="T282"/>
  <c r="R282"/>
  <c r="P282"/>
  <c r="BK282"/>
  <c r="J282"/>
  <c r="BF282" s="1"/>
  <c r="BI280"/>
  <c r="BH280"/>
  <c r="BG280"/>
  <c r="BE280"/>
  <c r="T280"/>
  <c r="R280"/>
  <c r="P280"/>
  <c r="BK280"/>
  <c r="J280"/>
  <c r="BF280" s="1"/>
  <c r="BI278"/>
  <c r="BH278"/>
  <c r="BG278"/>
  <c r="BE278"/>
  <c r="T278"/>
  <c r="R278"/>
  <c r="P278"/>
  <c r="BK278"/>
  <c r="J278"/>
  <c r="BF278" s="1"/>
  <c r="BI276"/>
  <c r="BH276"/>
  <c r="BG276"/>
  <c r="BE276"/>
  <c r="T276"/>
  <c r="R276"/>
  <c r="P276"/>
  <c r="BK276"/>
  <c r="J276"/>
  <c r="BF276" s="1"/>
  <c r="BI274"/>
  <c r="BH274"/>
  <c r="BG274"/>
  <c r="BE274"/>
  <c r="T274"/>
  <c r="R274"/>
  <c r="P274"/>
  <c r="BK274"/>
  <c r="J274"/>
  <c r="BF274" s="1"/>
  <c r="BI272"/>
  <c r="BH272"/>
  <c r="BG272"/>
  <c r="BE272"/>
  <c r="T272"/>
  <c r="R272"/>
  <c r="P272"/>
  <c r="BK272"/>
  <c r="J272"/>
  <c r="BF272" s="1"/>
  <c r="BI270"/>
  <c r="BH270"/>
  <c r="BG270"/>
  <c r="BE270"/>
  <c r="T270"/>
  <c r="R270"/>
  <c r="P270"/>
  <c r="BK270"/>
  <c r="J270"/>
  <c r="BF270" s="1"/>
  <c r="BI268"/>
  <c r="BH268"/>
  <c r="BG268"/>
  <c r="BE268"/>
  <c r="T268"/>
  <c r="R268"/>
  <c r="P268"/>
  <c r="BK268"/>
  <c r="J268"/>
  <c r="BF268" s="1"/>
  <c r="BI266"/>
  <c r="BH266"/>
  <c r="BG266"/>
  <c r="BE266"/>
  <c r="T266"/>
  <c r="R266"/>
  <c r="P266"/>
  <c r="BK266"/>
  <c r="J266"/>
  <c r="BF266" s="1"/>
  <c r="BI265"/>
  <c r="BH265"/>
  <c r="BG265"/>
  <c r="BE265"/>
  <c r="T265"/>
  <c r="R265"/>
  <c r="P265"/>
  <c r="BK265"/>
  <c r="J265"/>
  <c r="BF265" s="1"/>
  <c r="BI264"/>
  <c r="BH264"/>
  <c r="BG264"/>
  <c r="BE264"/>
  <c r="T264"/>
  <c r="R264"/>
  <c r="P264"/>
  <c r="BK264"/>
  <c r="J264"/>
  <c r="BF264" s="1"/>
  <c r="BI263"/>
  <c r="BH263"/>
  <c r="BG263"/>
  <c r="BE263"/>
  <c r="T263"/>
  <c r="R263"/>
  <c r="P263"/>
  <c r="BK263"/>
  <c r="J263"/>
  <c r="BF263" s="1"/>
  <c r="BI261"/>
  <c r="BH261"/>
  <c r="BG261"/>
  <c r="BE261"/>
  <c r="T261"/>
  <c r="R261"/>
  <c r="P261"/>
  <c r="BK261"/>
  <c r="J261"/>
  <c r="BF261" s="1"/>
  <c r="BI259"/>
  <c r="BH259"/>
  <c r="BG259"/>
  <c r="BE259"/>
  <c r="T259"/>
  <c r="R259"/>
  <c r="P259"/>
  <c r="BK259"/>
  <c r="J259"/>
  <c r="BF259" s="1"/>
  <c r="BI257"/>
  <c r="BH257"/>
  <c r="BG257"/>
  <c r="BE257"/>
  <c r="T257"/>
  <c r="R257"/>
  <c r="P257"/>
  <c r="BK257"/>
  <c r="J257"/>
  <c r="BF257" s="1"/>
  <c r="BI255"/>
  <c r="BH255"/>
  <c r="BG255"/>
  <c r="BE255"/>
  <c r="T255"/>
  <c r="R255"/>
  <c r="P255"/>
  <c r="BK255"/>
  <c r="J255"/>
  <c r="BF255" s="1"/>
  <c r="BI254"/>
  <c r="BH254"/>
  <c r="BG254"/>
  <c r="BE254"/>
  <c r="T254"/>
  <c r="R254"/>
  <c r="P254"/>
  <c r="BK254"/>
  <c r="J254"/>
  <c r="BF254"/>
  <c r="BI252"/>
  <c r="BH252"/>
  <c r="BG252"/>
  <c r="BE252"/>
  <c r="T252"/>
  <c r="R252"/>
  <c r="P252"/>
  <c r="BK252"/>
  <c r="J252"/>
  <c r="BF252" s="1"/>
  <c r="BI250"/>
  <c r="BH250"/>
  <c r="BG250"/>
  <c r="BE250"/>
  <c r="T250"/>
  <c r="R250"/>
  <c r="P250"/>
  <c r="BK250"/>
  <c r="J250"/>
  <c r="BF250" s="1"/>
  <c r="BI248"/>
  <c r="BH248"/>
  <c r="BG248"/>
  <c r="BE248"/>
  <c r="T248"/>
  <c r="R248"/>
  <c r="P248"/>
  <c r="BK248"/>
  <c r="J248"/>
  <c r="BF248" s="1"/>
  <c r="BI246"/>
  <c r="BH246"/>
  <c r="BG246"/>
  <c r="BE246"/>
  <c r="T246"/>
  <c r="R246"/>
  <c r="P246"/>
  <c r="BK246"/>
  <c r="J246"/>
  <c r="BF246" s="1"/>
  <c r="BI244"/>
  <c r="BH244"/>
  <c r="BG244"/>
  <c r="BE244"/>
  <c r="T244"/>
  <c r="R244"/>
  <c r="P244"/>
  <c r="BK244"/>
  <c r="J244"/>
  <c r="BF244" s="1"/>
  <c r="BI242"/>
  <c r="BH242"/>
  <c r="BG242"/>
  <c r="BE242"/>
  <c r="T242"/>
  <c r="R242"/>
  <c r="P242"/>
  <c r="BK242"/>
  <c r="J242"/>
  <c r="BF242" s="1"/>
  <c r="BI240"/>
  <c r="BH240"/>
  <c r="BG240"/>
  <c r="BE240"/>
  <c r="T240"/>
  <c r="R240"/>
  <c r="P240"/>
  <c r="BK240"/>
  <c r="J240"/>
  <c r="BF240" s="1"/>
  <c r="BI238"/>
  <c r="BH238"/>
  <c r="BG238"/>
  <c r="BE238"/>
  <c r="T238"/>
  <c r="R238"/>
  <c r="P238"/>
  <c r="BK238"/>
  <c r="J238"/>
  <c r="BF238" s="1"/>
  <c r="BI236"/>
  <c r="BH236"/>
  <c r="BG236"/>
  <c r="BE236"/>
  <c r="T236"/>
  <c r="R236"/>
  <c r="P236"/>
  <c r="BK236"/>
  <c r="J236"/>
  <c r="BF236" s="1"/>
  <c r="BI234"/>
  <c r="BH234"/>
  <c r="BG234"/>
  <c r="BE234"/>
  <c r="T234"/>
  <c r="R234"/>
  <c r="P234"/>
  <c r="BK234"/>
  <c r="J234"/>
  <c r="BF234" s="1"/>
  <c r="BI232"/>
  <c r="BH232"/>
  <c r="BG232"/>
  <c r="BE232"/>
  <c r="T232"/>
  <c r="R232"/>
  <c r="P232"/>
  <c r="BK232"/>
  <c r="J232"/>
  <c r="BF232" s="1"/>
  <c r="BI230"/>
  <c r="BH230"/>
  <c r="BG230"/>
  <c r="BE230"/>
  <c r="T230"/>
  <c r="R230"/>
  <c r="P230"/>
  <c r="BK230"/>
  <c r="J230"/>
  <c r="BF230" s="1"/>
  <c r="BI228"/>
  <c r="BH228"/>
  <c r="BG228"/>
  <c r="BE228"/>
  <c r="T228"/>
  <c r="R228"/>
  <c r="P228"/>
  <c r="BK228"/>
  <c r="J228"/>
  <c r="BF228" s="1"/>
  <c r="BI226"/>
  <c r="BH226"/>
  <c r="BG226"/>
  <c r="BE226"/>
  <c r="T226"/>
  <c r="R226"/>
  <c r="P226"/>
  <c r="BK226"/>
  <c r="J226"/>
  <c r="BF226" s="1"/>
  <c r="BI224"/>
  <c r="BH224"/>
  <c r="BG224"/>
  <c r="BE224"/>
  <c r="T224"/>
  <c r="R224"/>
  <c r="P224"/>
  <c r="BK224"/>
  <c r="J224"/>
  <c r="BF224" s="1"/>
  <c r="BI222"/>
  <c r="BH222"/>
  <c r="BG222"/>
  <c r="BE222"/>
  <c r="T222"/>
  <c r="R222"/>
  <c r="P222"/>
  <c r="BK222"/>
  <c r="J222"/>
  <c r="BF222" s="1"/>
  <c r="BI220"/>
  <c r="BH220"/>
  <c r="BG220"/>
  <c r="BE220"/>
  <c r="T220"/>
  <c r="R220"/>
  <c r="P220"/>
  <c r="BK220"/>
  <c r="J220"/>
  <c r="BF220" s="1"/>
  <c r="BI218"/>
  <c r="BH218"/>
  <c r="BG218"/>
  <c r="BE218"/>
  <c r="T218"/>
  <c r="R218"/>
  <c r="P218"/>
  <c r="BK218"/>
  <c r="J218"/>
  <c r="BF218" s="1"/>
  <c r="BI216"/>
  <c r="BH216"/>
  <c r="BG216"/>
  <c r="BE216"/>
  <c r="T216"/>
  <c r="R216"/>
  <c r="P216"/>
  <c r="BK216"/>
  <c r="J216"/>
  <c r="BF216" s="1"/>
  <c r="BI214"/>
  <c r="BH214"/>
  <c r="BG214"/>
  <c r="BE214"/>
  <c r="T214"/>
  <c r="R214"/>
  <c r="P214"/>
  <c r="BK214"/>
  <c r="J214"/>
  <c r="BF214" s="1"/>
  <c r="BI212"/>
  <c r="BH212"/>
  <c r="BG212"/>
  <c r="BE212"/>
  <c r="T212"/>
  <c r="R212"/>
  <c r="P212"/>
  <c r="BK212"/>
  <c r="J212"/>
  <c r="BF212" s="1"/>
  <c r="BI210"/>
  <c r="BH210"/>
  <c r="BG210"/>
  <c r="BE210"/>
  <c r="T210"/>
  <c r="R210"/>
  <c r="P210"/>
  <c r="BK210"/>
  <c r="J210"/>
  <c r="BF210" s="1"/>
  <c r="BI208"/>
  <c r="BH208"/>
  <c r="BG208"/>
  <c r="BE208"/>
  <c r="T208"/>
  <c r="R208"/>
  <c r="P208"/>
  <c r="BK208"/>
  <c r="J208"/>
  <c r="BF208" s="1"/>
  <c r="BI206"/>
  <c r="BH206"/>
  <c r="BG206"/>
  <c r="BE206"/>
  <c r="T206"/>
  <c r="R206"/>
  <c r="P206"/>
  <c r="BK206"/>
  <c r="J206"/>
  <c r="BF206"/>
  <c r="BI204"/>
  <c r="BH204"/>
  <c r="BG204"/>
  <c r="BE204"/>
  <c r="T204"/>
  <c r="R204"/>
  <c r="P204"/>
  <c r="BK204"/>
  <c r="J204"/>
  <c r="BF204" s="1"/>
  <c r="BI202"/>
  <c r="BH202"/>
  <c r="BG202"/>
  <c r="BE202"/>
  <c r="T202"/>
  <c r="R202"/>
  <c r="P202"/>
  <c r="BK202"/>
  <c r="J202"/>
  <c r="BF202" s="1"/>
  <c r="BI200"/>
  <c r="BH200"/>
  <c r="BG200"/>
  <c r="BE200"/>
  <c r="T200"/>
  <c r="R200"/>
  <c r="P200"/>
  <c r="BK200"/>
  <c r="J200"/>
  <c r="BF200" s="1"/>
  <c r="BI198"/>
  <c r="BH198"/>
  <c r="BG198"/>
  <c r="BE198"/>
  <c r="T198"/>
  <c r="R198"/>
  <c r="P198"/>
  <c r="BK198"/>
  <c r="J198"/>
  <c r="BF198" s="1"/>
  <c r="BI196"/>
  <c r="BH196"/>
  <c r="BG196"/>
  <c r="BE196"/>
  <c r="T196"/>
  <c r="R196"/>
  <c r="P196"/>
  <c r="BK196"/>
  <c r="J196"/>
  <c r="BF196" s="1"/>
  <c r="BI194"/>
  <c r="BH194"/>
  <c r="BG194"/>
  <c r="BE194"/>
  <c r="T194"/>
  <c r="R194"/>
  <c r="P194"/>
  <c r="BK194"/>
  <c r="J194"/>
  <c r="BF194" s="1"/>
  <c r="BI192"/>
  <c r="BH192"/>
  <c r="BG192"/>
  <c r="BE192"/>
  <c r="T192"/>
  <c r="R192"/>
  <c r="P192"/>
  <c r="BK192"/>
  <c r="J192"/>
  <c r="BF192" s="1"/>
  <c r="BI190"/>
  <c r="BH190"/>
  <c r="BG190"/>
  <c r="BE190"/>
  <c r="T190"/>
  <c r="R190"/>
  <c r="P190"/>
  <c r="BK190"/>
  <c r="J190"/>
  <c r="BF190" s="1"/>
  <c r="BI188"/>
  <c r="BH188"/>
  <c r="BG188"/>
  <c r="BE188"/>
  <c r="T188"/>
  <c r="R188"/>
  <c r="P188"/>
  <c r="BK188"/>
  <c r="J188"/>
  <c r="BF188" s="1"/>
  <c r="BI186"/>
  <c r="BH186"/>
  <c r="BG186"/>
  <c r="BE186"/>
  <c r="T186"/>
  <c r="R186"/>
  <c r="P186"/>
  <c r="BK186"/>
  <c r="J186"/>
  <c r="BF186" s="1"/>
  <c r="BI183"/>
  <c r="BH183"/>
  <c r="BG183"/>
  <c r="BE183"/>
  <c r="T183"/>
  <c r="R183"/>
  <c r="P183"/>
  <c r="BK183"/>
  <c r="J183"/>
  <c r="BF183"/>
  <c r="BI181"/>
  <c r="BH181"/>
  <c r="BG181"/>
  <c r="BE181"/>
  <c r="T181"/>
  <c r="R181"/>
  <c r="P181"/>
  <c r="BK181"/>
  <c r="J181"/>
  <c r="BF181" s="1"/>
  <c r="BI179"/>
  <c r="BH179"/>
  <c r="BG179"/>
  <c r="BE179"/>
  <c r="T179"/>
  <c r="R179"/>
  <c r="P179"/>
  <c r="BK179"/>
  <c r="J179"/>
  <c r="BF179" s="1"/>
  <c r="BI177"/>
  <c r="BH177"/>
  <c r="BG177"/>
  <c r="BE177"/>
  <c r="T177"/>
  <c r="R177"/>
  <c r="P177"/>
  <c r="BK177"/>
  <c r="J177"/>
  <c r="BF177" s="1"/>
  <c r="BI175"/>
  <c r="BH175"/>
  <c r="BG175"/>
  <c r="BE175"/>
  <c r="T175"/>
  <c r="R175"/>
  <c r="P175"/>
  <c r="BK175"/>
  <c r="J175"/>
  <c r="BF175" s="1"/>
  <c r="BI173"/>
  <c r="BH173"/>
  <c r="BG173"/>
  <c r="BE173"/>
  <c r="T173"/>
  <c r="R173"/>
  <c r="P173"/>
  <c r="BK173"/>
  <c r="J173"/>
  <c r="BF173" s="1"/>
  <c r="BI171"/>
  <c r="BH171"/>
  <c r="BG171"/>
  <c r="BE171"/>
  <c r="T171"/>
  <c r="R171"/>
  <c r="P171"/>
  <c r="BK171"/>
  <c r="J171"/>
  <c r="BF171" s="1"/>
  <c r="BI169"/>
  <c r="BH169"/>
  <c r="BG169"/>
  <c r="BE169"/>
  <c r="T169"/>
  <c r="R169"/>
  <c r="P169"/>
  <c r="BK169"/>
  <c r="J169"/>
  <c r="BF169" s="1"/>
  <c r="BI167"/>
  <c r="BH167"/>
  <c r="BG167"/>
  <c r="BE167"/>
  <c r="T167"/>
  <c r="R167"/>
  <c r="P167"/>
  <c r="BK167"/>
  <c r="J167"/>
  <c r="BF167" s="1"/>
  <c r="BI165"/>
  <c r="BH165"/>
  <c r="BG165"/>
  <c r="BE165"/>
  <c r="T165"/>
  <c r="R165"/>
  <c r="P165"/>
  <c r="BK165"/>
  <c r="J165"/>
  <c r="BF165" s="1"/>
  <c r="BI163"/>
  <c r="BH163"/>
  <c r="BG163"/>
  <c r="BE163"/>
  <c r="T163"/>
  <c r="R163"/>
  <c r="P163"/>
  <c r="BK163"/>
  <c r="J163"/>
  <c r="BF163" s="1"/>
  <c r="BI161"/>
  <c r="BH161"/>
  <c r="BG161"/>
  <c r="BE161"/>
  <c r="T161"/>
  <c r="R161"/>
  <c r="P161"/>
  <c r="BK161"/>
  <c r="J161"/>
  <c r="BF161" s="1"/>
  <c r="BI159"/>
  <c r="BH159"/>
  <c r="BG159"/>
  <c r="BE159"/>
  <c r="T159"/>
  <c r="R159"/>
  <c r="P159"/>
  <c r="BK159"/>
  <c r="J159"/>
  <c r="BF159" s="1"/>
  <c r="BI157"/>
  <c r="BH157"/>
  <c r="BG157"/>
  <c r="BE157"/>
  <c r="T157"/>
  <c r="R157"/>
  <c r="P157"/>
  <c r="BK157"/>
  <c r="J157"/>
  <c r="BF157" s="1"/>
  <c r="BI155"/>
  <c r="BH155"/>
  <c r="BG155"/>
  <c r="BE155"/>
  <c r="T155"/>
  <c r="R155"/>
  <c r="P155"/>
  <c r="BK155"/>
  <c r="J155"/>
  <c r="BF155" s="1"/>
  <c r="BI153"/>
  <c r="BH153"/>
  <c r="BG153"/>
  <c r="BE153"/>
  <c r="T153"/>
  <c r="R153"/>
  <c r="P153"/>
  <c r="BK153"/>
  <c r="J153"/>
  <c r="BF153" s="1"/>
  <c r="BI151"/>
  <c r="BH151"/>
  <c r="BG151"/>
  <c r="BE151"/>
  <c r="T151"/>
  <c r="R151"/>
  <c r="P151"/>
  <c r="BK151"/>
  <c r="J151"/>
  <c r="BF151" s="1"/>
  <c r="BI149"/>
  <c r="BH149"/>
  <c r="BG149"/>
  <c r="BE149"/>
  <c r="T149"/>
  <c r="R149"/>
  <c r="P149"/>
  <c r="BK149"/>
  <c r="J149"/>
  <c r="BF149" s="1"/>
  <c r="BI147"/>
  <c r="BH147"/>
  <c r="BG147"/>
  <c r="BE147"/>
  <c r="T147"/>
  <c r="R147"/>
  <c r="P147"/>
  <c r="BK147"/>
  <c r="J147"/>
  <c r="BF147" s="1"/>
  <c r="F139"/>
  <c r="E137"/>
  <c r="F91"/>
  <c r="E89"/>
  <c r="J26"/>
  <c r="E26"/>
  <c r="J94" s="1"/>
  <c r="J25"/>
  <c r="J23"/>
  <c r="E23"/>
  <c r="J141" s="1"/>
  <c r="J22"/>
  <c r="J20"/>
  <c r="E20"/>
  <c r="F142"/>
  <c r="F94"/>
  <c r="J19"/>
  <c r="J17"/>
  <c r="E17"/>
  <c r="F93" s="1"/>
  <c r="J16"/>
  <c r="J139"/>
  <c r="J91"/>
  <c r="E7"/>
  <c r="E133" s="1"/>
  <c r="J39" i="5"/>
  <c r="J38"/>
  <c r="AY99" i="1" s="1"/>
  <c r="J37" i="5"/>
  <c r="AX99" i="1" s="1"/>
  <c r="BI259" i="5"/>
  <c r="BH259"/>
  <c r="BG259"/>
  <c r="BE259"/>
  <c r="T259"/>
  <c r="R259"/>
  <c r="P259"/>
  <c r="BK259"/>
  <c r="J259"/>
  <c r="BF259"/>
  <c r="BI258"/>
  <c r="BH258"/>
  <c r="BG258"/>
  <c r="BE258"/>
  <c r="T258"/>
  <c r="R258"/>
  <c r="P258"/>
  <c r="BK258"/>
  <c r="J258"/>
  <c r="BF258" s="1"/>
  <c r="BI257"/>
  <c r="BH257"/>
  <c r="BG257"/>
  <c r="BE257"/>
  <c r="T257"/>
  <c r="R257"/>
  <c r="P257"/>
  <c r="BK257"/>
  <c r="J257"/>
  <c r="BF257" s="1"/>
  <c r="BI255"/>
  <c r="BH255"/>
  <c r="BG255"/>
  <c r="BE255"/>
  <c r="T255"/>
  <c r="R255"/>
  <c r="P255"/>
  <c r="BK255"/>
  <c r="J255"/>
  <c r="BF255" s="1"/>
  <c r="BI254"/>
  <c r="BH254"/>
  <c r="BG254"/>
  <c r="BE254"/>
  <c r="T254"/>
  <c r="R254"/>
  <c r="P254"/>
  <c r="BK254"/>
  <c r="J254"/>
  <c r="BF254"/>
  <c r="BI253"/>
  <c r="BH253"/>
  <c r="BG253"/>
  <c r="BE253"/>
  <c r="T253"/>
  <c r="R253"/>
  <c r="P253"/>
  <c r="BK253"/>
  <c r="BK251" s="1"/>
  <c r="J251" s="1"/>
  <c r="J106" s="1"/>
  <c r="J253"/>
  <c r="BF253"/>
  <c r="BI252"/>
  <c r="BH252"/>
  <c r="BG252"/>
  <c r="BE252"/>
  <c r="T252"/>
  <c r="T251"/>
  <c r="R252"/>
  <c r="P252"/>
  <c r="P251" s="1"/>
  <c r="BK252"/>
  <c r="J252"/>
  <c r="BF252" s="1"/>
  <c r="BI250"/>
  <c r="BH250"/>
  <c r="BG250"/>
  <c r="BE250"/>
  <c r="T250"/>
  <c r="R250"/>
  <c r="P250"/>
  <c r="BK250"/>
  <c r="J250"/>
  <c r="BF250" s="1"/>
  <c r="BI249"/>
  <c r="BH249"/>
  <c r="BG249"/>
  <c r="BE249"/>
  <c r="T249"/>
  <c r="R249"/>
  <c r="P249"/>
  <c r="BK249"/>
  <c r="J249"/>
  <c r="BF249"/>
  <c r="BI248"/>
  <c r="BH248"/>
  <c r="BG248"/>
  <c r="BE248"/>
  <c r="T248"/>
  <c r="R248"/>
  <c r="P248"/>
  <c r="BK248"/>
  <c r="J248"/>
  <c r="BF248" s="1"/>
  <c r="BI247"/>
  <c r="BH247"/>
  <c r="BG247"/>
  <c r="BE247"/>
  <c r="T247"/>
  <c r="R247"/>
  <c r="P247"/>
  <c r="BK247"/>
  <c r="J247"/>
  <c r="BF247" s="1"/>
  <c r="BI246"/>
  <c r="BH246"/>
  <c r="BG246"/>
  <c r="BE246"/>
  <c r="T246"/>
  <c r="R246"/>
  <c r="P246"/>
  <c r="BK246"/>
  <c r="J246"/>
  <c r="BF246" s="1"/>
  <c r="BI245"/>
  <c r="BH245"/>
  <c r="BG245"/>
  <c r="BE245"/>
  <c r="T245"/>
  <c r="R245"/>
  <c r="P245"/>
  <c r="BK245"/>
  <c r="J245"/>
  <c r="BF245" s="1"/>
  <c r="BI244"/>
  <c r="BH244"/>
  <c r="BG244"/>
  <c r="BE244"/>
  <c r="T244"/>
  <c r="R244"/>
  <c r="P244"/>
  <c r="BK244"/>
  <c r="J244"/>
  <c r="BF244" s="1"/>
  <c r="BI243"/>
  <c r="BH243"/>
  <c r="BG243"/>
  <c r="BE243"/>
  <c r="T243"/>
  <c r="R243"/>
  <c r="P243"/>
  <c r="BK243"/>
  <c r="J243"/>
  <c r="BF243" s="1"/>
  <c r="BI242"/>
  <c r="BH242"/>
  <c r="BG242"/>
  <c r="BE242"/>
  <c r="T242"/>
  <c r="R242"/>
  <c r="P242"/>
  <c r="BK242"/>
  <c r="J242"/>
  <c r="BF242" s="1"/>
  <c r="BI241"/>
  <c r="BH241"/>
  <c r="BG241"/>
  <c r="BE241"/>
  <c r="T241"/>
  <c r="R241"/>
  <c r="P241"/>
  <c r="BK241"/>
  <c r="J241"/>
  <c r="BF241" s="1"/>
  <c r="BI240"/>
  <c r="BH240"/>
  <c r="BG240"/>
  <c r="BE240"/>
  <c r="T240"/>
  <c r="R240"/>
  <c r="P240"/>
  <c r="BK240"/>
  <c r="J240"/>
  <c r="BF240" s="1"/>
  <c r="BI239"/>
  <c r="BH239"/>
  <c r="BG239"/>
  <c r="BE239"/>
  <c r="T239"/>
  <c r="R239"/>
  <c r="P239"/>
  <c r="BK239"/>
  <c r="J239"/>
  <c r="BF239" s="1"/>
  <c r="BI238"/>
  <c r="BH238"/>
  <c r="BG238"/>
  <c r="BE238"/>
  <c r="T238"/>
  <c r="R238"/>
  <c r="P238"/>
  <c r="BK238"/>
  <c r="J238"/>
  <c r="BF238" s="1"/>
  <c r="BI237"/>
  <c r="BH237"/>
  <c r="BG237"/>
  <c r="BE237"/>
  <c r="T237"/>
  <c r="R237"/>
  <c r="P237"/>
  <c r="BK237"/>
  <c r="J237"/>
  <c r="BF237"/>
  <c r="BI236"/>
  <c r="BH236"/>
  <c r="BG236"/>
  <c r="BE236"/>
  <c r="T236"/>
  <c r="R236"/>
  <c r="P236"/>
  <c r="BK236"/>
  <c r="J236"/>
  <c r="BF236" s="1"/>
  <c r="BI235"/>
  <c r="BH235"/>
  <c r="BG235"/>
  <c r="BE235"/>
  <c r="T235"/>
  <c r="T234" s="1"/>
  <c r="R235"/>
  <c r="P235"/>
  <c r="BK235"/>
  <c r="J235"/>
  <c r="BF235" s="1"/>
  <c r="BI233"/>
  <c r="BH233"/>
  <c r="BG233"/>
  <c r="BE233"/>
  <c r="T233"/>
  <c r="R233"/>
  <c r="P233"/>
  <c r="BK233"/>
  <c r="J233"/>
  <c r="BF233"/>
  <c r="BI232"/>
  <c r="BH232"/>
  <c r="BG232"/>
  <c r="BE232"/>
  <c r="T232"/>
  <c r="R232"/>
  <c r="P232"/>
  <c r="BK232"/>
  <c r="J232"/>
  <c r="BF232" s="1"/>
  <c r="BI231"/>
  <c r="BH231"/>
  <c r="BG231"/>
  <c r="BE231"/>
  <c r="T231"/>
  <c r="R231"/>
  <c r="P231"/>
  <c r="BK231"/>
  <c r="J231"/>
  <c r="BF231" s="1"/>
  <c r="BI230"/>
  <c r="BH230"/>
  <c r="BG230"/>
  <c r="BE230"/>
  <c r="T230"/>
  <c r="R230"/>
  <c r="P230"/>
  <c r="BK230"/>
  <c r="J230"/>
  <c r="BF230" s="1"/>
  <c r="BI229"/>
  <c r="BH229"/>
  <c r="BG229"/>
  <c r="BE229"/>
  <c r="T229"/>
  <c r="R229"/>
  <c r="P229"/>
  <c r="BK229"/>
  <c r="J229"/>
  <c r="BF229" s="1"/>
  <c r="BI228"/>
  <c r="BH228"/>
  <c r="BG228"/>
  <c r="BE228"/>
  <c r="T228"/>
  <c r="R228"/>
  <c r="P228"/>
  <c r="BK228"/>
  <c r="J228"/>
  <c r="BF228" s="1"/>
  <c r="BI227"/>
  <c r="BH227"/>
  <c r="BG227"/>
  <c r="BE227"/>
  <c r="T227"/>
  <c r="R227"/>
  <c r="P227"/>
  <c r="BK227"/>
  <c r="J227"/>
  <c r="BF227" s="1"/>
  <c r="BI226"/>
  <c r="BH226"/>
  <c r="BG226"/>
  <c r="BE226"/>
  <c r="T226"/>
  <c r="R226"/>
  <c r="P226"/>
  <c r="BK226"/>
  <c r="J226"/>
  <c r="BF226" s="1"/>
  <c r="BI225"/>
  <c r="BH225"/>
  <c r="BG225"/>
  <c r="BE225"/>
  <c r="T225"/>
  <c r="R225"/>
  <c r="P225"/>
  <c r="BK225"/>
  <c r="J225"/>
  <c r="BF225" s="1"/>
  <c r="BI224"/>
  <c r="BH224"/>
  <c r="BG224"/>
  <c r="BE224"/>
  <c r="T224"/>
  <c r="R224"/>
  <c r="P224"/>
  <c r="BK224"/>
  <c r="J224"/>
  <c r="BF224" s="1"/>
  <c r="BI223"/>
  <c r="BH223"/>
  <c r="BG223"/>
  <c r="BE223"/>
  <c r="T223"/>
  <c r="R223"/>
  <c r="P223"/>
  <c r="BK223"/>
  <c r="J223"/>
  <c r="BF223" s="1"/>
  <c r="BI222"/>
  <c r="BH222"/>
  <c r="BG222"/>
  <c r="BE222"/>
  <c r="T222"/>
  <c r="R222"/>
  <c r="P222"/>
  <c r="BK222"/>
  <c r="J222"/>
  <c r="BF222" s="1"/>
  <c r="BI221"/>
  <c r="BH221"/>
  <c r="BG221"/>
  <c r="BE221"/>
  <c r="T221"/>
  <c r="R221"/>
  <c r="P221"/>
  <c r="BK221"/>
  <c r="J221"/>
  <c r="BF221"/>
  <c r="BI220"/>
  <c r="BH220"/>
  <c r="BG220"/>
  <c r="BE220"/>
  <c r="T220"/>
  <c r="R220"/>
  <c r="P220"/>
  <c r="BK220"/>
  <c r="J220"/>
  <c r="BF220" s="1"/>
  <c r="BI219"/>
  <c r="BH219"/>
  <c r="BG219"/>
  <c r="BE219"/>
  <c r="T219"/>
  <c r="R219"/>
  <c r="P219"/>
  <c r="BK219"/>
  <c r="J219"/>
  <c r="BF219"/>
  <c r="BI218"/>
  <c r="BH218"/>
  <c r="BG218"/>
  <c r="BE218"/>
  <c r="T218"/>
  <c r="R218"/>
  <c r="P218"/>
  <c r="BK218"/>
  <c r="J218"/>
  <c r="BF218" s="1"/>
  <c r="BI217"/>
  <c r="BH217"/>
  <c r="BG217"/>
  <c r="BE217"/>
  <c r="T217"/>
  <c r="R217"/>
  <c r="P217"/>
  <c r="BK217"/>
  <c r="J217"/>
  <c r="BF217"/>
  <c r="BI216"/>
  <c r="BH216"/>
  <c r="BG216"/>
  <c r="BE216"/>
  <c r="T216"/>
  <c r="R216"/>
  <c r="P216"/>
  <c r="BK216"/>
  <c r="J216"/>
  <c r="BF216" s="1"/>
  <c r="BI215"/>
  <c r="BH215"/>
  <c r="BG215"/>
  <c r="BE215"/>
  <c r="T215"/>
  <c r="R215"/>
  <c r="P215"/>
  <c r="BK215"/>
  <c r="J215"/>
  <c r="BF215" s="1"/>
  <c r="BI214"/>
  <c r="BH214"/>
  <c r="BG214"/>
  <c r="BE214"/>
  <c r="T214"/>
  <c r="R214"/>
  <c r="P214"/>
  <c r="BK214"/>
  <c r="J214"/>
  <c r="BF214" s="1"/>
  <c r="BI213"/>
  <c r="BH213"/>
  <c r="BG213"/>
  <c r="BE213"/>
  <c r="T213"/>
  <c r="R213"/>
  <c r="P213"/>
  <c r="BK213"/>
  <c r="J213"/>
  <c r="BF213"/>
  <c r="BI212"/>
  <c r="BH212"/>
  <c r="BG212"/>
  <c r="BE212"/>
  <c r="T212"/>
  <c r="R212"/>
  <c r="P212"/>
  <c r="BK212"/>
  <c r="J212"/>
  <c r="BF212" s="1"/>
  <c r="BI211"/>
  <c r="BH211"/>
  <c r="BG211"/>
  <c r="BE211"/>
  <c r="T211"/>
  <c r="R211"/>
  <c r="P211"/>
  <c r="BK211"/>
  <c r="J211"/>
  <c r="BF211" s="1"/>
  <c r="BI210"/>
  <c r="BH210"/>
  <c r="BG210"/>
  <c r="BE210"/>
  <c r="T210"/>
  <c r="R210"/>
  <c r="P210"/>
  <c r="BK210"/>
  <c r="J210"/>
  <c r="BF210" s="1"/>
  <c r="BI209"/>
  <c r="BH209"/>
  <c r="BG209"/>
  <c r="BE209"/>
  <c r="T209"/>
  <c r="R209"/>
  <c r="P209"/>
  <c r="BK209"/>
  <c r="J209"/>
  <c r="BF209" s="1"/>
  <c r="BI208"/>
  <c r="BH208"/>
  <c r="BG208"/>
  <c r="BE208"/>
  <c r="T208"/>
  <c r="R208"/>
  <c r="P208"/>
  <c r="BK208"/>
  <c r="J208"/>
  <c r="BF208" s="1"/>
  <c r="BI207"/>
  <c r="BH207"/>
  <c r="BG207"/>
  <c r="BE207"/>
  <c r="T207"/>
  <c r="R207"/>
  <c r="P207"/>
  <c r="BK207"/>
  <c r="J207"/>
  <c r="BF207" s="1"/>
  <c r="BI206"/>
  <c r="BH206"/>
  <c r="BG206"/>
  <c r="BE206"/>
  <c r="T206"/>
  <c r="R206"/>
  <c r="P206"/>
  <c r="BK206"/>
  <c r="J206"/>
  <c r="BF206" s="1"/>
  <c r="BI205"/>
  <c r="BH205"/>
  <c r="BG205"/>
  <c r="BE205"/>
  <c r="T205"/>
  <c r="R205"/>
  <c r="P205"/>
  <c r="BK205"/>
  <c r="J205"/>
  <c r="BF205"/>
  <c r="BI204"/>
  <c r="BH204"/>
  <c r="BG204"/>
  <c r="BE204"/>
  <c r="T204"/>
  <c r="R204"/>
  <c r="P204"/>
  <c r="BK204"/>
  <c r="J204"/>
  <c r="BF204" s="1"/>
  <c r="BI203"/>
  <c r="BH203"/>
  <c r="BG203"/>
  <c r="BE203"/>
  <c r="T203"/>
  <c r="R203"/>
  <c r="P203"/>
  <c r="BK203"/>
  <c r="J203"/>
  <c r="BF203"/>
  <c r="BI202"/>
  <c r="BH202"/>
  <c r="BG202"/>
  <c r="BE202"/>
  <c r="T202"/>
  <c r="R202"/>
  <c r="P202"/>
  <c r="BK202"/>
  <c r="J202"/>
  <c r="BF202" s="1"/>
  <c r="BI201"/>
  <c r="BH201"/>
  <c r="BG201"/>
  <c r="BE201"/>
  <c r="T201"/>
  <c r="R201"/>
  <c r="P201"/>
  <c r="BK201"/>
  <c r="J201"/>
  <c r="BF201"/>
  <c r="BI200"/>
  <c r="BH200"/>
  <c r="BG200"/>
  <c r="BE200"/>
  <c r="T200"/>
  <c r="R200"/>
  <c r="P200"/>
  <c r="BK200"/>
  <c r="J200"/>
  <c r="BF200" s="1"/>
  <c r="BI199"/>
  <c r="BH199"/>
  <c r="BG199"/>
  <c r="BE199"/>
  <c r="T199"/>
  <c r="R199"/>
  <c r="P199"/>
  <c r="BK199"/>
  <c r="J199"/>
  <c r="BF199" s="1"/>
  <c r="BI198"/>
  <c r="BH198"/>
  <c r="BG198"/>
  <c r="BE198"/>
  <c r="T198"/>
  <c r="R198"/>
  <c r="P198"/>
  <c r="BK198"/>
  <c r="J198"/>
  <c r="BF198" s="1"/>
  <c r="BI197"/>
  <c r="BH197"/>
  <c r="BG197"/>
  <c r="BE197"/>
  <c r="T197"/>
  <c r="R197"/>
  <c r="P197"/>
  <c r="BK197"/>
  <c r="J197"/>
  <c r="BF197"/>
  <c r="BI196"/>
  <c r="BH196"/>
  <c r="BG196"/>
  <c r="BE196"/>
  <c r="T196"/>
  <c r="R196"/>
  <c r="P196"/>
  <c r="BK196"/>
  <c r="J196"/>
  <c r="BF196" s="1"/>
  <c r="BI195"/>
  <c r="BH195"/>
  <c r="BG195"/>
  <c r="BE195"/>
  <c r="T195"/>
  <c r="R195"/>
  <c r="P195"/>
  <c r="BK195"/>
  <c r="J195"/>
  <c r="BF195" s="1"/>
  <c r="BI194"/>
  <c r="BH194"/>
  <c r="BG194"/>
  <c r="BE194"/>
  <c r="T194"/>
  <c r="R194"/>
  <c r="R193"/>
  <c r="P194"/>
  <c r="BK194"/>
  <c r="BK193" s="1"/>
  <c r="J193" s="1"/>
  <c r="J104" s="1"/>
  <c r="J194"/>
  <c r="BF194" s="1"/>
  <c r="BI192"/>
  <c r="BH192"/>
  <c r="BG192"/>
  <c r="BE192"/>
  <c r="T192"/>
  <c r="R192"/>
  <c r="P192"/>
  <c r="BK192"/>
  <c r="J192"/>
  <c r="BF192" s="1"/>
  <c r="BI191"/>
  <c r="BH191"/>
  <c r="BG191"/>
  <c r="BE191"/>
  <c r="T191"/>
  <c r="R191"/>
  <c r="P191"/>
  <c r="BK191"/>
  <c r="J191"/>
  <c r="BF191" s="1"/>
  <c r="BI190"/>
  <c r="BH190"/>
  <c r="BG190"/>
  <c r="BE190"/>
  <c r="T190"/>
  <c r="R190"/>
  <c r="P190"/>
  <c r="BK190"/>
  <c r="J190"/>
  <c r="BF190" s="1"/>
  <c r="BI189"/>
  <c r="BH189"/>
  <c r="BG189"/>
  <c r="BE189"/>
  <c r="T189"/>
  <c r="R189"/>
  <c r="P189"/>
  <c r="BK189"/>
  <c r="J189"/>
  <c r="BF189"/>
  <c r="BI188"/>
  <c r="BH188"/>
  <c r="BG188"/>
  <c r="BE188"/>
  <c r="T188"/>
  <c r="R188"/>
  <c r="P188"/>
  <c r="BK188"/>
  <c r="J188"/>
  <c r="BF188" s="1"/>
  <c r="BI187"/>
  <c r="BH187"/>
  <c r="BG187"/>
  <c r="BE187"/>
  <c r="T187"/>
  <c r="R187"/>
  <c r="P187"/>
  <c r="BK187"/>
  <c r="J187"/>
  <c r="BF187"/>
  <c r="BI186"/>
  <c r="BH186"/>
  <c r="BG186"/>
  <c r="BE186"/>
  <c r="T186"/>
  <c r="R186"/>
  <c r="P186"/>
  <c r="BK186"/>
  <c r="J186"/>
  <c r="BF186" s="1"/>
  <c r="BI185"/>
  <c r="BH185"/>
  <c r="BG185"/>
  <c r="BE185"/>
  <c r="T185"/>
  <c r="R185"/>
  <c r="P185"/>
  <c r="BK185"/>
  <c r="J185"/>
  <c r="BF185"/>
  <c r="BI184"/>
  <c r="BH184"/>
  <c r="BG184"/>
  <c r="BE184"/>
  <c r="T184"/>
  <c r="R184"/>
  <c r="P184"/>
  <c r="BK184"/>
  <c r="J184"/>
  <c r="BF184" s="1"/>
  <c r="BI183"/>
  <c r="BH183"/>
  <c r="BG183"/>
  <c r="BE183"/>
  <c r="T183"/>
  <c r="R183"/>
  <c r="P183"/>
  <c r="BK183"/>
  <c r="J183"/>
  <c r="BF183" s="1"/>
  <c r="BI182"/>
  <c r="BH182"/>
  <c r="BG182"/>
  <c r="BE182"/>
  <c r="T182"/>
  <c r="R182"/>
  <c r="P182"/>
  <c r="BK182"/>
  <c r="J182"/>
  <c r="BF182" s="1"/>
  <c r="BI181"/>
  <c r="BH181"/>
  <c r="BG181"/>
  <c r="BE181"/>
  <c r="T181"/>
  <c r="R181"/>
  <c r="P181"/>
  <c r="BK181"/>
  <c r="J181"/>
  <c r="BF181"/>
  <c r="BI180"/>
  <c r="BH180"/>
  <c r="BG180"/>
  <c r="BE180"/>
  <c r="T180"/>
  <c r="R180"/>
  <c r="P180"/>
  <c r="BK180"/>
  <c r="J180"/>
  <c r="BF180" s="1"/>
  <c r="BI179"/>
  <c r="BH179"/>
  <c r="BG179"/>
  <c r="BE179"/>
  <c r="T179"/>
  <c r="R179"/>
  <c r="P179"/>
  <c r="BK179"/>
  <c r="J179"/>
  <c r="BF179" s="1"/>
  <c r="BI178"/>
  <c r="BH178"/>
  <c r="BG178"/>
  <c r="BE178"/>
  <c r="T178"/>
  <c r="R178"/>
  <c r="P178"/>
  <c r="BK178"/>
  <c r="J178"/>
  <c r="BF178" s="1"/>
  <c r="BI177"/>
  <c r="BH177"/>
  <c r="BG177"/>
  <c r="BE177"/>
  <c r="T177"/>
  <c r="R177"/>
  <c r="P177"/>
  <c r="BK177"/>
  <c r="J177"/>
  <c r="BF177" s="1"/>
  <c r="BI176"/>
  <c r="BH176"/>
  <c r="BG176"/>
  <c r="BE176"/>
  <c r="T176"/>
  <c r="R176"/>
  <c r="P176"/>
  <c r="BK176"/>
  <c r="J176"/>
  <c r="BF176" s="1"/>
  <c r="BI175"/>
  <c r="BH175"/>
  <c r="BG175"/>
  <c r="BE175"/>
  <c r="T175"/>
  <c r="R175"/>
  <c r="P175"/>
  <c r="BK175"/>
  <c r="J175"/>
  <c r="BF175" s="1"/>
  <c r="BI174"/>
  <c r="BH174"/>
  <c r="BG174"/>
  <c r="BE174"/>
  <c r="T174"/>
  <c r="R174"/>
  <c r="P174"/>
  <c r="BK174"/>
  <c r="J174"/>
  <c r="BF174" s="1"/>
  <c r="BI173"/>
  <c r="BH173"/>
  <c r="BG173"/>
  <c r="BE173"/>
  <c r="T173"/>
  <c r="R173"/>
  <c r="P173"/>
  <c r="BK173"/>
  <c r="J173"/>
  <c r="BF173"/>
  <c r="BI172"/>
  <c r="BH172"/>
  <c r="BG172"/>
  <c r="BE172"/>
  <c r="T172"/>
  <c r="R172"/>
  <c r="P172"/>
  <c r="BK172"/>
  <c r="J172"/>
  <c r="BF172" s="1"/>
  <c r="BI170"/>
  <c r="BH170"/>
  <c r="BG170"/>
  <c r="BE170"/>
  <c r="T170"/>
  <c r="R170"/>
  <c r="P170"/>
  <c r="BK170"/>
  <c r="J170"/>
  <c r="BF170"/>
  <c r="BI169"/>
  <c r="BH169"/>
  <c r="BG169"/>
  <c r="BE169"/>
  <c r="T169"/>
  <c r="R169"/>
  <c r="P169"/>
  <c r="BK169"/>
  <c r="J169"/>
  <c r="BF169" s="1"/>
  <c r="BI168"/>
  <c r="BH168"/>
  <c r="BG168"/>
  <c r="BE168"/>
  <c r="T168"/>
  <c r="R168"/>
  <c r="P168"/>
  <c r="BK168"/>
  <c r="J168"/>
  <c r="BF168" s="1"/>
  <c r="BI167"/>
  <c r="BH167"/>
  <c r="BG167"/>
  <c r="BE167"/>
  <c r="T167"/>
  <c r="R167"/>
  <c r="P167"/>
  <c r="BK167"/>
  <c r="J167"/>
  <c r="BF167" s="1"/>
  <c r="BI166"/>
  <c r="BH166"/>
  <c r="BG166"/>
  <c r="BE166"/>
  <c r="T166"/>
  <c r="R166"/>
  <c r="P166"/>
  <c r="BK166"/>
  <c r="J166"/>
  <c r="BF166"/>
  <c r="BI165"/>
  <c r="BH165"/>
  <c r="BG165"/>
  <c r="BE165"/>
  <c r="T165"/>
  <c r="R165"/>
  <c r="P165"/>
  <c r="BK165"/>
  <c r="J165"/>
  <c r="BF165" s="1"/>
  <c r="BI164"/>
  <c r="BH164"/>
  <c r="BG164"/>
  <c r="BE164"/>
  <c r="T164"/>
  <c r="R164"/>
  <c r="P164"/>
  <c r="BK164"/>
  <c r="J164"/>
  <c r="BF164" s="1"/>
  <c r="BI163"/>
  <c r="BH163"/>
  <c r="BG163"/>
  <c r="BE163"/>
  <c r="T163"/>
  <c r="R163"/>
  <c r="P163"/>
  <c r="BK163"/>
  <c r="J163"/>
  <c r="BF163" s="1"/>
  <c r="BI162"/>
  <c r="BH162"/>
  <c r="BG162"/>
  <c r="BE162"/>
  <c r="T162"/>
  <c r="R162"/>
  <c r="P162"/>
  <c r="BK162"/>
  <c r="J162"/>
  <c r="BF162"/>
  <c r="BI161"/>
  <c r="BH161"/>
  <c r="BG161"/>
  <c r="BE161"/>
  <c r="T161"/>
  <c r="R161"/>
  <c r="P161"/>
  <c r="BK161"/>
  <c r="J161"/>
  <c r="BF161" s="1"/>
  <c r="BI160"/>
  <c r="BH160"/>
  <c r="BG160"/>
  <c r="BE160"/>
  <c r="T160"/>
  <c r="R160"/>
  <c r="P160"/>
  <c r="BK160"/>
  <c r="J160"/>
  <c r="BF160" s="1"/>
  <c r="BI159"/>
  <c r="BH159"/>
  <c r="BG159"/>
  <c r="BE159"/>
  <c r="T159"/>
  <c r="R159"/>
  <c r="P159"/>
  <c r="BK159"/>
  <c r="J159"/>
  <c r="BF159" s="1"/>
  <c r="BI158"/>
  <c r="BH158"/>
  <c r="BG158"/>
  <c r="BE158"/>
  <c r="T158"/>
  <c r="R158"/>
  <c r="P158"/>
  <c r="BK158"/>
  <c r="J158"/>
  <c r="BF158"/>
  <c r="BI157"/>
  <c r="BH157"/>
  <c r="BG157"/>
  <c r="BE157"/>
  <c r="T157"/>
  <c r="R157"/>
  <c r="P157"/>
  <c r="BK157"/>
  <c r="J157"/>
  <c r="BF157" s="1"/>
  <c r="BI156"/>
  <c r="BH156"/>
  <c r="BG156"/>
  <c r="BE156"/>
  <c r="T156"/>
  <c r="R156"/>
  <c r="P156"/>
  <c r="BK156"/>
  <c r="J156"/>
  <c r="BF156" s="1"/>
  <c r="BI155"/>
  <c r="BH155"/>
  <c r="BG155"/>
  <c r="BE155"/>
  <c r="T155"/>
  <c r="R155"/>
  <c r="P155"/>
  <c r="BK155"/>
  <c r="J155"/>
  <c r="BF155" s="1"/>
  <c r="BI154"/>
  <c r="BH154"/>
  <c r="BG154"/>
  <c r="BE154"/>
  <c r="T154"/>
  <c r="R154"/>
  <c r="P154"/>
  <c r="BK154"/>
  <c r="J154"/>
  <c r="BF154"/>
  <c r="BI153"/>
  <c r="BH153"/>
  <c r="BG153"/>
  <c r="BE153"/>
  <c r="T153"/>
  <c r="R153"/>
  <c r="P153"/>
  <c r="BK153"/>
  <c r="J153"/>
  <c r="BF153" s="1"/>
  <c r="BI152"/>
  <c r="BH152"/>
  <c r="BG152"/>
  <c r="BE152"/>
  <c r="T152"/>
  <c r="R152"/>
  <c r="P152"/>
  <c r="BK152"/>
  <c r="J152"/>
  <c r="BF152" s="1"/>
  <c r="BI151"/>
  <c r="BH151"/>
  <c r="BG151"/>
  <c r="BE151"/>
  <c r="T151"/>
  <c r="R151"/>
  <c r="P151"/>
  <c r="BK151"/>
  <c r="J151"/>
  <c r="BF151" s="1"/>
  <c r="BI150"/>
  <c r="BH150"/>
  <c r="BG150"/>
  <c r="BE150"/>
  <c r="T150"/>
  <c r="R150"/>
  <c r="P150"/>
  <c r="P147" s="1"/>
  <c r="BK150"/>
  <c r="J150"/>
  <c r="BF150"/>
  <c r="BI149"/>
  <c r="BH149"/>
  <c r="BG149"/>
  <c r="BE149"/>
  <c r="T149"/>
  <c r="R149"/>
  <c r="P149"/>
  <c r="BK149"/>
  <c r="J149"/>
  <c r="BF149" s="1"/>
  <c r="BI148"/>
  <c r="BH148"/>
  <c r="BG148"/>
  <c r="BE148"/>
  <c r="T148"/>
  <c r="R148"/>
  <c r="P148"/>
  <c r="BK148"/>
  <c r="J148"/>
  <c r="BF148" s="1"/>
  <c r="BI146"/>
  <c r="BH146"/>
  <c r="BG146"/>
  <c r="BE146"/>
  <c r="T146"/>
  <c r="R146"/>
  <c r="P146"/>
  <c r="BK146"/>
  <c r="J146"/>
  <c r="BF146" s="1"/>
  <c r="BI145"/>
  <c r="BH145"/>
  <c r="BG145"/>
  <c r="BE145"/>
  <c r="T145"/>
  <c r="R145"/>
  <c r="P145"/>
  <c r="BK145"/>
  <c r="J145"/>
  <c r="BF145"/>
  <c r="BI144"/>
  <c r="BH144"/>
  <c r="BG144"/>
  <c r="BE144"/>
  <c r="T144"/>
  <c r="R144"/>
  <c r="P144"/>
  <c r="BK144"/>
  <c r="J144"/>
  <c r="BF144" s="1"/>
  <c r="BI143"/>
  <c r="BH143"/>
  <c r="BG143"/>
  <c r="BE143"/>
  <c r="T143"/>
  <c r="R143"/>
  <c r="P143"/>
  <c r="BK143"/>
  <c r="J143"/>
  <c r="BF143"/>
  <c r="BI142"/>
  <c r="BH142"/>
  <c r="BG142"/>
  <c r="BE142"/>
  <c r="T142"/>
  <c r="R142"/>
  <c r="P142"/>
  <c r="BK142"/>
  <c r="J142"/>
  <c r="BF142" s="1"/>
  <c r="BI141"/>
  <c r="BH141"/>
  <c r="BG141"/>
  <c r="BE141"/>
  <c r="T141"/>
  <c r="R141"/>
  <c r="P141"/>
  <c r="BK141"/>
  <c r="J141"/>
  <c r="BF141" s="1"/>
  <c r="BI140"/>
  <c r="BH140"/>
  <c r="BG140"/>
  <c r="BE140"/>
  <c r="T140"/>
  <c r="R140"/>
  <c r="P140"/>
  <c r="BK140"/>
  <c r="J140"/>
  <c r="BF140" s="1"/>
  <c r="BI139"/>
  <c r="BH139"/>
  <c r="BG139"/>
  <c r="BE139"/>
  <c r="T139"/>
  <c r="R139"/>
  <c r="P139"/>
  <c r="BK139"/>
  <c r="J139"/>
  <c r="BF139"/>
  <c r="BI138"/>
  <c r="BH138"/>
  <c r="BG138"/>
  <c r="BE138"/>
  <c r="T138"/>
  <c r="R138"/>
  <c r="P138"/>
  <c r="BK138"/>
  <c r="J138"/>
  <c r="BF138" s="1"/>
  <c r="BI137"/>
  <c r="BH137"/>
  <c r="BG137"/>
  <c r="BE137"/>
  <c r="T137"/>
  <c r="R137"/>
  <c r="P137"/>
  <c r="BK137"/>
  <c r="J137"/>
  <c r="BF137" s="1"/>
  <c r="BI136"/>
  <c r="BH136"/>
  <c r="BG136"/>
  <c r="BE136"/>
  <c r="T136"/>
  <c r="R136"/>
  <c r="P136"/>
  <c r="BK136"/>
  <c r="J136"/>
  <c r="BF136" s="1"/>
  <c r="BI135"/>
  <c r="BH135"/>
  <c r="BG135"/>
  <c r="BE135"/>
  <c r="T135"/>
  <c r="R135"/>
  <c r="P135"/>
  <c r="BK135"/>
  <c r="J135"/>
  <c r="BF135" s="1"/>
  <c r="BI134"/>
  <c r="BH134"/>
  <c r="BG134"/>
  <c r="BE134"/>
  <c r="T134"/>
  <c r="R134"/>
  <c r="R133" s="1"/>
  <c r="P134"/>
  <c r="BK134"/>
  <c r="J134"/>
  <c r="BF134" s="1"/>
  <c r="BI131"/>
  <c r="BH131"/>
  <c r="BG131"/>
  <c r="BE131"/>
  <c r="T131"/>
  <c r="T130" s="1"/>
  <c r="R131"/>
  <c r="R130" s="1"/>
  <c r="P131"/>
  <c r="P130" s="1"/>
  <c r="BK131"/>
  <c r="BK130" s="1"/>
  <c r="J130" s="1"/>
  <c r="J99" s="1"/>
  <c r="J131"/>
  <c r="BF131"/>
  <c r="F123"/>
  <c r="E121"/>
  <c r="F91"/>
  <c r="E89"/>
  <c r="J26"/>
  <c r="E26"/>
  <c r="J94" s="1"/>
  <c r="J25"/>
  <c r="J23"/>
  <c r="E23"/>
  <c r="J93" s="1"/>
  <c r="J22"/>
  <c r="J20"/>
  <c r="E20"/>
  <c r="F126" s="1"/>
  <c r="J19"/>
  <c r="J17"/>
  <c r="E17"/>
  <c r="F93" s="1"/>
  <c r="J16"/>
  <c r="J91"/>
  <c r="E7"/>
  <c r="E117" s="1"/>
  <c r="J39" i="4"/>
  <c r="J38"/>
  <c r="AY98" i="1" s="1"/>
  <c r="J37" i="4"/>
  <c r="AX98" i="1" s="1"/>
  <c r="BI360" i="4"/>
  <c r="BH360"/>
  <c r="BG360"/>
  <c r="BE360"/>
  <c r="T360"/>
  <c r="R360"/>
  <c r="P360"/>
  <c r="BK360"/>
  <c r="J360"/>
  <c r="BF360" s="1"/>
  <c r="BI359"/>
  <c r="BH359"/>
  <c r="BG359"/>
  <c r="BE359"/>
  <c r="T359"/>
  <c r="R359"/>
  <c r="P359"/>
  <c r="BK359"/>
  <c r="J359"/>
  <c r="BF359" s="1"/>
  <c r="BI358"/>
  <c r="BH358"/>
  <c r="BG358"/>
  <c r="BE358"/>
  <c r="T358"/>
  <c r="R358"/>
  <c r="P358"/>
  <c r="BK358"/>
  <c r="J358"/>
  <c r="BF358" s="1"/>
  <c r="BI357"/>
  <c r="BH357"/>
  <c r="BG357"/>
  <c r="BE357"/>
  <c r="T357"/>
  <c r="R357"/>
  <c r="P357"/>
  <c r="BK357"/>
  <c r="J357"/>
  <c r="BF357" s="1"/>
  <c r="BI356"/>
  <c r="BH356"/>
  <c r="BG356"/>
  <c r="BE356"/>
  <c r="T356"/>
  <c r="R356"/>
  <c r="P356"/>
  <c r="BK356"/>
  <c r="J356"/>
  <c r="BF356" s="1"/>
  <c r="BI355"/>
  <c r="BH355"/>
  <c r="BG355"/>
  <c r="BE355"/>
  <c r="T355"/>
  <c r="R355"/>
  <c r="P355"/>
  <c r="BK355"/>
  <c r="J355"/>
  <c r="BF355" s="1"/>
  <c r="BI354"/>
  <c r="BH354"/>
  <c r="BG354"/>
  <c r="BE354"/>
  <c r="T354"/>
  <c r="R354"/>
  <c r="P354"/>
  <c r="BK354"/>
  <c r="J354"/>
  <c r="BF354" s="1"/>
  <c r="BI353"/>
  <c r="BH353"/>
  <c r="BG353"/>
  <c r="BE353"/>
  <c r="T353"/>
  <c r="R353"/>
  <c r="P353"/>
  <c r="BK353"/>
  <c r="J353"/>
  <c r="BF353" s="1"/>
  <c r="BI352"/>
  <c r="BH352"/>
  <c r="BG352"/>
  <c r="BE352"/>
  <c r="T352"/>
  <c r="R352"/>
  <c r="P352"/>
  <c r="BK352"/>
  <c r="J352"/>
  <c r="BF352" s="1"/>
  <c r="BI351"/>
  <c r="BH351"/>
  <c r="BG351"/>
  <c r="BE351"/>
  <c r="T351"/>
  <c r="R351"/>
  <c r="P351"/>
  <c r="BK351"/>
  <c r="J351"/>
  <c r="BF351"/>
  <c r="BI349"/>
  <c r="BH349"/>
  <c r="BG349"/>
  <c r="BE349"/>
  <c r="T349"/>
  <c r="R349"/>
  <c r="P349"/>
  <c r="BK349"/>
  <c r="J349"/>
  <c r="BF349" s="1"/>
  <c r="BI348"/>
  <c r="BH348"/>
  <c r="BG348"/>
  <c r="BE348"/>
  <c r="T348"/>
  <c r="R348"/>
  <c r="P348"/>
  <c r="BK348"/>
  <c r="J348"/>
  <c r="BF348" s="1"/>
  <c r="BI347"/>
  <c r="BH347"/>
  <c r="BG347"/>
  <c r="BE347"/>
  <c r="T347"/>
  <c r="R347"/>
  <c r="P347"/>
  <c r="BK347"/>
  <c r="J347"/>
  <c r="BF347" s="1"/>
  <c r="BI346"/>
  <c r="BH346"/>
  <c r="BG346"/>
  <c r="BE346"/>
  <c r="T346"/>
  <c r="R346"/>
  <c r="P346"/>
  <c r="BK346"/>
  <c r="J346"/>
  <c r="BF346" s="1"/>
  <c r="BI345"/>
  <c r="BH345"/>
  <c r="BG345"/>
  <c r="BE345"/>
  <c r="T345"/>
  <c r="R345"/>
  <c r="P345"/>
  <c r="BK345"/>
  <c r="J345"/>
  <c r="BF345"/>
  <c r="BI344"/>
  <c r="BH344"/>
  <c r="BG344"/>
  <c r="BE344"/>
  <c r="T344"/>
  <c r="R344"/>
  <c r="P344"/>
  <c r="BK344"/>
  <c r="J344"/>
  <c r="BF344" s="1"/>
  <c r="BI343"/>
  <c r="BH343"/>
  <c r="BG343"/>
  <c r="BE343"/>
  <c r="T343"/>
  <c r="R343"/>
  <c r="P343"/>
  <c r="BK343"/>
  <c r="J343"/>
  <c r="BF343" s="1"/>
  <c r="BI342"/>
  <c r="BH342"/>
  <c r="BG342"/>
  <c r="BE342"/>
  <c r="T342"/>
  <c r="R342"/>
  <c r="P342"/>
  <c r="BK342"/>
  <c r="J342"/>
  <c r="BF342" s="1"/>
  <c r="BI341"/>
  <c r="BH341"/>
  <c r="BG341"/>
  <c r="BE341"/>
  <c r="T341"/>
  <c r="R341"/>
  <c r="P341"/>
  <c r="BK341"/>
  <c r="J341"/>
  <c r="BF341" s="1"/>
  <c r="BI340"/>
  <c r="BH340"/>
  <c r="BG340"/>
  <c r="BE340"/>
  <c r="T340"/>
  <c r="R340"/>
  <c r="P340"/>
  <c r="BK340"/>
  <c r="J340"/>
  <c r="BF340" s="1"/>
  <c r="BI339"/>
  <c r="BH339"/>
  <c r="BG339"/>
  <c r="BE339"/>
  <c r="T339"/>
  <c r="R339"/>
  <c r="P339"/>
  <c r="BK339"/>
  <c r="J339"/>
  <c r="BF339" s="1"/>
  <c r="BI338"/>
  <c r="BH338"/>
  <c r="BG338"/>
  <c r="BE338"/>
  <c r="T338"/>
  <c r="R338"/>
  <c r="P338"/>
  <c r="BK338"/>
  <c r="J338"/>
  <c r="BF338" s="1"/>
  <c r="BI337"/>
  <c r="BH337"/>
  <c r="BG337"/>
  <c r="BE337"/>
  <c r="T337"/>
  <c r="R337"/>
  <c r="P337"/>
  <c r="BK337"/>
  <c r="J337"/>
  <c r="BF337" s="1"/>
  <c r="BI336"/>
  <c r="BH336"/>
  <c r="BG336"/>
  <c r="BE336"/>
  <c r="T336"/>
  <c r="R336"/>
  <c r="P336"/>
  <c r="BK336"/>
  <c r="J336"/>
  <c r="BF336" s="1"/>
  <c r="BI335"/>
  <c r="BH335"/>
  <c r="BG335"/>
  <c r="BE335"/>
  <c r="T335"/>
  <c r="R335"/>
  <c r="P335"/>
  <c r="BK335"/>
  <c r="J335"/>
  <c r="BF335" s="1"/>
  <c r="BI334"/>
  <c r="BH334"/>
  <c r="BG334"/>
  <c r="BE334"/>
  <c r="T334"/>
  <c r="R334"/>
  <c r="P334"/>
  <c r="BK334"/>
  <c r="J334"/>
  <c r="BF334" s="1"/>
  <c r="BI333"/>
  <c r="BH333"/>
  <c r="BG333"/>
  <c r="BE333"/>
  <c r="T333"/>
  <c r="R333"/>
  <c r="P333"/>
  <c r="BK333"/>
  <c r="J333"/>
  <c r="BF333" s="1"/>
  <c r="BI332"/>
  <c r="BH332"/>
  <c r="BG332"/>
  <c r="BE332"/>
  <c r="T332"/>
  <c r="R332"/>
  <c r="P332"/>
  <c r="BK332"/>
  <c r="J332"/>
  <c r="BF332" s="1"/>
  <c r="BI331"/>
  <c r="BH331"/>
  <c r="BG331"/>
  <c r="BE331"/>
  <c r="T331"/>
  <c r="R331"/>
  <c r="P331"/>
  <c r="BK331"/>
  <c r="J331"/>
  <c r="BF331" s="1"/>
  <c r="BI330"/>
  <c r="BH330"/>
  <c r="BG330"/>
  <c r="BE330"/>
  <c r="T330"/>
  <c r="R330"/>
  <c r="P330"/>
  <c r="BK330"/>
  <c r="J330"/>
  <c r="BF330" s="1"/>
  <c r="BI329"/>
  <c r="BH329"/>
  <c r="BG329"/>
  <c r="BE329"/>
  <c r="T329"/>
  <c r="R329"/>
  <c r="P329"/>
  <c r="BK329"/>
  <c r="J329"/>
  <c r="BF329"/>
  <c r="BI328"/>
  <c r="BH328"/>
  <c r="BG328"/>
  <c r="BE328"/>
  <c r="T328"/>
  <c r="R328"/>
  <c r="P328"/>
  <c r="BK328"/>
  <c r="J328"/>
  <c r="BF328" s="1"/>
  <c r="BI327"/>
  <c r="BH327"/>
  <c r="BG327"/>
  <c r="BE327"/>
  <c r="T327"/>
  <c r="R327"/>
  <c r="P327"/>
  <c r="BK327"/>
  <c r="J327"/>
  <c r="BF327" s="1"/>
  <c r="BI326"/>
  <c r="BH326"/>
  <c r="BG326"/>
  <c r="BE326"/>
  <c r="T326"/>
  <c r="R326"/>
  <c r="P326"/>
  <c r="BK326"/>
  <c r="J326"/>
  <c r="BF326" s="1"/>
  <c r="BI325"/>
  <c r="BH325"/>
  <c r="BG325"/>
  <c r="BE325"/>
  <c r="T325"/>
  <c r="R325"/>
  <c r="P325"/>
  <c r="BK325"/>
  <c r="J325"/>
  <c r="BF325" s="1"/>
  <c r="BI324"/>
  <c r="BH324"/>
  <c r="BG324"/>
  <c r="BE324"/>
  <c r="T324"/>
  <c r="R324"/>
  <c r="P324"/>
  <c r="BK324"/>
  <c r="J324"/>
  <c r="BF324" s="1"/>
  <c r="BI323"/>
  <c r="BH323"/>
  <c r="BG323"/>
  <c r="BE323"/>
  <c r="T323"/>
  <c r="R323"/>
  <c r="P323"/>
  <c r="BK323"/>
  <c r="J323"/>
  <c r="BF323" s="1"/>
  <c r="BI322"/>
  <c r="BH322"/>
  <c r="BG322"/>
  <c r="BE322"/>
  <c r="T322"/>
  <c r="R322"/>
  <c r="P322"/>
  <c r="BK322"/>
  <c r="J322"/>
  <c r="BF322" s="1"/>
  <c r="BI321"/>
  <c r="BH321"/>
  <c r="BG321"/>
  <c r="BE321"/>
  <c r="T321"/>
  <c r="R321"/>
  <c r="P321"/>
  <c r="BK321"/>
  <c r="J321"/>
  <c r="BF321" s="1"/>
  <c r="BI320"/>
  <c r="BH320"/>
  <c r="BG320"/>
  <c r="BE320"/>
  <c r="T320"/>
  <c r="R320"/>
  <c r="P320"/>
  <c r="BK320"/>
  <c r="J320"/>
  <c r="BF320" s="1"/>
  <c r="BI319"/>
  <c r="BH319"/>
  <c r="BG319"/>
  <c r="BE319"/>
  <c r="T319"/>
  <c r="R319"/>
  <c r="P319"/>
  <c r="BK319"/>
  <c r="J319"/>
  <c r="BF319" s="1"/>
  <c r="BI318"/>
  <c r="BH318"/>
  <c r="BG318"/>
  <c r="BE318"/>
  <c r="T318"/>
  <c r="R318"/>
  <c r="P318"/>
  <c r="BK318"/>
  <c r="J318"/>
  <c r="BF318" s="1"/>
  <c r="BI317"/>
  <c r="BH317"/>
  <c r="BG317"/>
  <c r="BE317"/>
  <c r="T317"/>
  <c r="R317"/>
  <c r="P317"/>
  <c r="BK317"/>
  <c r="J317"/>
  <c r="BF317" s="1"/>
  <c r="BI316"/>
  <c r="BH316"/>
  <c r="BG316"/>
  <c r="BE316"/>
  <c r="T316"/>
  <c r="R316"/>
  <c r="P316"/>
  <c r="BK316"/>
  <c r="J316"/>
  <c r="BF316" s="1"/>
  <c r="BI315"/>
  <c r="BH315"/>
  <c r="BG315"/>
  <c r="BE315"/>
  <c r="T315"/>
  <c r="R315"/>
  <c r="P315"/>
  <c r="BK315"/>
  <c r="J315"/>
  <c r="BF315" s="1"/>
  <c r="BI314"/>
  <c r="BH314"/>
  <c r="BG314"/>
  <c r="BE314"/>
  <c r="T314"/>
  <c r="R314"/>
  <c r="P314"/>
  <c r="BK314"/>
  <c r="J314"/>
  <c r="BF314" s="1"/>
  <c r="BI313"/>
  <c r="BH313"/>
  <c r="BG313"/>
  <c r="BE313"/>
  <c r="T313"/>
  <c r="R313"/>
  <c r="P313"/>
  <c r="BK313"/>
  <c r="J313"/>
  <c r="BF313" s="1"/>
  <c r="BI312"/>
  <c r="BH312"/>
  <c r="BG312"/>
  <c r="BE312"/>
  <c r="T312"/>
  <c r="R312"/>
  <c r="P312"/>
  <c r="BK312"/>
  <c r="J312"/>
  <c r="BF312" s="1"/>
  <c r="BI311"/>
  <c r="BH311"/>
  <c r="BG311"/>
  <c r="BE311"/>
  <c r="T311"/>
  <c r="R311"/>
  <c r="P311"/>
  <c r="BK311"/>
  <c r="J311"/>
  <c r="BF311" s="1"/>
  <c r="BI310"/>
  <c r="BH310"/>
  <c r="BG310"/>
  <c r="BE310"/>
  <c r="T310"/>
  <c r="R310"/>
  <c r="P310"/>
  <c r="BK310"/>
  <c r="J310"/>
  <c r="BF310" s="1"/>
  <c r="BI309"/>
  <c r="BH309"/>
  <c r="BG309"/>
  <c r="BE309"/>
  <c r="T309"/>
  <c r="R309"/>
  <c r="P309"/>
  <c r="BK309"/>
  <c r="J309"/>
  <c r="BF309" s="1"/>
  <c r="BI308"/>
  <c r="BH308"/>
  <c r="BG308"/>
  <c r="BE308"/>
  <c r="T308"/>
  <c r="R308"/>
  <c r="P308"/>
  <c r="BK308"/>
  <c r="J308"/>
  <c r="BF308" s="1"/>
  <c r="BI307"/>
  <c r="BH307"/>
  <c r="BG307"/>
  <c r="BE307"/>
  <c r="T307"/>
  <c r="R307"/>
  <c r="P307"/>
  <c r="BK307"/>
  <c r="J307"/>
  <c r="BF307" s="1"/>
  <c r="BI306"/>
  <c r="BH306"/>
  <c r="BG306"/>
  <c r="BE306"/>
  <c r="T306"/>
  <c r="R306"/>
  <c r="R305" s="1"/>
  <c r="P306"/>
  <c r="BK306"/>
  <c r="J306"/>
  <c r="BF306"/>
  <c r="BI304"/>
  <c r="BH304"/>
  <c r="BG304"/>
  <c r="BE304"/>
  <c r="T304"/>
  <c r="R304"/>
  <c r="P304"/>
  <c r="BK304"/>
  <c r="J304"/>
  <c r="BF304" s="1"/>
  <c r="BI303"/>
  <c r="BH303"/>
  <c r="BG303"/>
  <c r="BE303"/>
  <c r="T303"/>
  <c r="R303"/>
  <c r="P303"/>
  <c r="BK303"/>
  <c r="J303"/>
  <c r="BF303" s="1"/>
  <c r="BI302"/>
  <c r="BH302"/>
  <c r="BG302"/>
  <c r="BE302"/>
  <c r="T302"/>
  <c r="R302"/>
  <c r="P302"/>
  <c r="BK302"/>
  <c r="J302"/>
  <c r="BF302" s="1"/>
  <c r="BI301"/>
  <c r="BH301"/>
  <c r="BG301"/>
  <c r="BE301"/>
  <c r="T301"/>
  <c r="R301"/>
  <c r="P301"/>
  <c r="BK301"/>
  <c r="J301"/>
  <c r="BF301" s="1"/>
  <c r="BI300"/>
  <c r="BH300"/>
  <c r="BG300"/>
  <c r="BE300"/>
  <c r="T300"/>
  <c r="R300"/>
  <c r="P300"/>
  <c r="BK300"/>
  <c r="J300"/>
  <c r="BF300" s="1"/>
  <c r="BI299"/>
  <c r="BH299"/>
  <c r="BG299"/>
  <c r="BE299"/>
  <c r="T299"/>
  <c r="R299"/>
  <c r="P299"/>
  <c r="BK299"/>
  <c r="J299"/>
  <c r="BF299" s="1"/>
  <c r="BI298"/>
  <c r="BH298"/>
  <c r="BG298"/>
  <c r="BE298"/>
  <c r="T298"/>
  <c r="R298"/>
  <c r="P298"/>
  <c r="BK298"/>
  <c r="J298"/>
  <c r="BF298" s="1"/>
  <c r="BI297"/>
  <c r="BH297"/>
  <c r="BG297"/>
  <c r="BE297"/>
  <c r="T297"/>
  <c r="R297"/>
  <c r="P297"/>
  <c r="BK297"/>
  <c r="J297"/>
  <c r="BF297" s="1"/>
  <c r="BI296"/>
  <c r="BH296"/>
  <c r="BG296"/>
  <c r="BE296"/>
  <c r="T296"/>
  <c r="R296"/>
  <c r="P296"/>
  <c r="BK296"/>
  <c r="J296"/>
  <c r="BF296" s="1"/>
  <c r="BI295"/>
  <c r="BH295"/>
  <c r="BG295"/>
  <c r="BE295"/>
  <c r="T295"/>
  <c r="R295"/>
  <c r="P295"/>
  <c r="BK295"/>
  <c r="J295"/>
  <c r="BF295" s="1"/>
  <c r="BI293"/>
  <c r="BH293"/>
  <c r="BG293"/>
  <c r="BE293"/>
  <c r="T293"/>
  <c r="R293"/>
  <c r="P293"/>
  <c r="BK293"/>
  <c r="J293"/>
  <c r="BF293" s="1"/>
  <c r="BI292"/>
  <c r="BH292"/>
  <c r="BG292"/>
  <c r="BE292"/>
  <c r="T292"/>
  <c r="R292"/>
  <c r="P292"/>
  <c r="BK292"/>
  <c r="J292"/>
  <c r="BF292" s="1"/>
  <c r="BI291"/>
  <c r="BH291"/>
  <c r="BG291"/>
  <c r="BE291"/>
  <c r="T291"/>
  <c r="R291"/>
  <c r="P291"/>
  <c r="BK291"/>
  <c r="J291"/>
  <c r="BF291" s="1"/>
  <c r="BI290"/>
  <c r="BH290"/>
  <c r="BG290"/>
  <c r="BE290"/>
  <c r="T290"/>
  <c r="R290"/>
  <c r="P290"/>
  <c r="BK290"/>
  <c r="J290"/>
  <c r="BF290" s="1"/>
  <c r="BI289"/>
  <c r="BH289"/>
  <c r="BG289"/>
  <c r="BE289"/>
  <c r="T289"/>
  <c r="R289"/>
  <c r="P289"/>
  <c r="BK289"/>
  <c r="J289"/>
  <c r="BF289" s="1"/>
  <c r="BI288"/>
  <c r="BH288"/>
  <c r="BG288"/>
  <c r="BE288"/>
  <c r="T288"/>
  <c r="R288"/>
  <c r="P288"/>
  <c r="BK288"/>
  <c r="J288"/>
  <c r="BF288" s="1"/>
  <c r="BI287"/>
  <c r="BH287"/>
  <c r="BG287"/>
  <c r="BE287"/>
  <c r="T287"/>
  <c r="R287"/>
  <c r="P287"/>
  <c r="BK287"/>
  <c r="J287"/>
  <c r="BF287"/>
  <c r="BI286"/>
  <c r="BH286"/>
  <c r="BG286"/>
  <c r="BE286"/>
  <c r="T286"/>
  <c r="R286"/>
  <c r="P286"/>
  <c r="BK286"/>
  <c r="J286"/>
  <c r="BF286" s="1"/>
  <c r="BI285"/>
  <c r="BH285"/>
  <c r="BG285"/>
  <c r="BE285"/>
  <c r="T285"/>
  <c r="R285"/>
  <c r="P285"/>
  <c r="BK285"/>
  <c r="J285"/>
  <c r="BF285" s="1"/>
  <c r="BI284"/>
  <c r="BH284"/>
  <c r="BG284"/>
  <c r="BE284"/>
  <c r="T284"/>
  <c r="R284"/>
  <c r="P284"/>
  <c r="BK284"/>
  <c r="J284"/>
  <c r="BF284" s="1"/>
  <c r="BI283"/>
  <c r="BH283"/>
  <c r="BG283"/>
  <c r="BE283"/>
  <c r="T283"/>
  <c r="R283"/>
  <c r="P283"/>
  <c r="BK283"/>
  <c r="J283"/>
  <c r="BF283" s="1"/>
  <c r="BI282"/>
  <c r="BH282"/>
  <c r="BG282"/>
  <c r="BE282"/>
  <c r="T282"/>
  <c r="R282"/>
  <c r="P282"/>
  <c r="BK282"/>
  <c r="J282"/>
  <c r="BF282" s="1"/>
  <c r="BI281"/>
  <c r="BH281"/>
  <c r="BG281"/>
  <c r="BE281"/>
  <c r="T281"/>
  <c r="R281"/>
  <c r="P281"/>
  <c r="BK281"/>
  <c r="J281"/>
  <c r="BF281" s="1"/>
  <c r="BI280"/>
  <c r="BH280"/>
  <c r="BG280"/>
  <c r="BE280"/>
  <c r="T280"/>
  <c r="R280"/>
  <c r="P280"/>
  <c r="BK280"/>
  <c r="J280"/>
  <c r="BF280" s="1"/>
  <c r="BI279"/>
  <c r="BH279"/>
  <c r="BG279"/>
  <c r="BE279"/>
  <c r="T279"/>
  <c r="R279"/>
  <c r="P279"/>
  <c r="BK279"/>
  <c r="J279"/>
  <c r="BF279"/>
  <c r="BI278"/>
  <c r="BH278"/>
  <c r="BG278"/>
  <c r="BE278"/>
  <c r="T278"/>
  <c r="R278"/>
  <c r="P278"/>
  <c r="BK278"/>
  <c r="J278"/>
  <c r="BF278" s="1"/>
  <c r="BI277"/>
  <c r="BH277"/>
  <c r="BG277"/>
  <c r="BE277"/>
  <c r="T277"/>
  <c r="R277"/>
  <c r="P277"/>
  <c r="BK277"/>
  <c r="J277"/>
  <c r="BF277" s="1"/>
  <c r="BI276"/>
  <c r="BH276"/>
  <c r="BG276"/>
  <c r="BE276"/>
  <c r="T276"/>
  <c r="R276"/>
  <c r="P276"/>
  <c r="BK276"/>
  <c r="J276"/>
  <c r="BF276" s="1"/>
  <c r="BI275"/>
  <c r="BH275"/>
  <c r="BG275"/>
  <c r="BE275"/>
  <c r="T275"/>
  <c r="R275"/>
  <c r="P275"/>
  <c r="BK275"/>
  <c r="J275"/>
  <c r="BF275" s="1"/>
  <c r="BI274"/>
  <c r="BH274"/>
  <c r="BG274"/>
  <c r="BE274"/>
  <c r="T274"/>
  <c r="R274"/>
  <c r="P274"/>
  <c r="BK274"/>
  <c r="J274"/>
  <c r="BF274" s="1"/>
  <c r="BI273"/>
  <c r="BH273"/>
  <c r="BG273"/>
  <c r="BE273"/>
  <c r="T273"/>
  <c r="R273"/>
  <c r="P273"/>
  <c r="BK273"/>
  <c r="J273"/>
  <c r="BF273" s="1"/>
  <c r="BI272"/>
  <c r="BH272"/>
  <c r="BG272"/>
  <c r="BE272"/>
  <c r="T272"/>
  <c r="R272"/>
  <c r="P272"/>
  <c r="BK272"/>
  <c r="J272"/>
  <c r="BF272" s="1"/>
  <c r="BI271"/>
  <c r="BH271"/>
  <c r="BG271"/>
  <c r="BE271"/>
  <c r="T271"/>
  <c r="R271"/>
  <c r="P271"/>
  <c r="BK271"/>
  <c r="J271"/>
  <c r="BF271" s="1"/>
  <c r="BI270"/>
  <c r="BH270"/>
  <c r="BG270"/>
  <c r="BE270"/>
  <c r="T270"/>
  <c r="R270"/>
  <c r="P270"/>
  <c r="BK270"/>
  <c r="J270"/>
  <c r="BF270" s="1"/>
  <c r="BI269"/>
  <c r="BH269"/>
  <c r="BG269"/>
  <c r="BE269"/>
  <c r="T269"/>
  <c r="R269"/>
  <c r="P269"/>
  <c r="BK269"/>
  <c r="J269"/>
  <c r="BF269" s="1"/>
  <c r="BI268"/>
  <c r="BH268"/>
  <c r="BG268"/>
  <c r="BE268"/>
  <c r="T268"/>
  <c r="R268"/>
  <c r="P268"/>
  <c r="BK268"/>
  <c r="J268"/>
  <c r="BF268" s="1"/>
  <c r="BI267"/>
  <c r="BH267"/>
  <c r="BG267"/>
  <c r="BE267"/>
  <c r="T267"/>
  <c r="R267"/>
  <c r="P267"/>
  <c r="BK267"/>
  <c r="J267"/>
  <c r="BF267" s="1"/>
  <c r="BI266"/>
  <c r="BH266"/>
  <c r="BG266"/>
  <c r="BE266"/>
  <c r="T266"/>
  <c r="R266"/>
  <c r="P266"/>
  <c r="BK266"/>
  <c r="J266"/>
  <c r="BF266" s="1"/>
  <c r="BI265"/>
  <c r="BH265"/>
  <c r="BG265"/>
  <c r="BE265"/>
  <c r="T265"/>
  <c r="R265"/>
  <c r="P265"/>
  <c r="BK265"/>
  <c r="J265"/>
  <c r="BF265" s="1"/>
  <c r="BI264"/>
  <c r="BH264"/>
  <c r="BG264"/>
  <c r="BE264"/>
  <c r="T264"/>
  <c r="R264"/>
  <c r="P264"/>
  <c r="BK264"/>
  <c r="J264"/>
  <c r="BF264" s="1"/>
  <c r="BI263"/>
  <c r="BH263"/>
  <c r="BG263"/>
  <c r="BE263"/>
  <c r="T263"/>
  <c r="R263"/>
  <c r="P263"/>
  <c r="BK263"/>
  <c r="J263"/>
  <c r="BF263"/>
  <c r="BI262"/>
  <c r="BH262"/>
  <c r="BG262"/>
  <c r="BE262"/>
  <c r="T262"/>
  <c r="R262"/>
  <c r="P262"/>
  <c r="BK262"/>
  <c r="J262"/>
  <c r="BF262" s="1"/>
  <c r="BI261"/>
  <c r="BH261"/>
  <c r="BG261"/>
  <c r="BE261"/>
  <c r="T261"/>
  <c r="R261"/>
  <c r="P261"/>
  <c r="BK261"/>
  <c r="J261"/>
  <c r="BF261" s="1"/>
  <c r="BI260"/>
  <c r="BH260"/>
  <c r="BG260"/>
  <c r="BE260"/>
  <c r="T260"/>
  <c r="R260"/>
  <c r="P260"/>
  <c r="BK260"/>
  <c r="J260"/>
  <c r="BF260" s="1"/>
  <c r="BI259"/>
  <c r="BH259"/>
  <c r="BG259"/>
  <c r="BE259"/>
  <c r="T259"/>
  <c r="R259"/>
  <c r="P259"/>
  <c r="BK259"/>
  <c r="J259"/>
  <c r="BF259" s="1"/>
  <c r="BI258"/>
  <c r="BH258"/>
  <c r="BG258"/>
  <c r="BE258"/>
  <c r="T258"/>
  <c r="R258"/>
  <c r="P258"/>
  <c r="BK258"/>
  <c r="J258"/>
  <c r="BF258" s="1"/>
  <c r="BI257"/>
  <c r="BH257"/>
  <c r="BG257"/>
  <c r="BE257"/>
  <c r="T257"/>
  <c r="R257"/>
  <c r="P257"/>
  <c r="BK257"/>
  <c r="J257"/>
  <c r="BF257" s="1"/>
  <c r="BI256"/>
  <c r="BH256"/>
  <c r="BG256"/>
  <c r="BE256"/>
  <c r="T256"/>
  <c r="R256"/>
  <c r="P256"/>
  <c r="BK256"/>
  <c r="J256"/>
  <c r="BF256" s="1"/>
  <c r="BI255"/>
  <c r="BH255"/>
  <c r="BG255"/>
  <c r="BE255"/>
  <c r="T255"/>
  <c r="R255"/>
  <c r="P255"/>
  <c r="BK255"/>
  <c r="J255"/>
  <c r="BF255" s="1"/>
  <c r="BI254"/>
  <c r="BH254"/>
  <c r="BG254"/>
  <c r="BE254"/>
  <c r="T254"/>
  <c r="R254"/>
  <c r="P254"/>
  <c r="BK254"/>
  <c r="J254"/>
  <c r="BF254" s="1"/>
  <c r="BI253"/>
  <c r="BH253"/>
  <c r="BG253"/>
  <c r="BE253"/>
  <c r="T253"/>
  <c r="R253"/>
  <c r="P253"/>
  <c r="BK253"/>
  <c r="J253"/>
  <c r="BF253" s="1"/>
  <c r="BI252"/>
  <c r="BH252"/>
  <c r="BG252"/>
  <c r="BE252"/>
  <c r="T252"/>
  <c r="R252"/>
  <c r="P252"/>
  <c r="BK252"/>
  <c r="BK249" s="1"/>
  <c r="J249" s="1"/>
  <c r="J108" s="1"/>
  <c r="J252"/>
  <c r="BF252" s="1"/>
  <c r="BI251"/>
  <c r="BH251"/>
  <c r="BG251"/>
  <c r="BE251"/>
  <c r="T251"/>
  <c r="R251"/>
  <c r="P251"/>
  <c r="BK251"/>
  <c r="J251"/>
  <c r="BF251" s="1"/>
  <c r="BI250"/>
  <c r="BH250"/>
  <c r="BG250"/>
  <c r="BE250"/>
  <c r="T250"/>
  <c r="R250"/>
  <c r="R249" s="1"/>
  <c r="P250"/>
  <c r="BK250"/>
  <c r="J250"/>
  <c r="BF250" s="1"/>
  <c r="BI248"/>
  <c r="BH248"/>
  <c r="BG248"/>
  <c r="BE248"/>
  <c r="T248"/>
  <c r="R248"/>
  <c r="P248"/>
  <c r="BK248"/>
  <c r="J248"/>
  <c r="BF248" s="1"/>
  <c r="BI247"/>
  <c r="BH247"/>
  <c r="BG247"/>
  <c r="BE247"/>
  <c r="T247"/>
  <c r="R247"/>
  <c r="P247"/>
  <c r="BK247"/>
  <c r="J247"/>
  <c r="BF247" s="1"/>
  <c r="BI246"/>
  <c r="BH246"/>
  <c r="BG246"/>
  <c r="BE246"/>
  <c r="T246"/>
  <c r="R246"/>
  <c r="P246"/>
  <c r="BK246"/>
  <c r="J246"/>
  <c r="BF246" s="1"/>
  <c r="BI245"/>
  <c r="BH245"/>
  <c r="BG245"/>
  <c r="BE245"/>
  <c r="T245"/>
  <c r="R245"/>
  <c r="P245"/>
  <c r="BK245"/>
  <c r="J245"/>
  <c r="BF245" s="1"/>
  <c r="BI244"/>
  <c r="BH244"/>
  <c r="BG244"/>
  <c r="BE244"/>
  <c r="T244"/>
  <c r="R244"/>
  <c r="P244"/>
  <c r="BK244"/>
  <c r="J244"/>
  <c r="BF244" s="1"/>
  <c r="BI243"/>
  <c r="BH243"/>
  <c r="BG243"/>
  <c r="BE243"/>
  <c r="T243"/>
  <c r="R243"/>
  <c r="P243"/>
  <c r="BK243"/>
  <c r="J243"/>
  <c r="BF243" s="1"/>
  <c r="BI242"/>
  <c r="BH242"/>
  <c r="BG242"/>
  <c r="BE242"/>
  <c r="T242"/>
  <c r="R242"/>
  <c r="P242"/>
  <c r="BK242"/>
  <c r="J242"/>
  <c r="BF242" s="1"/>
  <c r="BI241"/>
  <c r="BH241"/>
  <c r="BG241"/>
  <c r="BE241"/>
  <c r="T241"/>
  <c r="R241"/>
  <c r="P241"/>
  <c r="BK241"/>
  <c r="J241"/>
  <c r="BF241" s="1"/>
  <c r="BI240"/>
  <c r="BH240"/>
  <c r="BG240"/>
  <c r="BE240"/>
  <c r="T240"/>
  <c r="R240"/>
  <c r="P240"/>
  <c r="BK240"/>
  <c r="J240"/>
  <c r="BF240" s="1"/>
  <c r="BI239"/>
  <c r="BH239"/>
  <c r="BG239"/>
  <c r="BE239"/>
  <c r="T239"/>
  <c r="R239"/>
  <c r="P239"/>
  <c r="BK239"/>
  <c r="J239"/>
  <c r="BF239" s="1"/>
  <c r="BI238"/>
  <c r="BH238"/>
  <c r="BG238"/>
  <c r="BE238"/>
  <c r="T238"/>
  <c r="R238"/>
  <c r="P238"/>
  <c r="BK238"/>
  <c r="J238"/>
  <c r="BF238" s="1"/>
  <c r="BI237"/>
  <c r="BH237"/>
  <c r="BG237"/>
  <c r="BE237"/>
  <c r="T237"/>
  <c r="R237"/>
  <c r="P237"/>
  <c r="BK237"/>
  <c r="J237"/>
  <c r="BF237" s="1"/>
  <c r="BI236"/>
  <c r="BH236"/>
  <c r="BG236"/>
  <c r="BE236"/>
  <c r="T236"/>
  <c r="R236"/>
  <c r="P236"/>
  <c r="BK236"/>
  <c r="J236"/>
  <c r="BF236" s="1"/>
  <c r="BI235"/>
  <c r="BH235"/>
  <c r="BG235"/>
  <c r="BE235"/>
  <c r="T235"/>
  <c r="R235"/>
  <c r="P235"/>
  <c r="BK235"/>
  <c r="J235"/>
  <c r="BF235" s="1"/>
  <c r="BI234"/>
  <c r="BH234"/>
  <c r="BG234"/>
  <c r="BE234"/>
  <c r="T234"/>
  <c r="R234"/>
  <c r="P234"/>
  <c r="BK234"/>
  <c r="J234"/>
  <c r="BF234" s="1"/>
  <c r="BI233"/>
  <c r="BH233"/>
  <c r="BG233"/>
  <c r="BE233"/>
  <c r="T233"/>
  <c r="R233"/>
  <c r="P233"/>
  <c r="BK233"/>
  <c r="J233"/>
  <c r="BF233"/>
  <c r="BI232"/>
  <c r="BH232"/>
  <c r="BG232"/>
  <c r="BE232"/>
  <c r="T232"/>
  <c r="R232"/>
  <c r="P232"/>
  <c r="BK232"/>
  <c r="J232"/>
  <c r="BF232" s="1"/>
  <c r="BI231"/>
  <c r="BH231"/>
  <c r="BG231"/>
  <c r="BE231"/>
  <c r="T231"/>
  <c r="R231"/>
  <c r="P231"/>
  <c r="BK231"/>
  <c r="J231"/>
  <c r="BF231" s="1"/>
  <c r="BI230"/>
  <c r="BH230"/>
  <c r="BG230"/>
  <c r="BE230"/>
  <c r="T230"/>
  <c r="R230"/>
  <c r="P230"/>
  <c r="BK230"/>
  <c r="J230"/>
  <c r="BF230" s="1"/>
  <c r="BI229"/>
  <c r="BH229"/>
  <c r="BG229"/>
  <c r="BE229"/>
  <c r="T229"/>
  <c r="R229"/>
  <c r="P229"/>
  <c r="BK229"/>
  <c r="J229"/>
  <c r="BF229" s="1"/>
  <c r="BI228"/>
  <c r="BH228"/>
  <c r="BG228"/>
  <c r="BE228"/>
  <c r="T228"/>
  <c r="R228"/>
  <c r="P228"/>
  <c r="BK228"/>
  <c r="J228"/>
  <c r="BF228" s="1"/>
  <c r="BI227"/>
  <c r="BH227"/>
  <c r="BG227"/>
  <c r="BE227"/>
  <c r="T227"/>
  <c r="R227"/>
  <c r="P227"/>
  <c r="BK227"/>
  <c r="J227"/>
  <c r="BF227" s="1"/>
  <c r="BI226"/>
  <c r="BH226"/>
  <c r="BG226"/>
  <c r="BE226"/>
  <c r="T226"/>
  <c r="R226"/>
  <c r="P226"/>
  <c r="BK226"/>
  <c r="J226"/>
  <c r="BF226" s="1"/>
  <c r="BI225"/>
  <c r="BH225"/>
  <c r="BG225"/>
  <c r="BE225"/>
  <c r="T225"/>
  <c r="R225"/>
  <c r="P225"/>
  <c r="BK225"/>
  <c r="J225"/>
  <c r="BF225" s="1"/>
  <c r="BI224"/>
  <c r="BH224"/>
  <c r="BG224"/>
  <c r="BE224"/>
  <c r="T224"/>
  <c r="R224"/>
  <c r="P224"/>
  <c r="BK224"/>
  <c r="J224"/>
  <c r="BF224" s="1"/>
  <c r="BI223"/>
  <c r="BH223"/>
  <c r="BG223"/>
  <c r="BE223"/>
  <c r="T223"/>
  <c r="R223"/>
  <c r="P223"/>
  <c r="BK223"/>
  <c r="J223"/>
  <c r="BF223" s="1"/>
  <c r="BI222"/>
  <c r="BH222"/>
  <c r="BG222"/>
  <c r="BE222"/>
  <c r="T222"/>
  <c r="R222"/>
  <c r="P222"/>
  <c r="BK222"/>
  <c r="J222"/>
  <c r="BF222" s="1"/>
  <c r="BI221"/>
  <c r="BH221"/>
  <c r="BG221"/>
  <c r="BE221"/>
  <c r="T221"/>
  <c r="R221"/>
  <c r="P221"/>
  <c r="BK221"/>
  <c r="J221"/>
  <c r="BF221" s="1"/>
  <c r="BI220"/>
  <c r="BH220"/>
  <c r="BG220"/>
  <c r="BE220"/>
  <c r="T220"/>
  <c r="R220"/>
  <c r="P220"/>
  <c r="BK220"/>
  <c r="J220"/>
  <c r="BF220" s="1"/>
  <c r="BI219"/>
  <c r="BH219"/>
  <c r="BG219"/>
  <c r="BE219"/>
  <c r="T219"/>
  <c r="R219"/>
  <c r="P219"/>
  <c r="BK219"/>
  <c r="J219"/>
  <c r="BF219" s="1"/>
  <c r="BI218"/>
  <c r="BH218"/>
  <c r="BG218"/>
  <c r="BE218"/>
  <c r="T218"/>
  <c r="R218"/>
  <c r="P218"/>
  <c r="BK218"/>
  <c r="J218"/>
  <c r="BF218" s="1"/>
  <c r="BI217"/>
  <c r="BH217"/>
  <c r="BG217"/>
  <c r="BE217"/>
  <c r="T217"/>
  <c r="R217"/>
  <c r="P217"/>
  <c r="BK217"/>
  <c r="J217"/>
  <c r="BF217" s="1"/>
  <c r="BI216"/>
  <c r="BH216"/>
  <c r="BG216"/>
  <c r="BE216"/>
  <c r="T216"/>
  <c r="R216"/>
  <c r="P216"/>
  <c r="BK216"/>
  <c r="J216"/>
  <c r="BF216" s="1"/>
  <c r="BI215"/>
  <c r="BH215"/>
  <c r="BG215"/>
  <c r="BE215"/>
  <c r="T215"/>
  <c r="R215"/>
  <c r="P215"/>
  <c r="BK215"/>
  <c r="J215"/>
  <c r="BF215" s="1"/>
  <c r="BI214"/>
  <c r="BH214"/>
  <c r="BG214"/>
  <c r="BE214"/>
  <c r="T214"/>
  <c r="R214"/>
  <c r="P214"/>
  <c r="BK214"/>
  <c r="J214"/>
  <c r="BF214" s="1"/>
  <c r="BI213"/>
  <c r="BH213"/>
  <c r="BG213"/>
  <c r="BE213"/>
  <c r="T213"/>
  <c r="R213"/>
  <c r="P213"/>
  <c r="BK213"/>
  <c r="J213"/>
  <c r="BF213" s="1"/>
  <c r="BI212"/>
  <c r="BH212"/>
  <c r="BG212"/>
  <c r="BE212"/>
  <c r="T212"/>
  <c r="R212"/>
  <c r="P212"/>
  <c r="BK212"/>
  <c r="J212"/>
  <c r="BF212" s="1"/>
  <c r="BI211"/>
  <c r="BH211"/>
  <c r="BG211"/>
  <c r="BE211"/>
  <c r="T211"/>
  <c r="R211"/>
  <c r="P211"/>
  <c r="BK211"/>
  <c r="J211"/>
  <c r="BF211" s="1"/>
  <c r="BI209"/>
  <c r="BH209"/>
  <c r="BG209"/>
  <c r="BE209"/>
  <c r="T209"/>
  <c r="R209"/>
  <c r="P209"/>
  <c r="BK209"/>
  <c r="J209"/>
  <c r="BF209" s="1"/>
  <c r="BI208"/>
  <c r="BH208"/>
  <c r="BG208"/>
  <c r="BE208"/>
  <c r="T208"/>
  <c r="R208"/>
  <c r="P208"/>
  <c r="BK208"/>
  <c r="J208"/>
  <c r="BF208" s="1"/>
  <c r="BI207"/>
  <c r="BH207"/>
  <c r="BG207"/>
  <c r="BE207"/>
  <c r="T207"/>
  <c r="R207"/>
  <c r="P207"/>
  <c r="BK207"/>
  <c r="J207"/>
  <c r="BF207" s="1"/>
  <c r="BI206"/>
  <c r="BH206"/>
  <c r="BG206"/>
  <c r="BE206"/>
  <c r="T206"/>
  <c r="R206"/>
  <c r="P206"/>
  <c r="BK206"/>
  <c r="J206"/>
  <c r="BF206" s="1"/>
  <c r="BI205"/>
  <c r="BH205"/>
  <c r="BG205"/>
  <c r="BE205"/>
  <c r="T205"/>
  <c r="R205"/>
  <c r="P205"/>
  <c r="BK205"/>
  <c r="J205"/>
  <c r="BF205"/>
  <c r="BI204"/>
  <c r="BH204"/>
  <c r="BG204"/>
  <c r="BE204"/>
  <c r="T204"/>
  <c r="R204"/>
  <c r="P204"/>
  <c r="BK204"/>
  <c r="J204"/>
  <c r="BF204" s="1"/>
  <c r="BI203"/>
  <c r="BH203"/>
  <c r="BG203"/>
  <c r="BE203"/>
  <c r="T203"/>
  <c r="R203"/>
  <c r="P203"/>
  <c r="BK203"/>
  <c r="J203"/>
  <c r="BF203" s="1"/>
  <c r="BI202"/>
  <c r="BH202"/>
  <c r="BG202"/>
  <c r="BE202"/>
  <c r="T202"/>
  <c r="R202"/>
  <c r="P202"/>
  <c r="BK202"/>
  <c r="J202"/>
  <c r="BF202" s="1"/>
  <c r="BI201"/>
  <c r="BH201"/>
  <c r="BG201"/>
  <c r="BE201"/>
  <c r="T201"/>
  <c r="R201"/>
  <c r="P201"/>
  <c r="BK201"/>
  <c r="J201"/>
  <c r="BF201" s="1"/>
  <c r="BI200"/>
  <c r="BH200"/>
  <c r="BG200"/>
  <c r="BE200"/>
  <c r="T200"/>
  <c r="R200"/>
  <c r="P200"/>
  <c r="BK200"/>
  <c r="J200"/>
  <c r="BF200" s="1"/>
  <c r="BI199"/>
  <c r="BH199"/>
  <c r="BG199"/>
  <c r="BE199"/>
  <c r="T199"/>
  <c r="R199"/>
  <c r="P199"/>
  <c r="BK199"/>
  <c r="J199"/>
  <c r="BF199" s="1"/>
  <c r="BI198"/>
  <c r="BH198"/>
  <c r="BG198"/>
  <c r="BE198"/>
  <c r="T198"/>
  <c r="R198"/>
  <c r="P198"/>
  <c r="BK198"/>
  <c r="J198"/>
  <c r="BF198" s="1"/>
  <c r="BI197"/>
  <c r="BH197"/>
  <c r="BG197"/>
  <c r="BE197"/>
  <c r="T197"/>
  <c r="R197"/>
  <c r="P197"/>
  <c r="BK197"/>
  <c r="J197"/>
  <c r="BF197" s="1"/>
  <c r="BI196"/>
  <c r="BH196"/>
  <c r="BG196"/>
  <c r="BE196"/>
  <c r="T196"/>
  <c r="R196"/>
  <c r="P196"/>
  <c r="BK196"/>
  <c r="J196"/>
  <c r="BF196" s="1"/>
  <c r="BI195"/>
  <c r="BH195"/>
  <c r="BG195"/>
  <c r="BE195"/>
  <c r="T195"/>
  <c r="R195"/>
  <c r="P195"/>
  <c r="BK195"/>
  <c r="J195"/>
  <c r="BF195" s="1"/>
  <c r="BI194"/>
  <c r="BH194"/>
  <c r="BG194"/>
  <c r="BE194"/>
  <c r="T194"/>
  <c r="R194"/>
  <c r="P194"/>
  <c r="BK194"/>
  <c r="J194"/>
  <c r="BF194" s="1"/>
  <c r="BI193"/>
  <c r="BH193"/>
  <c r="BG193"/>
  <c r="BE193"/>
  <c r="T193"/>
  <c r="R193"/>
  <c r="P193"/>
  <c r="BK193"/>
  <c r="J193"/>
  <c r="BF193" s="1"/>
  <c r="BI192"/>
  <c r="BH192"/>
  <c r="BG192"/>
  <c r="BE192"/>
  <c r="T192"/>
  <c r="R192"/>
  <c r="P192"/>
  <c r="BK192"/>
  <c r="J192"/>
  <c r="BF192" s="1"/>
  <c r="BI191"/>
  <c r="BH191"/>
  <c r="BG191"/>
  <c r="BE191"/>
  <c r="T191"/>
  <c r="R191"/>
  <c r="P191"/>
  <c r="BK191"/>
  <c r="J191"/>
  <c r="BF191" s="1"/>
  <c r="BI190"/>
  <c r="BH190"/>
  <c r="BG190"/>
  <c r="BE190"/>
  <c r="T190"/>
  <c r="R190"/>
  <c r="P190"/>
  <c r="BK190"/>
  <c r="J190"/>
  <c r="BF190" s="1"/>
  <c r="BI189"/>
  <c r="BH189"/>
  <c r="BG189"/>
  <c r="BE189"/>
  <c r="T189"/>
  <c r="R189"/>
  <c r="P189"/>
  <c r="BK189"/>
  <c r="J189"/>
  <c r="BF189" s="1"/>
  <c r="BI188"/>
  <c r="BH188"/>
  <c r="BG188"/>
  <c r="BE188"/>
  <c r="T188"/>
  <c r="R188"/>
  <c r="P188"/>
  <c r="BK188"/>
  <c r="J188"/>
  <c r="BF188" s="1"/>
  <c r="BI187"/>
  <c r="BH187"/>
  <c r="BG187"/>
  <c r="BE187"/>
  <c r="T187"/>
  <c r="R187"/>
  <c r="P187"/>
  <c r="BK187"/>
  <c r="J187"/>
  <c r="BF187" s="1"/>
  <c r="BI186"/>
  <c r="BH186"/>
  <c r="BG186"/>
  <c r="BE186"/>
  <c r="T186"/>
  <c r="R186"/>
  <c r="P186"/>
  <c r="BK186"/>
  <c r="J186"/>
  <c r="BF186" s="1"/>
  <c r="BI185"/>
  <c r="BH185"/>
  <c r="BG185"/>
  <c r="BE185"/>
  <c r="T185"/>
  <c r="R185"/>
  <c r="P185"/>
  <c r="BK185"/>
  <c r="J185"/>
  <c r="BF185" s="1"/>
  <c r="BI184"/>
  <c r="BH184"/>
  <c r="BG184"/>
  <c r="BE184"/>
  <c r="T184"/>
  <c r="R184"/>
  <c r="P184"/>
  <c r="BK184"/>
  <c r="J184"/>
  <c r="BF184" s="1"/>
  <c r="BI183"/>
  <c r="BH183"/>
  <c r="BG183"/>
  <c r="BE183"/>
  <c r="T183"/>
  <c r="R183"/>
  <c r="P183"/>
  <c r="BK183"/>
  <c r="J183"/>
  <c r="BF183" s="1"/>
  <c r="BI182"/>
  <c r="BH182"/>
  <c r="BG182"/>
  <c r="BE182"/>
  <c r="T182"/>
  <c r="R182"/>
  <c r="P182"/>
  <c r="BK182"/>
  <c r="J182"/>
  <c r="BF182" s="1"/>
  <c r="BI181"/>
  <c r="BH181"/>
  <c r="BG181"/>
  <c r="BE181"/>
  <c r="T181"/>
  <c r="R181"/>
  <c r="P181"/>
  <c r="BK181"/>
  <c r="J181"/>
  <c r="BF181"/>
  <c r="BI180"/>
  <c r="BH180"/>
  <c r="BG180"/>
  <c r="BE180"/>
  <c r="T180"/>
  <c r="R180"/>
  <c r="R179" s="1"/>
  <c r="P180"/>
  <c r="BK180"/>
  <c r="J180"/>
  <c r="BF180" s="1"/>
  <c r="BI177"/>
  <c r="BH177"/>
  <c r="BG177"/>
  <c r="BE177"/>
  <c r="T177"/>
  <c r="T176"/>
  <c r="R177"/>
  <c r="R176" s="1"/>
  <c r="P177"/>
  <c r="P176" s="1"/>
  <c r="BK177"/>
  <c r="BK176" s="1"/>
  <c r="J176" s="1"/>
  <c r="J104" s="1"/>
  <c r="J177"/>
  <c r="BF177" s="1"/>
  <c r="BI175"/>
  <c r="BH175"/>
  <c r="BG175"/>
  <c r="BE175"/>
  <c r="T175"/>
  <c r="R175"/>
  <c r="P175"/>
  <c r="BK175"/>
  <c r="J175"/>
  <c r="BF175" s="1"/>
  <c r="BI174"/>
  <c r="BH174"/>
  <c r="BG174"/>
  <c r="BE174"/>
  <c r="T174"/>
  <c r="R174"/>
  <c r="P174"/>
  <c r="BK174"/>
  <c r="J174"/>
  <c r="BF174" s="1"/>
  <c r="BI173"/>
  <c r="BH173"/>
  <c r="BG173"/>
  <c r="BE173"/>
  <c r="T173"/>
  <c r="R173"/>
  <c r="P173"/>
  <c r="BK173"/>
  <c r="J173"/>
  <c r="BF173"/>
  <c r="BI172"/>
  <c r="BH172"/>
  <c r="BG172"/>
  <c r="BE172"/>
  <c r="T172"/>
  <c r="R172"/>
  <c r="P172"/>
  <c r="BK172"/>
  <c r="J172"/>
  <c r="BF172" s="1"/>
  <c r="BI171"/>
  <c r="BH171"/>
  <c r="BG171"/>
  <c r="BE171"/>
  <c r="T171"/>
  <c r="R171"/>
  <c r="P171"/>
  <c r="BK171"/>
  <c r="J171"/>
  <c r="BF171" s="1"/>
  <c r="BI170"/>
  <c r="BH170"/>
  <c r="BG170"/>
  <c r="BE170"/>
  <c r="T170"/>
  <c r="R170"/>
  <c r="P170"/>
  <c r="BK170"/>
  <c r="J170"/>
  <c r="BF170" s="1"/>
  <c r="BI169"/>
  <c r="BH169"/>
  <c r="BG169"/>
  <c r="BE169"/>
  <c r="T169"/>
  <c r="R169"/>
  <c r="P169"/>
  <c r="BK169"/>
  <c r="J169"/>
  <c r="BF169" s="1"/>
  <c r="BI168"/>
  <c r="BH168"/>
  <c r="BG168"/>
  <c r="BE168"/>
  <c r="T168"/>
  <c r="R168"/>
  <c r="P168"/>
  <c r="BK168"/>
  <c r="J168"/>
  <c r="BF168" s="1"/>
  <c r="BI167"/>
  <c r="BH167"/>
  <c r="BG167"/>
  <c r="BE167"/>
  <c r="T167"/>
  <c r="R167"/>
  <c r="P167"/>
  <c r="BK167"/>
  <c r="J167"/>
  <c r="BF167" s="1"/>
  <c r="BI166"/>
  <c r="BH166"/>
  <c r="BG166"/>
  <c r="BE166"/>
  <c r="T166"/>
  <c r="R166"/>
  <c r="P166"/>
  <c r="BK166"/>
  <c r="J166"/>
  <c r="BF166" s="1"/>
  <c r="BI165"/>
  <c r="BH165"/>
  <c r="BG165"/>
  <c r="BE165"/>
  <c r="T165"/>
  <c r="R165"/>
  <c r="P165"/>
  <c r="BK165"/>
  <c r="J165"/>
  <c r="BF165" s="1"/>
  <c r="BI164"/>
  <c r="BH164"/>
  <c r="BG164"/>
  <c r="BE164"/>
  <c r="T164"/>
  <c r="R164"/>
  <c r="P164"/>
  <c r="BK164"/>
  <c r="J164"/>
  <c r="BF164" s="1"/>
  <c r="BI163"/>
  <c r="BH163"/>
  <c r="BG163"/>
  <c r="BE163"/>
  <c r="T163"/>
  <c r="R163"/>
  <c r="P163"/>
  <c r="BK163"/>
  <c r="J163"/>
  <c r="BF163" s="1"/>
  <c r="BI162"/>
  <c r="BH162"/>
  <c r="BG162"/>
  <c r="BE162"/>
  <c r="T162"/>
  <c r="R162"/>
  <c r="P162"/>
  <c r="BK162"/>
  <c r="J162"/>
  <c r="BF162" s="1"/>
  <c r="BI161"/>
  <c r="BH161"/>
  <c r="BG161"/>
  <c r="BE161"/>
  <c r="T161"/>
  <c r="R161"/>
  <c r="P161"/>
  <c r="BK161"/>
  <c r="J161"/>
  <c r="BF161" s="1"/>
  <c r="BI160"/>
  <c r="BH160"/>
  <c r="BG160"/>
  <c r="BE160"/>
  <c r="T160"/>
  <c r="R160"/>
  <c r="P160"/>
  <c r="BK160"/>
  <c r="J160"/>
  <c r="BF160" s="1"/>
  <c r="BI159"/>
  <c r="BH159"/>
  <c r="BG159"/>
  <c r="BE159"/>
  <c r="T159"/>
  <c r="R159"/>
  <c r="P159"/>
  <c r="BK159"/>
  <c r="J159"/>
  <c r="BF159" s="1"/>
  <c r="BI158"/>
  <c r="BH158"/>
  <c r="BG158"/>
  <c r="BE158"/>
  <c r="T158"/>
  <c r="R158"/>
  <c r="P158"/>
  <c r="BK158"/>
  <c r="J158"/>
  <c r="BF158" s="1"/>
  <c r="BI157"/>
  <c r="BH157"/>
  <c r="BG157"/>
  <c r="BE157"/>
  <c r="T157"/>
  <c r="R157"/>
  <c r="P157"/>
  <c r="BK157"/>
  <c r="J157"/>
  <c r="BF157"/>
  <c r="BI156"/>
  <c r="BH156"/>
  <c r="BG156"/>
  <c r="BE156"/>
  <c r="T156"/>
  <c r="R156"/>
  <c r="P156"/>
  <c r="BK156"/>
  <c r="J156"/>
  <c r="BF156" s="1"/>
  <c r="BI155"/>
  <c r="BH155"/>
  <c r="BG155"/>
  <c r="BE155"/>
  <c r="T155"/>
  <c r="R155"/>
  <c r="P155"/>
  <c r="P154" s="1"/>
  <c r="BK155"/>
  <c r="J155"/>
  <c r="BF155" s="1"/>
  <c r="BI153"/>
  <c r="BH153"/>
  <c r="BG153"/>
  <c r="BE153"/>
  <c r="T153"/>
  <c r="T152"/>
  <c r="R153"/>
  <c r="R152" s="1"/>
  <c r="P153"/>
  <c r="P152" s="1"/>
  <c r="BK153"/>
  <c r="BK152" s="1"/>
  <c r="J152" s="1"/>
  <c r="J102" s="1"/>
  <c r="J153"/>
  <c r="BF153" s="1"/>
  <c r="BI151"/>
  <c r="BH151"/>
  <c r="BG151"/>
  <c r="BE151"/>
  <c r="T151"/>
  <c r="T150" s="1"/>
  <c r="R151"/>
  <c r="R150" s="1"/>
  <c r="P151"/>
  <c r="P150" s="1"/>
  <c r="BK151"/>
  <c r="BK150" s="1"/>
  <c r="J150" s="1"/>
  <c r="J101" s="1"/>
  <c r="J151"/>
  <c r="BF151" s="1"/>
  <c r="BI149"/>
  <c r="BH149"/>
  <c r="BG149"/>
  <c r="BE149"/>
  <c r="T149"/>
  <c r="R149"/>
  <c r="P149"/>
  <c r="BK149"/>
  <c r="J149"/>
  <c r="BF149" s="1"/>
  <c r="BI147"/>
  <c r="BH147"/>
  <c r="BG147"/>
  <c r="BE147"/>
  <c r="T147"/>
  <c r="R147"/>
  <c r="P147"/>
  <c r="BK147"/>
  <c r="J147"/>
  <c r="BF147" s="1"/>
  <c r="BI146"/>
  <c r="BH146"/>
  <c r="BG146"/>
  <c r="BE146"/>
  <c r="T146"/>
  <c r="R146"/>
  <c r="P146"/>
  <c r="BK146"/>
  <c r="J146"/>
  <c r="BF146" s="1"/>
  <c r="BI145"/>
  <c r="BH145"/>
  <c r="BG145"/>
  <c r="BE145"/>
  <c r="T145"/>
  <c r="R145"/>
  <c r="P145"/>
  <c r="BK145"/>
  <c r="J145"/>
  <c r="BF145" s="1"/>
  <c r="BI144"/>
  <c r="BH144"/>
  <c r="BG144"/>
  <c r="BE144"/>
  <c r="T144"/>
  <c r="R144"/>
  <c r="P144"/>
  <c r="BK144"/>
  <c r="J144"/>
  <c r="BF144" s="1"/>
  <c r="BI143"/>
  <c r="BH143"/>
  <c r="BG143"/>
  <c r="BE143"/>
  <c r="T143"/>
  <c r="R143"/>
  <c r="P143"/>
  <c r="BK143"/>
  <c r="J143"/>
  <c r="BF143" s="1"/>
  <c r="BI142"/>
  <c r="BH142"/>
  <c r="BG142"/>
  <c r="BE142"/>
  <c r="T142"/>
  <c r="R142"/>
  <c r="P142"/>
  <c r="BK142"/>
  <c r="J142"/>
  <c r="BF142" s="1"/>
  <c r="BI140"/>
  <c r="BH140"/>
  <c r="BG140"/>
  <c r="BE140"/>
  <c r="T140"/>
  <c r="R140"/>
  <c r="P140"/>
  <c r="BK140"/>
  <c r="J140"/>
  <c r="BF140" s="1"/>
  <c r="BI139"/>
  <c r="BH139"/>
  <c r="BG139"/>
  <c r="BE139"/>
  <c r="T139"/>
  <c r="R139"/>
  <c r="P139"/>
  <c r="BK139"/>
  <c r="BK135" s="1"/>
  <c r="J135" s="1"/>
  <c r="J100" s="1"/>
  <c r="J139"/>
  <c r="BF139" s="1"/>
  <c r="BI138"/>
  <c r="BH138"/>
  <c r="BG138"/>
  <c r="BE138"/>
  <c r="T138"/>
  <c r="R138"/>
  <c r="P138"/>
  <c r="BK138"/>
  <c r="J138"/>
  <c r="BF138" s="1"/>
  <c r="BI137"/>
  <c r="BH137"/>
  <c r="BG137"/>
  <c r="BE137"/>
  <c r="T137"/>
  <c r="R137"/>
  <c r="P137"/>
  <c r="BK137"/>
  <c r="J137"/>
  <c r="BF137" s="1"/>
  <c r="BI136"/>
  <c r="BH136"/>
  <c r="BG136"/>
  <c r="BE136"/>
  <c r="F35"/>
  <c r="AZ98" i="1" s="1"/>
  <c r="T136" i="4"/>
  <c r="R136"/>
  <c r="P136"/>
  <c r="P135" s="1"/>
  <c r="P134" s="1"/>
  <c r="BK136"/>
  <c r="J136"/>
  <c r="BF136"/>
  <c r="F127"/>
  <c r="E125"/>
  <c r="F91"/>
  <c r="E89"/>
  <c r="J26"/>
  <c r="E26"/>
  <c r="J94" s="1"/>
  <c r="J25"/>
  <c r="J23"/>
  <c r="E23"/>
  <c r="J129" s="1"/>
  <c r="J22"/>
  <c r="J20"/>
  <c r="E20"/>
  <c r="F94" s="1"/>
  <c r="F130"/>
  <c r="J19"/>
  <c r="J17"/>
  <c r="E17"/>
  <c r="F93" s="1"/>
  <c r="J16"/>
  <c r="J91"/>
  <c r="E7"/>
  <c r="E85" s="1"/>
  <c r="E121"/>
  <c r="J39" i="3"/>
  <c r="J38"/>
  <c r="AY97" i="1" s="1"/>
  <c r="J37" i="3"/>
  <c r="AX97" i="1" s="1"/>
  <c r="BI506" i="3"/>
  <c r="BH506"/>
  <c r="BG506"/>
  <c r="BE506"/>
  <c r="T506"/>
  <c r="T505"/>
  <c r="R506"/>
  <c r="R505" s="1"/>
  <c r="P506"/>
  <c r="P505"/>
  <c r="BK506"/>
  <c r="BK505" s="1"/>
  <c r="J505" s="1"/>
  <c r="J115" s="1"/>
  <c r="J506"/>
  <c r="BF506" s="1"/>
  <c r="BI502"/>
  <c r="BH502"/>
  <c r="BG502"/>
  <c r="BE502"/>
  <c r="T502"/>
  <c r="T501" s="1"/>
  <c r="R502"/>
  <c r="R501" s="1"/>
  <c r="P502"/>
  <c r="P501" s="1"/>
  <c r="BK502"/>
  <c r="BK501" s="1"/>
  <c r="J501" s="1"/>
  <c r="J114" s="1"/>
  <c r="J502"/>
  <c r="BF502" s="1"/>
  <c r="BI500"/>
  <c r="BH500"/>
  <c r="BG500"/>
  <c r="BE500"/>
  <c r="T500"/>
  <c r="R500"/>
  <c r="P500"/>
  <c r="BK500"/>
  <c r="J500"/>
  <c r="BF500"/>
  <c r="BI497"/>
  <c r="BH497"/>
  <c r="BG497"/>
  <c r="BE497"/>
  <c r="T497"/>
  <c r="R497"/>
  <c r="R491" s="1"/>
  <c r="P497"/>
  <c r="BK497"/>
  <c r="J497"/>
  <c r="BF497"/>
  <c r="BI495"/>
  <c r="BH495"/>
  <c r="BG495"/>
  <c r="BE495"/>
  <c r="T495"/>
  <c r="R495"/>
  <c r="P495"/>
  <c r="BK495"/>
  <c r="BK491" s="1"/>
  <c r="J491" s="1"/>
  <c r="J113" s="1"/>
  <c r="J495"/>
  <c r="BF495"/>
  <c r="BI492"/>
  <c r="BH492"/>
  <c r="BG492"/>
  <c r="BE492"/>
  <c r="T492"/>
  <c r="T491"/>
  <c r="R492"/>
  <c r="P492"/>
  <c r="P491"/>
  <c r="BK492"/>
  <c r="J492"/>
  <c r="BF492" s="1"/>
  <c r="BI490"/>
  <c r="BH490"/>
  <c r="BG490"/>
  <c r="BE490"/>
  <c r="T490"/>
  <c r="R490"/>
  <c r="P490"/>
  <c r="BK490"/>
  <c r="J490"/>
  <c r="BF490" s="1"/>
  <c r="BI488"/>
  <c r="BH488"/>
  <c r="BG488"/>
  <c r="BE488"/>
  <c r="T488"/>
  <c r="R488"/>
  <c r="P488"/>
  <c r="BK488"/>
  <c r="BK483" s="1"/>
  <c r="J483" s="1"/>
  <c r="J112" s="1"/>
  <c r="J488"/>
  <c r="BF488"/>
  <c r="BI484"/>
  <c r="BH484"/>
  <c r="BG484"/>
  <c r="BE484"/>
  <c r="T484"/>
  <c r="R484"/>
  <c r="R483" s="1"/>
  <c r="P484"/>
  <c r="P483" s="1"/>
  <c r="BK484"/>
  <c r="J484"/>
  <c r="BF484" s="1"/>
  <c r="BI482"/>
  <c r="BH482"/>
  <c r="BG482"/>
  <c r="BE482"/>
  <c r="T482"/>
  <c r="R482"/>
  <c r="P482"/>
  <c r="BK482"/>
  <c r="J482"/>
  <c r="BF482" s="1"/>
  <c r="BI480"/>
  <c r="BH480"/>
  <c r="BG480"/>
  <c r="BE480"/>
  <c r="T480"/>
  <c r="R480"/>
  <c r="P480"/>
  <c r="BK480"/>
  <c r="J480"/>
  <c r="BF480"/>
  <c r="BI475"/>
  <c r="BH475"/>
  <c r="BG475"/>
  <c r="BE475"/>
  <c r="T475"/>
  <c r="R475"/>
  <c r="P475"/>
  <c r="BK475"/>
  <c r="J475"/>
  <c r="BF475" s="1"/>
  <c r="BI470"/>
  <c r="BH470"/>
  <c r="BG470"/>
  <c r="BE470"/>
  <c r="T470"/>
  <c r="R470"/>
  <c r="P470"/>
  <c r="BK470"/>
  <c r="J470"/>
  <c r="BF470" s="1"/>
  <c r="BI466"/>
  <c r="BH466"/>
  <c r="BG466"/>
  <c r="BE466"/>
  <c r="T466"/>
  <c r="R466"/>
  <c r="R465"/>
  <c r="P466"/>
  <c r="BK466"/>
  <c r="BK465"/>
  <c r="J465" s="1"/>
  <c r="J111" s="1"/>
  <c r="J466"/>
  <c r="BF466" s="1"/>
  <c r="BI464"/>
  <c r="BH464"/>
  <c r="BG464"/>
  <c r="BE464"/>
  <c r="T464"/>
  <c r="R464"/>
  <c r="P464"/>
  <c r="BK464"/>
  <c r="J464"/>
  <c r="BF464" s="1"/>
  <c r="BI460"/>
  <c r="BH460"/>
  <c r="BG460"/>
  <c r="BE460"/>
  <c r="T460"/>
  <c r="R460"/>
  <c r="P460"/>
  <c r="BK460"/>
  <c r="J460"/>
  <c r="BF460" s="1"/>
  <c r="BI456"/>
  <c r="BH456"/>
  <c r="BG456"/>
  <c r="BE456"/>
  <c r="T456"/>
  <c r="R456"/>
  <c r="P456"/>
  <c r="BK456"/>
  <c r="J456"/>
  <c r="BF456" s="1"/>
  <c r="BI454"/>
  <c r="BH454"/>
  <c r="BG454"/>
  <c r="BE454"/>
  <c r="T454"/>
  <c r="R454"/>
  <c r="P454"/>
  <c r="BK454"/>
  <c r="J454"/>
  <c r="BF454"/>
  <c r="BI451"/>
  <c r="BH451"/>
  <c r="BG451"/>
  <c r="BE451"/>
  <c r="T451"/>
  <c r="R451"/>
  <c r="P451"/>
  <c r="BK451"/>
  <c r="J451"/>
  <c r="BF451" s="1"/>
  <c r="BI450"/>
  <c r="BH450"/>
  <c r="BG450"/>
  <c r="BE450"/>
  <c r="T450"/>
  <c r="R450"/>
  <c r="P450"/>
  <c r="BK450"/>
  <c r="J450"/>
  <c r="BF450" s="1"/>
  <c r="BI449"/>
  <c r="BH449"/>
  <c r="BG449"/>
  <c r="BE449"/>
  <c r="T449"/>
  <c r="R449"/>
  <c r="P449"/>
  <c r="BK449"/>
  <c r="J449"/>
  <c r="BF449" s="1"/>
  <c r="BI447"/>
  <c r="BH447"/>
  <c r="BG447"/>
  <c r="BE447"/>
  <c r="T447"/>
  <c r="R447"/>
  <c r="P447"/>
  <c r="BK447"/>
  <c r="J447"/>
  <c r="BF447"/>
  <c r="BI443"/>
  <c r="BH443"/>
  <c r="BG443"/>
  <c r="BE443"/>
  <c r="T443"/>
  <c r="R443"/>
  <c r="P443"/>
  <c r="BK443"/>
  <c r="J443"/>
  <c r="BF443" s="1"/>
  <c r="BI440"/>
  <c r="BH440"/>
  <c r="BG440"/>
  <c r="BE440"/>
  <c r="T440"/>
  <c r="R440"/>
  <c r="P440"/>
  <c r="BK440"/>
  <c r="J440"/>
  <c r="BF440"/>
  <c r="BI437"/>
  <c r="BH437"/>
  <c r="BG437"/>
  <c r="BE437"/>
  <c r="T437"/>
  <c r="R437"/>
  <c r="P437"/>
  <c r="BK437"/>
  <c r="J437"/>
  <c r="BF437" s="1"/>
  <c r="BI434"/>
  <c r="BH434"/>
  <c r="BG434"/>
  <c r="BE434"/>
  <c r="T434"/>
  <c r="R434"/>
  <c r="P434"/>
  <c r="BK434"/>
  <c r="J434"/>
  <c r="BF434"/>
  <c r="BI431"/>
  <c r="BH431"/>
  <c r="BG431"/>
  <c r="BE431"/>
  <c r="T431"/>
  <c r="R431"/>
  <c r="P431"/>
  <c r="BK431"/>
  <c r="J431"/>
  <c r="BF431" s="1"/>
  <c r="BI429"/>
  <c r="BH429"/>
  <c r="BG429"/>
  <c r="BE429"/>
  <c r="T429"/>
  <c r="R429"/>
  <c r="P429"/>
  <c r="BK429"/>
  <c r="J429"/>
  <c r="BF429" s="1"/>
  <c r="BI428"/>
  <c r="BH428"/>
  <c r="BG428"/>
  <c r="BE428"/>
  <c r="T428"/>
  <c r="R428"/>
  <c r="P428"/>
  <c r="BK428"/>
  <c r="J428"/>
  <c r="BF428" s="1"/>
  <c r="BI426"/>
  <c r="BH426"/>
  <c r="BG426"/>
  <c r="BE426"/>
  <c r="T426"/>
  <c r="R426"/>
  <c r="P426"/>
  <c r="BK426"/>
  <c r="J426"/>
  <c r="BF426"/>
  <c r="BI424"/>
  <c r="BH424"/>
  <c r="BG424"/>
  <c r="BE424"/>
  <c r="T424"/>
  <c r="R424"/>
  <c r="P424"/>
  <c r="BK424"/>
  <c r="J424"/>
  <c r="BF424" s="1"/>
  <c r="BI422"/>
  <c r="BH422"/>
  <c r="BG422"/>
  <c r="BE422"/>
  <c r="T422"/>
  <c r="R422"/>
  <c r="P422"/>
  <c r="BK422"/>
  <c r="J422"/>
  <c r="BF422" s="1"/>
  <c r="BI421"/>
  <c r="BH421"/>
  <c r="BG421"/>
  <c r="BE421"/>
  <c r="T421"/>
  <c r="R421"/>
  <c r="P421"/>
  <c r="BK421"/>
  <c r="J421"/>
  <c r="BF421" s="1"/>
  <c r="BI420"/>
  <c r="BH420"/>
  <c r="BG420"/>
  <c r="BE420"/>
  <c r="T420"/>
  <c r="R420"/>
  <c r="P420"/>
  <c r="BK420"/>
  <c r="J420"/>
  <c r="BF420"/>
  <c r="BI419"/>
  <c r="BH419"/>
  <c r="BG419"/>
  <c r="BE419"/>
  <c r="T419"/>
  <c r="R419"/>
  <c r="P419"/>
  <c r="BK419"/>
  <c r="J419"/>
  <c r="BF419" s="1"/>
  <c r="BI418"/>
  <c r="BH418"/>
  <c r="BG418"/>
  <c r="BE418"/>
  <c r="T418"/>
  <c r="R418"/>
  <c r="P418"/>
  <c r="BK418"/>
  <c r="J418"/>
  <c r="BF418" s="1"/>
  <c r="BI417"/>
  <c r="BH417"/>
  <c r="BG417"/>
  <c r="BE417"/>
  <c r="T417"/>
  <c r="R417"/>
  <c r="P417"/>
  <c r="BK417"/>
  <c r="J417"/>
  <c r="BF417" s="1"/>
  <c r="BI414"/>
  <c r="BH414"/>
  <c r="BG414"/>
  <c r="BE414"/>
  <c r="T414"/>
  <c r="R414"/>
  <c r="P414"/>
  <c r="BK414"/>
  <c r="J414"/>
  <c r="BF414"/>
  <c r="BI411"/>
  <c r="BH411"/>
  <c r="BG411"/>
  <c r="BE411"/>
  <c r="T411"/>
  <c r="R411"/>
  <c r="P411"/>
  <c r="BK411"/>
  <c r="J411"/>
  <c r="BF411" s="1"/>
  <c r="BI409"/>
  <c r="BH409"/>
  <c r="BG409"/>
  <c r="BE409"/>
  <c r="T409"/>
  <c r="R409"/>
  <c r="P409"/>
  <c r="BK409"/>
  <c r="J409"/>
  <c r="BF409"/>
  <c r="BI408"/>
  <c r="BH408"/>
  <c r="BG408"/>
  <c r="BE408"/>
  <c r="T408"/>
  <c r="R408"/>
  <c r="P408"/>
  <c r="BK408"/>
  <c r="J408"/>
  <c r="BF408" s="1"/>
  <c r="BI406"/>
  <c r="BH406"/>
  <c r="BG406"/>
  <c r="BE406"/>
  <c r="T406"/>
  <c r="R406"/>
  <c r="P406"/>
  <c r="BK406"/>
  <c r="J406"/>
  <c r="BF406" s="1"/>
  <c r="BI402"/>
  <c r="BH402"/>
  <c r="BG402"/>
  <c r="BE402"/>
  <c r="T402"/>
  <c r="R402"/>
  <c r="P402"/>
  <c r="BK402"/>
  <c r="J402"/>
  <c r="BF402" s="1"/>
  <c r="BI398"/>
  <c r="BH398"/>
  <c r="BG398"/>
  <c r="BE398"/>
  <c r="T398"/>
  <c r="R398"/>
  <c r="P398"/>
  <c r="BK398"/>
  <c r="J398"/>
  <c r="BF398"/>
  <c r="BI394"/>
  <c r="BH394"/>
  <c r="BG394"/>
  <c r="BE394"/>
  <c r="T394"/>
  <c r="R394"/>
  <c r="P394"/>
  <c r="BK394"/>
  <c r="J394"/>
  <c r="BF394" s="1"/>
  <c r="BI390"/>
  <c r="BH390"/>
  <c r="BG390"/>
  <c r="BE390"/>
  <c r="T390"/>
  <c r="R390"/>
  <c r="P390"/>
  <c r="BK390"/>
  <c r="J390"/>
  <c r="BF390" s="1"/>
  <c r="BI385"/>
  <c r="BH385"/>
  <c r="BG385"/>
  <c r="BE385"/>
  <c r="T385"/>
  <c r="R385"/>
  <c r="P385"/>
  <c r="BK385"/>
  <c r="J385"/>
  <c r="BF385" s="1"/>
  <c r="BI380"/>
  <c r="BH380"/>
  <c r="BG380"/>
  <c r="BE380"/>
  <c r="T380"/>
  <c r="R380"/>
  <c r="P380"/>
  <c r="BK380"/>
  <c r="J380"/>
  <c r="BF380"/>
  <c r="BI376"/>
  <c r="BH376"/>
  <c r="BG376"/>
  <c r="BE376"/>
  <c r="T376"/>
  <c r="R376"/>
  <c r="P376"/>
  <c r="BK376"/>
  <c r="J376"/>
  <c r="BF376" s="1"/>
  <c r="BI372"/>
  <c r="BH372"/>
  <c r="BG372"/>
  <c r="BE372"/>
  <c r="T372"/>
  <c r="R372"/>
  <c r="P372"/>
  <c r="BK372"/>
  <c r="J372"/>
  <c r="BF372" s="1"/>
  <c r="BI368"/>
  <c r="BH368"/>
  <c r="BG368"/>
  <c r="BE368"/>
  <c r="T368"/>
  <c r="R368"/>
  <c r="P368"/>
  <c r="BK368"/>
  <c r="J368"/>
  <c r="BF368" s="1"/>
  <c r="BI364"/>
  <c r="BH364"/>
  <c r="BG364"/>
  <c r="BE364"/>
  <c r="T364"/>
  <c r="R364"/>
  <c r="P364"/>
  <c r="BK364"/>
  <c r="J364"/>
  <c r="BF364"/>
  <c r="BI359"/>
  <c r="BH359"/>
  <c r="BG359"/>
  <c r="BE359"/>
  <c r="T359"/>
  <c r="R359"/>
  <c r="P359"/>
  <c r="BK359"/>
  <c r="J359"/>
  <c r="BF359" s="1"/>
  <c r="BI355"/>
  <c r="BH355"/>
  <c r="BG355"/>
  <c r="BE355"/>
  <c r="T355"/>
  <c r="R355"/>
  <c r="P355"/>
  <c r="BK355"/>
  <c r="J355"/>
  <c r="BF355" s="1"/>
  <c r="BI350"/>
  <c r="BH350"/>
  <c r="BG350"/>
  <c r="BE350"/>
  <c r="T350"/>
  <c r="R350"/>
  <c r="P350"/>
  <c r="BK350"/>
  <c r="J350"/>
  <c r="BF350" s="1"/>
  <c r="BI346"/>
  <c r="BH346"/>
  <c r="BG346"/>
  <c r="BE346"/>
  <c r="T346"/>
  <c r="R346"/>
  <c r="P346"/>
  <c r="P336" s="1"/>
  <c r="BK346"/>
  <c r="J346"/>
  <c r="BF346"/>
  <c r="BI342"/>
  <c r="BH342"/>
  <c r="BG342"/>
  <c r="BE342"/>
  <c r="T342"/>
  <c r="T336" s="1"/>
  <c r="R342"/>
  <c r="P342"/>
  <c r="BK342"/>
  <c r="BK336" s="1"/>
  <c r="J336" s="1"/>
  <c r="J109" s="1"/>
  <c r="J342"/>
  <c r="BF342" s="1"/>
  <c r="BI337"/>
  <c r="BH337"/>
  <c r="BG337"/>
  <c r="BE337"/>
  <c r="T337"/>
  <c r="R337"/>
  <c r="P337"/>
  <c r="BK337"/>
  <c r="J337"/>
  <c r="BF337" s="1"/>
  <c r="BI335"/>
  <c r="BH335"/>
  <c r="BG335"/>
  <c r="BE335"/>
  <c r="T335"/>
  <c r="R335"/>
  <c r="P335"/>
  <c r="BK335"/>
  <c r="J335"/>
  <c r="BF335" s="1"/>
  <c r="BI333"/>
  <c r="BH333"/>
  <c r="BG333"/>
  <c r="BE333"/>
  <c r="T333"/>
  <c r="R333"/>
  <c r="P333"/>
  <c r="BK333"/>
  <c r="J333"/>
  <c r="BF333"/>
  <c r="BI331"/>
  <c r="BH331"/>
  <c r="BG331"/>
  <c r="BE331"/>
  <c r="T331"/>
  <c r="R331"/>
  <c r="P331"/>
  <c r="BK331"/>
  <c r="J331"/>
  <c r="BF331" s="1"/>
  <c r="BI328"/>
  <c r="BH328"/>
  <c r="BG328"/>
  <c r="BE328"/>
  <c r="T328"/>
  <c r="R328"/>
  <c r="P328"/>
  <c r="BK328"/>
  <c r="J328"/>
  <c r="BF328"/>
  <c r="BI325"/>
  <c r="BH325"/>
  <c r="BG325"/>
  <c r="BE325"/>
  <c r="T325"/>
  <c r="R325"/>
  <c r="P325"/>
  <c r="BK325"/>
  <c r="J325"/>
  <c r="BF325" s="1"/>
  <c r="BI322"/>
  <c r="BH322"/>
  <c r="BG322"/>
  <c r="BE322"/>
  <c r="T322"/>
  <c r="R322"/>
  <c r="P322"/>
  <c r="BK322"/>
  <c r="J322"/>
  <c r="BF322" s="1"/>
  <c r="BI320"/>
  <c r="BH320"/>
  <c r="BG320"/>
  <c r="BE320"/>
  <c r="T320"/>
  <c r="R320"/>
  <c r="P320"/>
  <c r="BK320"/>
  <c r="J320"/>
  <c r="BF320" s="1"/>
  <c r="BI316"/>
  <c r="BH316"/>
  <c r="BG316"/>
  <c r="BE316"/>
  <c r="T316"/>
  <c r="R316"/>
  <c r="P316"/>
  <c r="BK316"/>
  <c r="J316"/>
  <c r="BF316" s="1"/>
  <c r="BI314"/>
  <c r="BH314"/>
  <c r="BG314"/>
  <c r="BE314"/>
  <c r="T314"/>
  <c r="R314"/>
  <c r="P314"/>
  <c r="BK314"/>
  <c r="J314"/>
  <c r="BF314" s="1"/>
  <c r="BI311"/>
  <c r="BH311"/>
  <c r="BG311"/>
  <c r="BE311"/>
  <c r="T311"/>
  <c r="R311"/>
  <c r="R307" s="1"/>
  <c r="P311"/>
  <c r="BK311"/>
  <c r="J311"/>
  <c r="BF311"/>
  <c r="BI308"/>
  <c r="BH308"/>
  <c r="BG308"/>
  <c r="BE308"/>
  <c r="T308"/>
  <c r="R308"/>
  <c r="P308"/>
  <c r="BK308"/>
  <c r="BK307" s="1"/>
  <c r="J307" s="1"/>
  <c r="J108" s="1"/>
  <c r="J308"/>
  <c r="BF308" s="1"/>
  <c r="BI306"/>
  <c r="BH306"/>
  <c r="BG306"/>
  <c r="BE306"/>
  <c r="T306"/>
  <c r="R306"/>
  <c r="P306"/>
  <c r="BK306"/>
  <c r="J306"/>
  <c r="BF306" s="1"/>
  <c r="BI305"/>
  <c r="BH305"/>
  <c r="BG305"/>
  <c r="BE305"/>
  <c r="T305"/>
  <c r="R305"/>
  <c r="P305"/>
  <c r="BK305"/>
  <c r="J305"/>
  <c r="BF305" s="1"/>
  <c r="BI302"/>
  <c r="BH302"/>
  <c r="BG302"/>
  <c r="BE302"/>
  <c r="T302"/>
  <c r="R302"/>
  <c r="P302"/>
  <c r="BK302"/>
  <c r="J302"/>
  <c r="BF302" s="1"/>
  <c r="BI298"/>
  <c r="BH298"/>
  <c r="BG298"/>
  <c r="BE298"/>
  <c r="T298"/>
  <c r="R298"/>
  <c r="P298"/>
  <c r="BK298"/>
  <c r="J298"/>
  <c r="BF298"/>
  <c r="BI294"/>
  <c r="BH294"/>
  <c r="BG294"/>
  <c r="BE294"/>
  <c r="T294"/>
  <c r="R294"/>
  <c r="P294"/>
  <c r="BK294"/>
  <c r="J294"/>
  <c r="BF294" s="1"/>
  <c r="BI290"/>
  <c r="BH290"/>
  <c r="BG290"/>
  <c r="BE290"/>
  <c r="T290"/>
  <c r="R290"/>
  <c r="P290"/>
  <c r="BK290"/>
  <c r="J290"/>
  <c r="BF290"/>
  <c r="BI286"/>
  <c r="BH286"/>
  <c r="BG286"/>
  <c r="BE286"/>
  <c r="T286"/>
  <c r="R286"/>
  <c r="P286"/>
  <c r="BK286"/>
  <c r="J286"/>
  <c r="BF286" s="1"/>
  <c r="BI282"/>
  <c r="BH282"/>
  <c r="BG282"/>
  <c r="BE282"/>
  <c r="T282"/>
  <c r="R282"/>
  <c r="P282"/>
  <c r="BK282"/>
  <c r="J282"/>
  <c r="BF282"/>
  <c r="BI278"/>
  <c r="BH278"/>
  <c r="BG278"/>
  <c r="BE278"/>
  <c r="T278"/>
  <c r="R278"/>
  <c r="P278"/>
  <c r="BK278"/>
  <c r="J278"/>
  <c r="BF278" s="1"/>
  <c r="BI275"/>
  <c r="BH275"/>
  <c r="BG275"/>
  <c r="BE275"/>
  <c r="T275"/>
  <c r="R275"/>
  <c r="P275"/>
  <c r="BK275"/>
  <c r="J275"/>
  <c r="BF275" s="1"/>
  <c r="BI271"/>
  <c r="BH271"/>
  <c r="BG271"/>
  <c r="BE271"/>
  <c r="T271"/>
  <c r="R271"/>
  <c r="P271"/>
  <c r="BK271"/>
  <c r="J271"/>
  <c r="BF271" s="1"/>
  <c r="BI267"/>
  <c r="BH267"/>
  <c r="BG267"/>
  <c r="BE267"/>
  <c r="T267"/>
  <c r="R267"/>
  <c r="P267"/>
  <c r="BK267"/>
  <c r="J267"/>
  <c r="BF267" s="1"/>
  <c r="BI263"/>
  <c r="BH263"/>
  <c r="BG263"/>
  <c r="BE263"/>
  <c r="T263"/>
  <c r="R263"/>
  <c r="P263"/>
  <c r="BK263"/>
  <c r="J263"/>
  <c r="BF263" s="1"/>
  <c r="BI259"/>
  <c r="BH259"/>
  <c r="BG259"/>
  <c r="BE259"/>
  <c r="T259"/>
  <c r="R259"/>
  <c r="P259"/>
  <c r="BK259"/>
  <c r="J259"/>
  <c r="BF259"/>
  <c r="BI255"/>
  <c r="BH255"/>
  <c r="BG255"/>
  <c r="BE255"/>
  <c r="T255"/>
  <c r="R255"/>
  <c r="P255"/>
  <c r="BK255"/>
  <c r="J255"/>
  <c r="BF255" s="1"/>
  <c r="BI251"/>
  <c r="BH251"/>
  <c r="BG251"/>
  <c r="BE251"/>
  <c r="T251"/>
  <c r="R251"/>
  <c r="P251"/>
  <c r="BK251"/>
  <c r="J251"/>
  <c r="BF251"/>
  <c r="BI247"/>
  <c r="BH247"/>
  <c r="BG247"/>
  <c r="BE247"/>
  <c r="T247"/>
  <c r="R247"/>
  <c r="P247"/>
  <c r="BK247"/>
  <c r="J247"/>
  <c r="BF247" s="1"/>
  <c r="BI243"/>
  <c r="BH243"/>
  <c r="BG243"/>
  <c r="BE243"/>
  <c r="T243"/>
  <c r="R243"/>
  <c r="P243"/>
  <c r="BK243"/>
  <c r="J243"/>
  <c r="BF243" s="1"/>
  <c r="BI239"/>
  <c r="BH239"/>
  <c r="BG239"/>
  <c r="BE239"/>
  <c r="T239"/>
  <c r="R239"/>
  <c r="P239"/>
  <c r="BK239"/>
  <c r="J239"/>
  <c r="BF239" s="1"/>
  <c r="BI235"/>
  <c r="BH235"/>
  <c r="BG235"/>
  <c r="BE235"/>
  <c r="T235"/>
  <c r="R235"/>
  <c r="P235"/>
  <c r="BK235"/>
  <c r="J235"/>
  <c r="BF235"/>
  <c r="BI231"/>
  <c r="BH231"/>
  <c r="BG231"/>
  <c r="BE231"/>
  <c r="T231"/>
  <c r="R231"/>
  <c r="P231"/>
  <c r="BK231"/>
  <c r="J231"/>
  <c r="BF231" s="1"/>
  <c r="BI227"/>
  <c r="BH227"/>
  <c r="BG227"/>
  <c r="BE227"/>
  <c r="T227"/>
  <c r="R227"/>
  <c r="P227"/>
  <c r="BK227"/>
  <c r="J227"/>
  <c r="BF227"/>
  <c r="BI223"/>
  <c r="BH223"/>
  <c r="BG223"/>
  <c r="BE223"/>
  <c r="T223"/>
  <c r="T222" s="1"/>
  <c r="R223"/>
  <c r="R222" s="1"/>
  <c r="P223"/>
  <c r="BK223"/>
  <c r="BK222" s="1"/>
  <c r="J222" s="1"/>
  <c r="J107" s="1"/>
  <c r="J223"/>
  <c r="BF223" s="1"/>
  <c r="BI221"/>
  <c r="BH221"/>
  <c r="BG221"/>
  <c r="BE221"/>
  <c r="T221"/>
  <c r="R221"/>
  <c r="P221"/>
  <c r="BK221"/>
  <c r="J221"/>
  <c r="BF221" s="1"/>
  <c r="BI220"/>
  <c r="BH220"/>
  <c r="BG220"/>
  <c r="BE220"/>
  <c r="T220"/>
  <c r="R220"/>
  <c r="P220"/>
  <c r="BK220"/>
  <c r="J220"/>
  <c r="BF220" s="1"/>
  <c r="BI219"/>
  <c r="BH219"/>
  <c r="BG219"/>
  <c r="BE219"/>
  <c r="T219"/>
  <c r="R219"/>
  <c r="P219"/>
  <c r="BK219"/>
  <c r="J219"/>
  <c r="BF219" s="1"/>
  <c r="BI218"/>
  <c r="BH218"/>
  <c r="BG218"/>
  <c r="BE218"/>
  <c r="T218"/>
  <c r="R218"/>
  <c r="P218"/>
  <c r="BK218"/>
  <c r="J218"/>
  <c r="BF218" s="1"/>
  <c r="BI217"/>
  <c r="BH217"/>
  <c r="BG217"/>
  <c r="BE217"/>
  <c r="T217"/>
  <c r="R217"/>
  <c r="P217"/>
  <c r="BK217"/>
  <c r="J217"/>
  <c r="BF217" s="1"/>
  <c r="BI215"/>
  <c r="BH215"/>
  <c r="BG215"/>
  <c r="BE215"/>
  <c r="T215"/>
  <c r="R215"/>
  <c r="P215"/>
  <c r="BK215"/>
  <c r="J215"/>
  <c r="BF215"/>
  <c r="BI213"/>
  <c r="BH213"/>
  <c r="BG213"/>
  <c r="BE213"/>
  <c r="T213"/>
  <c r="R213"/>
  <c r="P213"/>
  <c r="BK213"/>
  <c r="J213"/>
  <c r="BF213" s="1"/>
  <c r="BI212"/>
  <c r="BH212"/>
  <c r="BG212"/>
  <c r="BE212"/>
  <c r="T212"/>
  <c r="R212"/>
  <c r="P212"/>
  <c r="BK212"/>
  <c r="J212"/>
  <c r="BF212"/>
  <c r="BI211"/>
  <c r="BH211"/>
  <c r="BG211"/>
  <c r="BE211"/>
  <c r="T211"/>
  <c r="R211"/>
  <c r="P211"/>
  <c r="BK211"/>
  <c r="J211"/>
  <c r="BF211" s="1"/>
  <c r="BI209"/>
  <c r="BH209"/>
  <c r="BG209"/>
  <c r="BE209"/>
  <c r="T209"/>
  <c r="R209"/>
  <c r="R205" s="1"/>
  <c r="P209"/>
  <c r="BK209"/>
  <c r="J209"/>
  <c r="BF209"/>
  <c r="BI206"/>
  <c r="BH206"/>
  <c r="BG206"/>
  <c r="BE206"/>
  <c r="T206"/>
  <c r="T205" s="1"/>
  <c r="R206"/>
  <c r="P206"/>
  <c r="P205" s="1"/>
  <c r="BK206"/>
  <c r="BK205"/>
  <c r="J205" s="1"/>
  <c r="J105" s="1"/>
  <c r="J206"/>
  <c r="BF206" s="1"/>
  <c r="BI204"/>
  <c r="BH204"/>
  <c r="BG204"/>
  <c r="BE204"/>
  <c r="T204"/>
  <c r="R204"/>
  <c r="P204"/>
  <c r="BK204"/>
  <c r="J204"/>
  <c r="BF204" s="1"/>
  <c r="BI201"/>
  <c r="BH201"/>
  <c r="BG201"/>
  <c r="BE201"/>
  <c r="T201"/>
  <c r="T200" s="1"/>
  <c r="R201"/>
  <c r="R200" s="1"/>
  <c r="P201"/>
  <c r="P200" s="1"/>
  <c r="BK201"/>
  <c r="J201"/>
  <c r="BF201" s="1"/>
  <c r="BI198"/>
  <c r="BH198"/>
  <c r="BG198"/>
  <c r="BE198"/>
  <c r="T198"/>
  <c r="T197"/>
  <c r="R198"/>
  <c r="R197" s="1"/>
  <c r="P198"/>
  <c r="P197" s="1"/>
  <c r="BK198"/>
  <c r="BK197" s="1"/>
  <c r="J197" s="1"/>
  <c r="J102" s="1"/>
  <c r="J198"/>
  <c r="BF198" s="1"/>
  <c r="BI195"/>
  <c r="BH195"/>
  <c r="BG195"/>
  <c r="BE195"/>
  <c r="T195"/>
  <c r="R195"/>
  <c r="P195"/>
  <c r="BK195"/>
  <c r="J195"/>
  <c r="BF195"/>
  <c r="BI193"/>
  <c r="BH193"/>
  <c r="BG193"/>
  <c r="BE193"/>
  <c r="T193"/>
  <c r="R193"/>
  <c r="R187" s="1"/>
  <c r="P193"/>
  <c r="BK193"/>
  <c r="J193"/>
  <c r="BF193"/>
  <c r="BI191"/>
  <c r="BH191"/>
  <c r="BG191"/>
  <c r="BE191"/>
  <c r="T191"/>
  <c r="R191"/>
  <c r="P191"/>
  <c r="BK191"/>
  <c r="BK187" s="1"/>
  <c r="J187" s="1"/>
  <c r="J101" s="1"/>
  <c r="J191"/>
  <c r="BF191"/>
  <c r="BI188"/>
  <c r="BH188"/>
  <c r="BG188"/>
  <c r="BE188"/>
  <c r="T188"/>
  <c r="T187"/>
  <c r="R188"/>
  <c r="P188"/>
  <c r="P187"/>
  <c r="BK188"/>
  <c r="J188"/>
  <c r="BF188" s="1"/>
  <c r="BI185"/>
  <c r="BH185"/>
  <c r="BG185"/>
  <c r="BE185"/>
  <c r="T185"/>
  <c r="R185"/>
  <c r="P185"/>
  <c r="BK185"/>
  <c r="J185"/>
  <c r="BF185" s="1"/>
  <c r="BI183"/>
  <c r="BH183"/>
  <c r="BG183"/>
  <c r="BE183"/>
  <c r="T183"/>
  <c r="R183"/>
  <c r="P183"/>
  <c r="BK183"/>
  <c r="J183"/>
  <c r="BF183"/>
  <c r="BI180"/>
  <c r="BH180"/>
  <c r="BG180"/>
  <c r="BE180"/>
  <c r="T180"/>
  <c r="R180"/>
  <c r="P180"/>
  <c r="BK180"/>
  <c r="J180"/>
  <c r="BF180" s="1"/>
  <c r="BI177"/>
  <c r="BH177"/>
  <c r="BG177"/>
  <c r="BE177"/>
  <c r="T177"/>
  <c r="R177"/>
  <c r="P177"/>
  <c r="BK177"/>
  <c r="J177"/>
  <c r="BF177"/>
  <c r="BI176"/>
  <c r="BH176"/>
  <c r="BG176"/>
  <c r="BE176"/>
  <c r="T176"/>
  <c r="R176"/>
  <c r="P176"/>
  <c r="BK176"/>
  <c r="J176"/>
  <c r="BF176" s="1"/>
  <c r="BI172"/>
  <c r="BH172"/>
  <c r="BG172"/>
  <c r="BE172"/>
  <c r="T172"/>
  <c r="R172"/>
  <c r="P172"/>
  <c r="BK172"/>
  <c r="J172"/>
  <c r="BF172"/>
  <c r="BI168"/>
  <c r="BH168"/>
  <c r="BG168"/>
  <c r="BE168"/>
  <c r="T168"/>
  <c r="R168"/>
  <c r="P168"/>
  <c r="BK168"/>
  <c r="J168"/>
  <c r="BF168" s="1"/>
  <c r="BI164"/>
  <c r="BH164"/>
  <c r="BG164"/>
  <c r="BE164"/>
  <c r="T164"/>
  <c r="R164"/>
  <c r="P164"/>
  <c r="BK164"/>
  <c r="J164"/>
  <c r="BF164" s="1"/>
  <c r="BI159"/>
  <c r="BH159"/>
  <c r="BG159"/>
  <c r="BE159"/>
  <c r="T159"/>
  <c r="R159"/>
  <c r="P159"/>
  <c r="BK159"/>
  <c r="J159"/>
  <c r="BF159" s="1"/>
  <c r="BI156"/>
  <c r="BH156"/>
  <c r="BG156"/>
  <c r="BE156"/>
  <c r="T156"/>
  <c r="R156"/>
  <c r="P156"/>
  <c r="BK156"/>
  <c r="J156"/>
  <c r="BF156" s="1"/>
  <c r="BI154"/>
  <c r="BH154"/>
  <c r="BG154"/>
  <c r="BE154"/>
  <c r="T154"/>
  <c r="R154"/>
  <c r="P154"/>
  <c r="BK154"/>
  <c r="J154"/>
  <c r="BF154" s="1"/>
  <c r="BI151"/>
  <c r="BH151"/>
  <c r="BG151"/>
  <c r="BE151"/>
  <c r="T151"/>
  <c r="R151"/>
  <c r="P151"/>
  <c r="BK151"/>
  <c r="J151"/>
  <c r="BF151"/>
  <c r="BI148"/>
  <c r="BH148"/>
  <c r="BG148"/>
  <c r="BE148"/>
  <c r="T148"/>
  <c r="R148"/>
  <c r="P148"/>
  <c r="BK148"/>
  <c r="J148"/>
  <c r="BF148" s="1"/>
  <c r="BI144"/>
  <c r="BH144"/>
  <c r="BG144"/>
  <c r="BE144"/>
  <c r="T144"/>
  <c r="R144"/>
  <c r="P144"/>
  <c r="BK144"/>
  <c r="J144"/>
  <c r="BF144"/>
  <c r="BI143"/>
  <c r="BH143"/>
  <c r="BG143"/>
  <c r="BE143"/>
  <c r="T143"/>
  <c r="T139" s="1"/>
  <c r="T138" s="1"/>
  <c r="R143"/>
  <c r="P143"/>
  <c r="BK143"/>
  <c r="J143"/>
  <c r="BF143" s="1"/>
  <c r="BI140"/>
  <c r="BH140"/>
  <c r="BG140"/>
  <c r="BE140"/>
  <c r="J35"/>
  <c r="AV97" i="1" s="1"/>
  <c r="T140" i="3"/>
  <c r="R140"/>
  <c r="P140"/>
  <c r="BK140"/>
  <c r="J140"/>
  <c r="BF140" s="1"/>
  <c r="F131"/>
  <c r="E129"/>
  <c r="F91"/>
  <c r="E89"/>
  <c r="J26"/>
  <c r="E26"/>
  <c r="J134" s="1"/>
  <c r="J25"/>
  <c r="J23"/>
  <c r="E23"/>
  <c r="J93" s="1"/>
  <c r="J133"/>
  <c r="J22"/>
  <c r="J20"/>
  <c r="E20"/>
  <c r="F94" s="1"/>
  <c r="J19"/>
  <c r="J17"/>
  <c r="E17"/>
  <c r="F93" s="1"/>
  <c r="J16"/>
  <c r="J91"/>
  <c r="E7"/>
  <c r="E125" s="1"/>
  <c r="E85"/>
  <c r="J39" i="2"/>
  <c r="J38"/>
  <c r="AY96" i="1"/>
  <c r="J37" i="2"/>
  <c r="AX96" i="1" s="1"/>
  <c r="BI309" i="2"/>
  <c r="BH309"/>
  <c r="BG309"/>
  <c r="BE309"/>
  <c r="T309"/>
  <c r="R309"/>
  <c r="P309"/>
  <c r="BK309"/>
  <c r="J309"/>
  <c r="BF309" s="1"/>
  <c r="BI306"/>
  <c r="BH306"/>
  <c r="BG306"/>
  <c r="BE306"/>
  <c r="T306"/>
  <c r="T305" s="1"/>
  <c r="R306"/>
  <c r="R305" s="1"/>
  <c r="P306"/>
  <c r="BK306"/>
  <c r="J306"/>
  <c r="BF306"/>
  <c r="BI304"/>
  <c r="BH304"/>
  <c r="BG304"/>
  <c r="BE304"/>
  <c r="T304"/>
  <c r="R304"/>
  <c r="P304"/>
  <c r="BK304"/>
  <c r="BK300" s="1"/>
  <c r="J300" s="1"/>
  <c r="J107" s="1"/>
  <c r="J304"/>
  <c r="BF304" s="1"/>
  <c r="BI301"/>
  <c r="BH301"/>
  <c r="BG301"/>
  <c r="BE301"/>
  <c r="T301"/>
  <c r="T300" s="1"/>
  <c r="T299" s="1"/>
  <c r="R301"/>
  <c r="R300"/>
  <c r="P301"/>
  <c r="BK301"/>
  <c r="J301"/>
  <c r="BF301" s="1"/>
  <c r="BI298"/>
  <c r="BH298"/>
  <c r="BG298"/>
  <c r="BE298"/>
  <c r="T298"/>
  <c r="T297" s="1"/>
  <c r="R298"/>
  <c r="R297"/>
  <c r="P298"/>
  <c r="P297" s="1"/>
  <c r="BK298"/>
  <c r="BK297" s="1"/>
  <c r="J297" s="1"/>
  <c r="J105" s="1"/>
  <c r="J298"/>
  <c r="BF298"/>
  <c r="BI295"/>
  <c r="BH295"/>
  <c r="BG295"/>
  <c r="BE295"/>
  <c r="T295"/>
  <c r="R295"/>
  <c r="P295"/>
  <c r="BK295"/>
  <c r="J295"/>
  <c r="BF295" s="1"/>
  <c r="BI294"/>
  <c r="BH294"/>
  <c r="BG294"/>
  <c r="BE294"/>
  <c r="T294"/>
  <c r="R294"/>
  <c r="P294"/>
  <c r="BK294"/>
  <c r="J294"/>
  <c r="BF294" s="1"/>
  <c r="BI291"/>
  <c r="BH291"/>
  <c r="BG291"/>
  <c r="BE291"/>
  <c r="T291"/>
  <c r="R291"/>
  <c r="R290" s="1"/>
  <c r="P291"/>
  <c r="P290" s="1"/>
  <c r="BK291"/>
  <c r="BK290" s="1"/>
  <c r="J290" s="1"/>
  <c r="J104" s="1"/>
  <c r="J291"/>
  <c r="BF291" s="1"/>
  <c r="BI288"/>
  <c r="BH288"/>
  <c r="BG288"/>
  <c r="BE288"/>
  <c r="T288"/>
  <c r="R288"/>
  <c r="P288"/>
  <c r="BK288"/>
  <c r="J288"/>
  <c r="BF288" s="1"/>
  <c r="BI281"/>
  <c r="BH281"/>
  <c r="BG281"/>
  <c r="BE281"/>
  <c r="T281"/>
  <c r="T280" s="1"/>
  <c r="R281"/>
  <c r="R280" s="1"/>
  <c r="P281"/>
  <c r="P280" s="1"/>
  <c r="BK281"/>
  <c r="J281"/>
  <c r="BF281" s="1"/>
  <c r="BI276"/>
  <c r="BH276"/>
  <c r="BG276"/>
  <c r="BE276"/>
  <c r="T276"/>
  <c r="R276"/>
  <c r="P276"/>
  <c r="BK276"/>
  <c r="J276"/>
  <c r="BF276" s="1"/>
  <c r="BI275"/>
  <c r="BH275"/>
  <c r="BG275"/>
  <c r="BE275"/>
  <c r="T275"/>
  <c r="R275"/>
  <c r="P275"/>
  <c r="BK275"/>
  <c r="J275"/>
  <c r="BF275" s="1"/>
  <c r="BI271"/>
  <c r="BH271"/>
  <c r="BG271"/>
  <c r="BE271"/>
  <c r="T271"/>
  <c r="T260" s="1"/>
  <c r="R271"/>
  <c r="P271"/>
  <c r="BK271"/>
  <c r="J271"/>
  <c r="BF271"/>
  <c r="BI267"/>
  <c r="BH267"/>
  <c r="BG267"/>
  <c r="BE267"/>
  <c r="T267"/>
  <c r="R267"/>
  <c r="P267"/>
  <c r="BK267"/>
  <c r="J267"/>
  <c r="BF267" s="1"/>
  <c r="BI261"/>
  <c r="BH261"/>
  <c r="BG261"/>
  <c r="BE261"/>
  <c r="T261"/>
  <c r="R261"/>
  <c r="R260" s="1"/>
  <c r="P261"/>
  <c r="P260" s="1"/>
  <c r="BK261"/>
  <c r="J261"/>
  <c r="BF261" s="1"/>
  <c r="BI259"/>
  <c r="BH259"/>
  <c r="BG259"/>
  <c r="BE259"/>
  <c r="T259"/>
  <c r="R259"/>
  <c r="P259"/>
  <c r="BK259"/>
  <c r="J259"/>
  <c r="BF259"/>
  <c r="BI252"/>
  <c r="BH252"/>
  <c r="BG252"/>
  <c r="BE252"/>
  <c r="T252"/>
  <c r="R252"/>
  <c r="P252"/>
  <c r="BK252"/>
  <c r="J252"/>
  <c r="BF252" s="1"/>
  <c r="BI242"/>
  <c r="BH242"/>
  <c r="BG242"/>
  <c r="BE242"/>
  <c r="T242"/>
  <c r="R242"/>
  <c r="P242"/>
  <c r="BK242"/>
  <c r="J242"/>
  <c r="BF242" s="1"/>
  <c r="BI241"/>
  <c r="BH241"/>
  <c r="BG241"/>
  <c r="BE241"/>
  <c r="T241"/>
  <c r="R241"/>
  <c r="P241"/>
  <c r="BK241"/>
  <c r="J241"/>
  <c r="BF241" s="1"/>
  <c r="BI230"/>
  <c r="BH230"/>
  <c r="BG230"/>
  <c r="BE230"/>
  <c r="T230"/>
  <c r="R230"/>
  <c r="P230"/>
  <c r="BK230"/>
  <c r="J230"/>
  <c r="BF230"/>
  <c r="BI215"/>
  <c r="BH215"/>
  <c r="BG215"/>
  <c r="BE215"/>
  <c r="T215"/>
  <c r="R215"/>
  <c r="P215"/>
  <c r="BK215"/>
  <c r="J215"/>
  <c r="BF215" s="1"/>
  <c r="BI212"/>
  <c r="BH212"/>
  <c r="BG212"/>
  <c r="BE212"/>
  <c r="T212"/>
  <c r="R212"/>
  <c r="P212"/>
  <c r="BK212"/>
  <c r="J212"/>
  <c r="BF212"/>
  <c r="BI211"/>
  <c r="BH211"/>
  <c r="BG211"/>
  <c r="BE211"/>
  <c r="T211"/>
  <c r="R211"/>
  <c r="P211"/>
  <c r="BK211"/>
  <c r="J211"/>
  <c r="BF211" s="1"/>
  <c r="BI206"/>
  <c r="BH206"/>
  <c r="BG206"/>
  <c r="BE206"/>
  <c r="T206"/>
  <c r="R206"/>
  <c r="P206"/>
  <c r="BK206"/>
  <c r="BK200" s="1"/>
  <c r="J200" s="1"/>
  <c r="J101" s="1"/>
  <c r="J206"/>
  <c r="BF206"/>
  <c r="BI201"/>
  <c r="BH201"/>
  <c r="BG201"/>
  <c r="BE201"/>
  <c r="T201"/>
  <c r="R201"/>
  <c r="R200" s="1"/>
  <c r="P201"/>
  <c r="BK201"/>
  <c r="J201"/>
  <c r="BF201" s="1"/>
  <c r="BI198"/>
  <c r="BH198"/>
  <c r="BG198"/>
  <c r="BE198"/>
  <c r="T198"/>
  <c r="R198"/>
  <c r="P198"/>
  <c r="BK198"/>
  <c r="J198"/>
  <c r="BF198" s="1"/>
  <c r="BI197"/>
  <c r="BH197"/>
  <c r="BG197"/>
  <c r="BE197"/>
  <c r="T197"/>
  <c r="R197"/>
  <c r="P197"/>
  <c r="BK197"/>
  <c r="J197"/>
  <c r="BF197"/>
  <c r="BI196"/>
  <c r="BH196"/>
  <c r="BG196"/>
  <c r="BE196"/>
  <c r="T196"/>
  <c r="R196"/>
  <c r="P196"/>
  <c r="BK196"/>
  <c r="J196"/>
  <c r="BF196" s="1"/>
  <c r="BI194"/>
  <c r="BH194"/>
  <c r="BG194"/>
  <c r="BE194"/>
  <c r="T194"/>
  <c r="R194"/>
  <c r="P194"/>
  <c r="BK194"/>
  <c r="J194"/>
  <c r="BF194"/>
  <c r="BI192"/>
  <c r="BH192"/>
  <c r="BG192"/>
  <c r="BE192"/>
  <c r="T192"/>
  <c r="R192"/>
  <c r="P192"/>
  <c r="BK192"/>
  <c r="J192"/>
  <c r="BF192" s="1"/>
  <c r="BI189"/>
  <c r="BH189"/>
  <c r="BG189"/>
  <c r="BE189"/>
  <c r="T189"/>
  <c r="R189"/>
  <c r="P189"/>
  <c r="BK189"/>
  <c r="J189"/>
  <c r="BF189"/>
  <c r="BI186"/>
  <c r="BH186"/>
  <c r="BG186"/>
  <c r="BE186"/>
  <c r="T186"/>
  <c r="R186"/>
  <c r="P186"/>
  <c r="BK186"/>
  <c r="J186"/>
  <c r="BF186" s="1"/>
  <c r="BI179"/>
  <c r="BH179"/>
  <c r="BG179"/>
  <c r="BE179"/>
  <c r="T179"/>
  <c r="R179"/>
  <c r="P179"/>
  <c r="BK179"/>
  <c r="J179"/>
  <c r="BF179" s="1"/>
  <c r="BI176"/>
  <c r="BH176"/>
  <c r="BG176"/>
  <c r="BE176"/>
  <c r="T176"/>
  <c r="R176"/>
  <c r="P176"/>
  <c r="BK176"/>
  <c r="J176"/>
  <c r="BF176" s="1"/>
  <c r="BI173"/>
  <c r="BH173"/>
  <c r="BG173"/>
  <c r="BE173"/>
  <c r="T173"/>
  <c r="R173"/>
  <c r="P173"/>
  <c r="BK173"/>
  <c r="J173"/>
  <c r="BF173"/>
  <c r="BI163"/>
  <c r="BH163"/>
  <c r="BG163"/>
  <c r="BE163"/>
  <c r="T163"/>
  <c r="R163"/>
  <c r="P163"/>
  <c r="BK163"/>
  <c r="J163"/>
  <c r="BF163" s="1"/>
  <c r="BI158"/>
  <c r="BH158"/>
  <c r="BG158"/>
  <c r="BE158"/>
  <c r="T158"/>
  <c r="R158"/>
  <c r="P158"/>
  <c r="BK158"/>
  <c r="J158"/>
  <c r="BF158"/>
  <c r="BI155"/>
  <c r="BH155"/>
  <c r="BG155"/>
  <c r="BE155"/>
  <c r="T155"/>
  <c r="R155"/>
  <c r="P155"/>
  <c r="BK155"/>
  <c r="J155"/>
  <c r="BF155" s="1"/>
  <c r="BI154"/>
  <c r="BH154"/>
  <c r="BG154"/>
  <c r="BE154"/>
  <c r="T154"/>
  <c r="R154"/>
  <c r="P154"/>
  <c r="BK154"/>
  <c r="J154"/>
  <c r="BF154"/>
  <c r="BI142"/>
  <c r="BH142"/>
  <c r="BG142"/>
  <c r="BE142"/>
  <c r="T142"/>
  <c r="R142"/>
  <c r="P142"/>
  <c r="BK142"/>
  <c r="J142"/>
  <c r="BF142" s="1"/>
  <c r="BI139"/>
  <c r="BH139"/>
  <c r="BG139"/>
  <c r="BE139"/>
  <c r="T139"/>
  <c r="R139"/>
  <c r="P139"/>
  <c r="BK139"/>
  <c r="J139"/>
  <c r="BF139" s="1"/>
  <c r="BI136"/>
  <c r="BH136"/>
  <c r="BG136"/>
  <c r="BE136"/>
  <c r="T136"/>
  <c r="R136"/>
  <c r="P136"/>
  <c r="BK136"/>
  <c r="J136"/>
  <c r="BF136" s="1"/>
  <c r="BI133"/>
  <c r="F39"/>
  <c r="BD96" i="1" s="1"/>
  <c r="BH133" i="2"/>
  <c r="BG133"/>
  <c r="BE133"/>
  <c r="T133"/>
  <c r="R133"/>
  <c r="P133"/>
  <c r="BK133"/>
  <c r="J133"/>
  <c r="BF133" s="1"/>
  <c r="F124"/>
  <c r="E122"/>
  <c r="F91"/>
  <c r="E89"/>
  <c r="J26"/>
  <c r="E26"/>
  <c r="J127" s="1"/>
  <c r="J25"/>
  <c r="J23"/>
  <c r="E23"/>
  <c r="J126" s="1"/>
  <c r="J22"/>
  <c r="J20"/>
  <c r="E20"/>
  <c r="F94" s="1"/>
  <c r="J19"/>
  <c r="J17"/>
  <c r="E17"/>
  <c r="F93" s="1"/>
  <c r="J16"/>
  <c r="J91"/>
  <c r="E7"/>
  <c r="E85" s="1"/>
  <c r="AS104" i="1"/>
  <c r="AS95"/>
  <c r="L90"/>
  <c r="AM90"/>
  <c r="AM89"/>
  <c r="L89"/>
  <c r="AM87"/>
  <c r="L87"/>
  <c r="L85"/>
  <c r="J93" i="2" l="1"/>
  <c r="F124" i="11"/>
  <c r="J93" i="15"/>
  <c r="F125" i="5"/>
  <c r="F141" i="6"/>
  <c r="J94" i="10"/>
  <c r="J94" i="12"/>
  <c r="J130" i="4"/>
  <c r="J122" i="7"/>
  <c r="F93" i="14"/>
  <c r="J94" i="2"/>
  <c r="F125" i="10"/>
  <c r="F93" i="12"/>
  <c r="BK132" i="2"/>
  <c r="T200"/>
  <c r="R299"/>
  <c r="BK200" i="3"/>
  <c r="J200" s="1"/>
  <c r="J104" s="1"/>
  <c r="R216"/>
  <c r="R199" s="1"/>
  <c r="P307"/>
  <c r="R336"/>
  <c r="P410"/>
  <c r="R154" i="4"/>
  <c r="T133" i="5"/>
  <c r="P234"/>
  <c r="T803" i="6"/>
  <c r="F38" i="7"/>
  <c r="BC101" i="1" s="1"/>
  <c r="T136" i="7"/>
  <c r="T127" s="1"/>
  <c r="F38" i="9"/>
  <c r="BC103" i="1" s="1"/>
  <c r="F36" i="14"/>
  <c r="BA109" i="1" s="1"/>
  <c r="AS94"/>
  <c r="P132" i="2"/>
  <c r="F37" i="3"/>
  <c r="BB97" i="1" s="1"/>
  <c r="BK410" i="3"/>
  <c r="J410" s="1"/>
  <c r="J110" s="1"/>
  <c r="T465"/>
  <c r="F37" i="4"/>
  <c r="BB98" i="1" s="1"/>
  <c r="T154" i="4"/>
  <c r="P179"/>
  <c r="F37" i="5"/>
  <c r="BB99" i="1" s="1"/>
  <c r="P520" i="6"/>
  <c r="R132" i="2"/>
  <c r="BK139" i="3"/>
  <c r="F39"/>
  <c r="BD97" i="1" s="1"/>
  <c r="T410" i="3"/>
  <c r="T483"/>
  <c r="F38" i="4"/>
  <c r="BC98" i="1" s="1"/>
  <c r="BK179" i="4"/>
  <c r="J179" s="1"/>
  <c r="J106" s="1"/>
  <c r="P350"/>
  <c r="T147" i="5"/>
  <c r="P124" i="9"/>
  <c r="P123" s="1"/>
  <c r="P122" s="1"/>
  <c r="AU103" i="1" s="1"/>
  <c r="P139" i="3"/>
  <c r="P138" s="1"/>
  <c r="T307"/>
  <c r="J93" i="4"/>
  <c r="R139" i="3"/>
  <c r="P216"/>
  <c r="P222"/>
  <c r="R410"/>
  <c r="P210" i="4"/>
  <c r="F39" i="5"/>
  <c r="BD99" i="1" s="1"/>
  <c r="R185" i="6"/>
  <c r="BK572"/>
  <c r="J572" s="1"/>
  <c r="J111" s="1"/>
  <c r="T144" i="7"/>
  <c r="J35" i="8"/>
  <c r="AV102" i="1" s="1"/>
  <c r="F35" i="8"/>
  <c r="AZ102" i="1" s="1"/>
  <c r="T132" i="2"/>
  <c r="F37"/>
  <c r="BB96" i="1" s="1"/>
  <c r="P200" i="2"/>
  <c r="BK280"/>
  <c r="J280" s="1"/>
  <c r="J103" s="1"/>
  <c r="BK216" i="3"/>
  <c r="R135" i="4"/>
  <c r="R134" s="1"/>
  <c r="BK171" i="5"/>
  <c r="J171" s="1"/>
  <c r="J103" s="1"/>
  <c r="F35" i="6"/>
  <c r="AZ100" i="1" s="1"/>
  <c r="BK803" i="6"/>
  <c r="J803" s="1"/>
  <c r="J123" s="1"/>
  <c r="R158" i="7"/>
  <c r="BK131" i="10"/>
  <c r="J131" s="1"/>
  <c r="J100" s="1"/>
  <c r="F35" i="2"/>
  <c r="AZ96" i="1" s="1"/>
  <c r="BK260" i="2"/>
  <c r="J260" s="1"/>
  <c r="J102" s="1"/>
  <c r="F38"/>
  <c r="BC96" i="1" s="1"/>
  <c r="BK305" i="2"/>
  <c r="J305" s="1"/>
  <c r="J108" s="1"/>
  <c r="T216" i="3"/>
  <c r="T199" s="1"/>
  <c r="T137" s="1"/>
  <c r="P465"/>
  <c r="T135" i="4"/>
  <c r="T134" s="1"/>
  <c r="J35"/>
  <c r="AV98" i="1" s="1"/>
  <c r="T210" i="4"/>
  <c r="P294"/>
  <c r="P133" i="5"/>
  <c r="F35" i="9"/>
  <c r="AZ103" i="1" s="1"/>
  <c r="F36" i="13"/>
  <c r="BA108" i="1" s="1"/>
  <c r="T171" i="5"/>
  <c r="T256"/>
  <c r="P256"/>
  <c r="R146" i="6"/>
  <c r="F38"/>
  <c r="BC100" i="1" s="1"/>
  <c r="T185" i="6"/>
  <c r="P314"/>
  <c r="P299" s="1"/>
  <c r="F93" i="9"/>
  <c r="P184" i="10"/>
  <c r="BK129" i="11"/>
  <c r="R163"/>
  <c r="R162" s="1"/>
  <c r="F37" i="13"/>
  <c r="BB108" i="1" s="1"/>
  <c r="R158" i="13"/>
  <c r="BK164" i="14"/>
  <c r="J164" s="1"/>
  <c r="J104" s="1"/>
  <c r="BK184" i="15"/>
  <c r="J184" s="1"/>
  <c r="J107" s="1"/>
  <c r="T193" i="5"/>
  <c r="R314" i="6"/>
  <c r="R572"/>
  <c r="P165" i="7"/>
  <c r="P124" i="8"/>
  <c r="P123" s="1"/>
  <c r="P122" s="1"/>
  <c r="AU102" i="1" s="1"/>
  <c r="F38" i="8"/>
  <c r="BC102" i="1" s="1"/>
  <c r="R131" i="10"/>
  <c r="R174"/>
  <c r="F35" i="12"/>
  <c r="AZ107" i="1" s="1"/>
  <c r="R131" i="12"/>
  <c r="R185"/>
  <c r="P205" i="13"/>
  <c r="P204" s="1"/>
  <c r="P156" i="14"/>
  <c r="R181" i="15"/>
  <c r="R172" s="1"/>
  <c r="R194"/>
  <c r="BK147" i="5"/>
  <c r="J147" s="1"/>
  <c r="J102" s="1"/>
  <c r="R171"/>
  <c r="BK234"/>
  <c r="J234" s="1"/>
  <c r="J105" s="1"/>
  <c r="T314" i="6"/>
  <c r="T299" s="1"/>
  <c r="T534"/>
  <c r="T572"/>
  <c r="BK687"/>
  <c r="J687" s="1"/>
  <c r="J115" s="1"/>
  <c r="BK760"/>
  <c r="J760" s="1"/>
  <c r="J118" s="1"/>
  <c r="R124" i="8"/>
  <c r="R123" s="1"/>
  <c r="R122" s="1"/>
  <c r="J35" i="9"/>
  <c r="AV103" i="1" s="1"/>
  <c r="BK184" i="10"/>
  <c r="J184" s="1"/>
  <c r="J104" s="1"/>
  <c r="R206"/>
  <c r="R205" s="1"/>
  <c r="T131" i="12"/>
  <c r="T159"/>
  <c r="P159"/>
  <c r="J94" i="13"/>
  <c r="BK162"/>
  <c r="J162" s="1"/>
  <c r="J103" s="1"/>
  <c r="J35" i="14"/>
  <c r="AV109" i="1" s="1"/>
  <c r="BK143" i="15"/>
  <c r="J143" s="1"/>
  <c r="J100" s="1"/>
  <c r="T294" i="4"/>
  <c r="T350"/>
  <c r="R251" i="5"/>
  <c r="E85" i="6"/>
  <c r="J35"/>
  <c r="AV100" i="1" s="1"/>
  <c r="R760" i="6"/>
  <c r="T124" i="8"/>
  <c r="T123" s="1"/>
  <c r="T122" s="1"/>
  <c r="E85" i="9"/>
  <c r="BK124"/>
  <c r="J124" s="1"/>
  <c r="J100" s="1"/>
  <c r="F35" i="10"/>
  <c r="AZ105" i="1" s="1"/>
  <c r="F93" i="11"/>
  <c r="T129"/>
  <c r="T128" s="1"/>
  <c r="R153"/>
  <c r="R128" s="1"/>
  <c r="R127" s="1"/>
  <c r="T185" i="12"/>
  <c r="P185"/>
  <c r="BK130" i="13"/>
  <c r="J94" i="14"/>
  <c r="BK305" i="4"/>
  <c r="J305" s="1"/>
  <c r="J110" s="1"/>
  <c r="BK256" i="5"/>
  <c r="J256" s="1"/>
  <c r="J107" s="1"/>
  <c r="F37" i="6"/>
  <c r="BB100" i="1" s="1"/>
  <c r="T520" i="6"/>
  <c r="F94" i="7"/>
  <c r="BK165"/>
  <c r="J165" s="1"/>
  <c r="J104" s="1"/>
  <c r="F37" i="8"/>
  <c r="BB102" i="1" s="1"/>
  <c r="F37" i="9"/>
  <c r="BB103" i="1" s="1"/>
  <c r="P174" i="10"/>
  <c r="T206"/>
  <c r="T205" s="1"/>
  <c r="P206"/>
  <c r="P205" s="1"/>
  <c r="P163" i="11"/>
  <c r="P162" s="1"/>
  <c r="T155" i="12"/>
  <c r="P155"/>
  <c r="R129" i="14"/>
  <c r="J94" i="15"/>
  <c r="F38"/>
  <c r="BC110" i="1" s="1"/>
  <c r="R158" i="15"/>
  <c r="BK161"/>
  <c r="J161" s="1"/>
  <c r="J104" s="1"/>
  <c r="R234" i="5"/>
  <c r="R132" s="1"/>
  <c r="R129" s="1"/>
  <c r="P404" i="6"/>
  <c r="P391" s="1"/>
  <c r="BK642"/>
  <c r="J642" s="1"/>
  <c r="J113" s="1"/>
  <c r="R136" i="7"/>
  <c r="R130" i="10"/>
  <c r="R129" s="1"/>
  <c r="BK131" i="12"/>
  <c r="J131" s="1"/>
  <c r="J100" s="1"/>
  <c r="F38"/>
  <c r="BC107" i="1" s="1"/>
  <c r="BK159" i="12"/>
  <c r="J159" s="1"/>
  <c r="J103" s="1"/>
  <c r="J93" i="13"/>
  <c r="R130"/>
  <c r="R129" s="1"/>
  <c r="P158"/>
  <c r="T129" i="14"/>
  <c r="R160"/>
  <c r="R128" s="1"/>
  <c r="R127" s="1"/>
  <c r="F39" i="15"/>
  <c r="BD110" i="1" s="1"/>
  <c r="R147" i="5"/>
  <c r="P171"/>
  <c r="P193"/>
  <c r="R256"/>
  <c r="F39" i="6"/>
  <c r="BD100" i="1" s="1"/>
  <c r="P185" i="6"/>
  <c r="R404"/>
  <c r="R667"/>
  <c r="R748"/>
  <c r="F39" i="7"/>
  <c r="BD101" i="1" s="1"/>
  <c r="R144" i="7"/>
  <c r="T158"/>
  <c r="R165"/>
  <c r="R184" i="10"/>
  <c r="BK163" i="11"/>
  <c r="BK162" s="1"/>
  <c r="J162" s="1"/>
  <c r="J104" s="1"/>
  <c r="P131" i="12"/>
  <c r="F39" i="13"/>
  <c r="BD108" i="1" s="1"/>
  <c r="J35" i="13"/>
  <c r="AV108" i="1" s="1"/>
  <c r="E119" i="15"/>
  <c r="P147"/>
  <c r="T191"/>
  <c r="BK194"/>
  <c r="J194" s="1"/>
  <c r="J109" s="1"/>
  <c r="T194"/>
  <c r="T184" s="1"/>
  <c r="J91" i="14"/>
  <c r="J123" i="5"/>
  <c r="J121" i="11"/>
  <c r="J91" i="10"/>
  <c r="J91" i="12"/>
  <c r="F36" i="3"/>
  <c r="BA97" i="1" s="1"/>
  <c r="J36" i="3"/>
  <c r="AW97" i="1" s="1"/>
  <c r="AT97" s="1"/>
  <c r="J216" i="3"/>
  <c r="J106" s="1"/>
  <c r="BK199"/>
  <c r="J199" s="1"/>
  <c r="J103" s="1"/>
  <c r="J478" i="6"/>
  <c r="J107" s="1"/>
  <c r="BK128" i="11"/>
  <c r="J129"/>
  <c r="J100" s="1"/>
  <c r="P199" i="3"/>
  <c r="P137" s="1"/>
  <c r="AU97" i="1" s="1"/>
  <c r="F36" i="6"/>
  <c r="BA100" i="1" s="1"/>
  <c r="J36" i="2"/>
  <c r="AW96" i="1" s="1"/>
  <c r="F36" i="2"/>
  <c r="BA96" i="1" s="1"/>
  <c r="BK204" i="13"/>
  <c r="J204" s="1"/>
  <c r="J105" s="1"/>
  <c r="J205"/>
  <c r="J106" s="1"/>
  <c r="BK131" i="2"/>
  <c r="J132"/>
  <c r="J100" s="1"/>
  <c r="R131"/>
  <c r="R130" s="1"/>
  <c r="BK138" i="3"/>
  <c r="R138"/>
  <c r="P146" i="6"/>
  <c r="R391"/>
  <c r="F36" i="7"/>
  <c r="BA101" i="1" s="1"/>
  <c r="T126" i="7"/>
  <c r="P158"/>
  <c r="F36" i="4"/>
  <c r="BA98" i="1" s="1"/>
  <c r="J123" i="7"/>
  <c r="J94"/>
  <c r="J35"/>
  <c r="AV101" i="1" s="1"/>
  <c r="F35" i="7"/>
  <c r="AZ101" i="1" s="1"/>
  <c r="J163" i="11"/>
  <c r="J105" s="1"/>
  <c r="BK196" i="12"/>
  <c r="J196" s="1"/>
  <c r="J106" s="1"/>
  <c r="J197"/>
  <c r="J107" s="1"/>
  <c r="J35" i="15"/>
  <c r="AV110" i="1" s="1"/>
  <c r="F35" i="15"/>
  <c r="AZ110" i="1" s="1"/>
  <c r="BK123" i="9"/>
  <c r="E85" i="12"/>
  <c r="E117"/>
  <c r="F94"/>
  <c r="F126"/>
  <c r="J36"/>
  <c r="AW107" i="1" s="1"/>
  <c r="F36" i="12"/>
  <c r="BA107" i="1" s="1"/>
  <c r="F93" i="15"/>
  <c r="F127"/>
  <c r="J93" i="9"/>
  <c r="J118"/>
  <c r="F94" i="10"/>
  <c r="F126"/>
  <c r="J93" i="12"/>
  <c r="J125"/>
  <c r="E85" i="14"/>
  <c r="E115"/>
  <c r="F94"/>
  <c r="F124"/>
  <c r="F94" i="15"/>
  <c r="F128"/>
  <c r="E85" i="10"/>
  <c r="E117"/>
  <c r="BK205"/>
  <c r="J205" s="1"/>
  <c r="J106" s="1"/>
  <c r="J206"/>
  <c r="J107" s="1"/>
  <c r="J94" i="11"/>
  <c r="J124"/>
  <c r="E85" i="13"/>
  <c r="E116"/>
  <c r="J93" i="14"/>
  <c r="J123"/>
  <c r="BK128"/>
  <c r="J129"/>
  <c r="J100" s="1"/>
  <c r="J91" i="15"/>
  <c r="J125"/>
  <c r="R709" i="6"/>
  <c r="BK129" i="13"/>
  <c r="E118" i="2"/>
  <c r="F127"/>
  <c r="J35"/>
  <c r="AV96" i="1" s="1"/>
  <c r="BK299" i="2"/>
  <c r="J299" s="1"/>
  <c r="J106" s="1"/>
  <c r="P300"/>
  <c r="J94" i="3"/>
  <c r="J127" i="4"/>
  <c r="F129"/>
  <c r="J36"/>
  <c r="AW98" i="1" s="1"/>
  <c r="AT98" s="1"/>
  <c r="T179" i="4"/>
  <c r="BK210"/>
  <c r="J210" s="1"/>
  <c r="J107" s="1"/>
  <c r="P305"/>
  <c r="BK350"/>
  <c r="J350" s="1"/>
  <c r="J111" s="1"/>
  <c r="F35" i="5"/>
  <c r="AZ99" i="1" s="1"/>
  <c r="F38" i="5"/>
  <c r="BC99" i="1" s="1"/>
  <c r="J36" i="6"/>
  <c r="AW100" i="1" s="1"/>
  <c r="AT100" s="1"/>
  <c r="BK520" i="6"/>
  <c r="P642"/>
  <c r="P582" s="1"/>
  <c r="R791"/>
  <c r="R803"/>
  <c r="R784" s="1"/>
  <c r="R127" i="7"/>
  <c r="R126" s="1"/>
  <c r="F37"/>
  <c r="BB101" i="1" s="1"/>
  <c r="BK158" i="7"/>
  <c r="J158" s="1"/>
  <c r="J103" s="1"/>
  <c r="J116" i="8"/>
  <c r="J93"/>
  <c r="J119"/>
  <c r="BK123"/>
  <c r="F39" i="10"/>
  <c r="BD105" i="1" s="1"/>
  <c r="P131" i="10"/>
  <c r="P130" s="1"/>
  <c r="P129" s="1"/>
  <c r="AU105" i="1" s="1"/>
  <c r="F37" i="10"/>
  <c r="BB105" i="1" s="1"/>
  <c r="J130" i="13"/>
  <c r="J100" s="1"/>
  <c r="J36" i="15"/>
  <c r="AW110" i="1" s="1"/>
  <c r="J124" i="2"/>
  <c r="F126"/>
  <c r="J131" i="3"/>
  <c r="F134"/>
  <c r="J139"/>
  <c r="J100" s="1"/>
  <c r="F39" i="4"/>
  <c r="BD98" i="1" s="1"/>
  <c r="R210" i="4"/>
  <c r="P249"/>
  <c r="P178" s="1"/>
  <c r="P133" s="1"/>
  <c r="AU98" i="1" s="1"/>
  <c r="BK294" i="4"/>
  <c r="J294" s="1"/>
  <c r="J109" s="1"/>
  <c r="T305"/>
  <c r="R350"/>
  <c r="E85" i="5"/>
  <c r="J126"/>
  <c r="F36"/>
  <c r="BA99" i="1" s="1"/>
  <c r="J35" i="5"/>
  <c r="AV99" i="1" s="1"/>
  <c r="BK133" i="5"/>
  <c r="T146" i="6"/>
  <c r="R299"/>
  <c r="P481"/>
  <c r="R520"/>
  <c r="R481" s="1"/>
  <c r="BK534"/>
  <c r="J534" s="1"/>
  <c r="J110" s="1"/>
  <c r="BK582"/>
  <c r="J582" s="1"/>
  <c r="J112" s="1"/>
  <c r="P667"/>
  <c r="T687"/>
  <c r="P791"/>
  <c r="P784" s="1"/>
  <c r="P803"/>
  <c r="F122" i="7"/>
  <c r="F118" i="8"/>
  <c r="F36"/>
  <c r="BA102" i="1" s="1"/>
  <c r="T131" i="10"/>
  <c r="T130" s="1"/>
  <c r="T129" s="1"/>
  <c r="BK155" i="12"/>
  <c r="J155" s="1"/>
  <c r="J102" s="1"/>
  <c r="T197"/>
  <c r="T196" s="1"/>
  <c r="P197"/>
  <c r="P196" s="1"/>
  <c r="F35" i="14"/>
  <c r="AZ109" i="1" s="1"/>
  <c r="T164" i="14"/>
  <c r="T128" s="1"/>
  <c r="T127" s="1"/>
  <c r="P164"/>
  <c r="BK151" i="15"/>
  <c r="J151" s="1"/>
  <c r="J102" s="1"/>
  <c r="P161"/>
  <c r="P151" s="1"/>
  <c r="P181"/>
  <c r="P172" s="1"/>
  <c r="T290" i="2"/>
  <c r="T131" s="1"/>
  <c r="T130" s="1"/>
  <c r="P305"/>
  <c r="F133" i="3"/>
  <c r="F35"/>
  <c r="AZ97" i="1" s="1"/>
  <c r="AZ95" s="1"/>
  <c r="F38" i="3"/>
  <c r="BC97" i="1" s="1"/>
  <c r="BC95" s="1"/>
  <c r="BK154" i="4"/>
  <c r="J154" s="1"/>
  <c r="J103" s="1"/>
  <c r="T249"/>
  <c r="R294"/>
  <c r="R178" s="1"/>
  <c r="R133" s="1"/>
  <c r="F94" i="5"/>
  <c r="J125"/>
  <c r="J36"/>
  <c r="AW99" i="1" s="1"/>
  <c r="J93" i="6"/>
  <c r="J142"/>
  <c r="BK185"/>
  <c r="J185" s="1"/>
  <c r="J100" s="1"/>
  <c r="BK314"/>
  <c r="J314" s="1"/>
  <c r="J103" s="1"/>
  <c r="T391"/>
  <c r="BK404"/>
  <c r="J404" s="1"/>
  <c r="J106" s="1"/>
  <c r="T481"/>
  <c r="R534"/>
  <c r="R582"/>
  <c r="BK667"/>
  <c r="J667" s="1"/>
  <c r="J114" s="1"/>
  <c r="T748"/>
  <c r="T709" s="1"/>
  <c r="T779"/>
  <c r="T760" s="1"/>
  <c r="T799"/>
  <c r="T784" s="1"/>
  <c r="E114" i="7"/>
  <c r="J36"/>
  <c r="AW101" i="1" s="1"/>
  <c r="P127" i="7"/>
  <c r="BK136"/>
  <c r="J136" s="1"/>
  <c r="J100" s="1"/>
  <c r="J36" i="8"/>
  <c r="AW102" i="1" s="1"/>
  <c r="AT102" s="1"/>
  <c r="J119" i="9"/>
  <c r="R124"/>
  <c r="R123" s="1"/>
  <c r="R122" s="1"/>
  <c r="J125" i="10"/>
  <c r="J36" i="13"/>
  <c r="AW108" i="1" s="1"/>
  <c r="AT108" s="1"/>
  <c r="T130" i="13"/>
  <c r="F38"/>
  <c r="BC108" i="1" s="1"/>
  <c r="R205" i="13"/>
  <c r="R204" s="1"/>
  <c r="F36" i="15"/>
  <c r="BA110" i="1" s="1"/>
  <c r="BK132" i="15"/>
  <c r="R161"/>
  <c r="R151" s="1"/>
  <c r="BK172"/>
  <c r="J172" s="1"/>
  <c r="J105" s="1"/>
  <c r="T172"/>
  <c r="P191"/>
  <c r="P184" s="1"/>
  <c r="F36" i="9"/>
  <c r="BA103" i="1" s="1"/>
  <c r="J36" i="9"/>
  <c r="AW103" i="1" s="1"/>
  <c r="AT103" s="1"/>
  <c r="J36" i="10"/>
  <c r="AW105" i="1" s="1"/>
  <c r="F36" i="10"/>
  <c r="BA105" i="1" s="1"/>
  <c r="J93" i="11"/>
  <c r="J123"/>
  <c r="F93" i="13"/>
  <c r="F124"/>
  <c r="P572" i="6"/>
  <c r="P534" s="1"/>
  <c r="T642"/>
  <c r="T582" s="1"/>
  <c r="P687"/>
  <c r="BK709"/>
  <c r="J709" s="1"/>
  <c r="J116" s="1"/>
  <c r="P748"/>
  <c r="P709" s="1"/>
  <c r="P779"/>
  <c r="P760" s="1"/>
  <c r="BK784"/>
  <c r="J784" s="1"/>
  <c r="J120" s="1"/>
  <c r="F39" i="8"/>
  <c r="BD102" i="1" s="1"/>
  <c r="F39" i="9"/>
  <c r="BD103" i="1" s="1"/>
  <c r="BK130" i="10"/>
  <c r="F38"/>
  <c r="BC105" i="1" s="1"/>
  <c r="F36" i="11"/>
  <c r="BA106" i="1" s="1"/>
  <c r="J35" i="11"/>
  <c r="AV106" i="1" s="1"/>
  <c r="AT106" s="1"/>
  <c r="P129" i="11"/>
  <c r="F37"/>
  <c r="BB106" i="1" s="1"/>
  <c r="F35" i="11"/>
  <c r="AZ106" i="1" s="1"/>
  <c r="F37" i="12"/>
  <c r="BB107" i="1" s="1"/>
  <c r="T130" i="12"/>
  <c r="R159"/>
  <c r="R130" s="1"/>
  <c r="R129" s="1"/>
  <c r="P130" i="13"/>
  <c r="P129" s="1"/>
  <c r="P128" s="1"/>
  <c r="AU108" i="1" s="1"/>
  <c r="P162" i="13"/>
  <c r="F39" i="14"/>
  <c r="BD109" i="1" s="1"/>
  <c r="P129" i="14"/>
  <c r="F37"/>
  <c r="BB109" i="1" s="1"/>
  <c r="T161" i="15"/>
  <c r="T151" s="1"/>
  <c r="T131" s="1"/>
  <c r="R184"/>
  <c r="J91" i="13"/>
  <c r="J122"/>
  <c r="J35" i="10"/>
  <c r="AV105" i="1" s="1"/>
  <c r="F39" i="11"/>
  <c r="BD106" i="1" s="1"/>
  <c r="P153" i="11"/>
  <c r="T163"/>
  <c r="T162" s="1"/>
  <c r="T127" s="1"/>
  <c r="J35" i="12"/>
  <c r="AV107" i="1" s="1"/>
  <c r="AT107" s="1"/>
  <c r="F35" i="13"/>
  <c r="AZ108" i="1" s="1"/>
  <c r="T158" i="13"/>
  <c r="T162"/>
  <c r="J36" i="14"/>
  <c r="AW109" i="1" s="1"/>
  <c r="AT109" s="1"/>
  <c r="R132" i="15"/>
  <c r="P143"/>
  <c r="P132" s="1"/>
  <c r="AT101" i="1" l="1"/>
  <c r="R137" i="3"/>
  <c r="BB95" i="1"/>
  <c r="AX95" s="1"/>
  <c r="AT96"/>
  <c r="P130" i="12"/>
  <c r="P129" s="1"/>
  <c r="AU107" i="1" s="1"/>
  <c r="AT105"/>
  <c r="BK134" i="4"/>
  <c r="BK146" i="6"/>
  <c r="BC104" i="1"/>
  <c r="AY104" s="1"/>
  <c r="BK391" i="6"/>
  <c r="J391" s="1"/>
  <c r="J105" s="1"/>
  <c r="P131" i="2"/>
  <c r="T132" i="5"/>
  <c r="T129" s="1"/>
  <c r="AZ104" i="1"/>
  <c r="AV104" s="1"/>
  <c r="P132" i="5"/>
  <c r="P129" s="1"/>
  <c r="AU99" i="1" s="1"/>
  <c r="BD95"/>
  <c r="BD104"/>
  <c r="P131" i="15"/>
  <c r="AU110" i="1" s="1"/>
  <c r="AV95"/>
  <c r="R145" i="6"/>
  <c r="J134" i="4"/>
  <c r="J99" s="1"/>
  <c r="BK122" i="9"/>
  <c r="J122" s="1"/>
  <c r="J123"/>
  <c r="J99" s="1"/>
  <c r="J146" i="6"/>
  <c r="J99" s="1"/>
  <c r="BC94" i="1"/>
  <c r="AY95"/>
  <c r="J520" i="6"/>
  <c r="J109" s="1"/>
  <c r="BK481"/>
  <c r="J481" s="1"/>
  <c r="J108" s="1"/>
  <c r="J130" i="10"/>
  <c r="J99" s="1"/>
  <c r="BK129"/>
  <c r="J129" s="1"/>
  <c r="J132" i="15"/>
  <c r="J99" s="1"/>
  <c r="BK131"/>
  <c r="J131" s="1"/>
  <c r="J128" i="11"/>
  <c r="J99" s="1"/>
  <c r="BK127"/>
  <c r="J127" s="1"/>
  <c r="BK299" i="6"/>
  <c r="J299" s="1"/>
  <c r="J102" s="1"/>
  <c r="T145"/>
  <c r="BK127" i="7"/>
  <c r="R131" i="15"/>
  <c r="T129" i="12"/>
  <c r="P128" i="11"/>
  <c r="P127" s="1"/>
  <c r="AU106" i="1" s="1"/>
  <c r="T129" i="13"/>
  <c r="T128" s="1"/>
  <c r="BB104" i="1"/>
  <c r="AX104" s="1"/>
  <c r="AT110"/>
  <c r="BA95"/>
  <c r="J133" i="5"/>
  <c r="J101" s="1"/>
  <c r="BK132"/>
  <c r="J128" i="14"/>
  <c r="J99" s="1"/>
  <c r="BK127"/>
  <c r="J127" s="1"/>
  <c r="BK130" i="2"/>
  <c r="J130" s="1"/>
  <c r="J131"/>
  <c r="J99" s="1"/>
  <c r="J123" i="8"/>
  <c r="J99" s="1"/>
  <c r="BK122"/>
  <c r="J122" s="1"/>
  <c r="BK128" i="13"/>
  <c r="J128" s="1"/>
  <c r="J129"/>
  <c r="J99" s="1"/>
  <c r="BK137" i="3"/>
  <c r="J137" s="1"/>
  <c r="J138"/>
  <c r="J99" s="1"/>
  <c r="R128" i="13"/>
  <c r="T178" i="4"/>
  <c r="T133" s="1"/>
  <c r="P145" i="6"/>
  <c r="AU100" i="1" s="1"/>
  <c r="BK178" i="4"/>
  <c r="J178" s="1"/>
  <c r="J105" s="1"/>
  <c r="P128" i="14"/>
  <c r="P127" s="1"/>
  <c r="AU109" i="1" s="1"/>
  <c r="BA104"/>
  <c r="AW104" s="1"/>
  <c r="P126" i="7"/>
  <c r="AU101" i="1" s="1"/>
  <c r="AT99"/>
  <c r="P299" i="2"/>
  <c r="BK130" i="12"/>
  <c r="P130" i="2" l="1"/>
  <c r="AU96" i="1" s="1"/>
  <c r="AZ94"/>
  <c r="AV94" s="1"/>
  <c r="AT104"/>
  <c r="BD94"/>
  <c r="W33" s="1"/>
  <c r="AU104"/>
  <c r="J98" i="8"/>
  <c r="J32"/>
  <c r="J132" i="5"/>
  <c r="J100" s="1"/>
  <c r="BK129"/>
  <c r="J129" s="1"/>
  <c r="J98" i="11"/>
  <c r="J32"/>
  <c r="J32" i="10"/>
  <c r="J98"/>
  <c r="J32" i="13"/>
  <c r="J98"/>
  <c r="J32" i="14"/>
  <c r="J98"/>
  <c r="AW95" i="1"/>
  <c r="AT95" s="1"/>
  <c r="BA94"/>
  <c r="J32" i="15"/>
  <c r="J98"/>
  <c r="J130" i="12"/>
  <c r="J99" s="1"/>
  <c r="BK129"/>
  <c r="J129" s="1"/>
  <c r="J32" i="3"/>
  <c r="J98"/>
  <c r="J32" i="2"/>
  <c r="J98"/>
  <c r="J127" i="7"/>
  <c r="J99" s="1"/>
  <c r="BK126"/>
  <c r="J126" s="1"/>
  <c r="AY94" i="1"/>
  <c r="W32"/>
  <c r="J98" i="9"/>
  <c r="J32"/>
  <c r="BK145" i="6"/>
  <c r="J145" s="1"/>
  <c r="BK133" i="4"/>
  <c r="J133" s="1"/>
  <c r="AU95" i="1"/>
  <c r="AU94" s="1"/>
  <c r="BB94"/>
  <c r="W29" l="1"/>
  <c r="AG110"/>
  <c r="AN110" s="1"/>
  <c r="J41" i="15"/>
  <c r="AG108" i="1"/>
  <c r="AN108" s="1"/>
  <c r="J41" i="13"/>
  <c r="J41" i="9"/>
  <c r="AG103" i="1"/>
  <c r="AN103" s="1"/>
  <c r="J32" i="6"/>
  <c r="J98"/>
  <c r="AG96" i="1"/>
  <c r="J41" i="2"/>
  <c r="AK29" i="1"/>
  <c r="AG105"/>
  <c r="J41" i="10"/>
  <c r="AG97" i="1"/>
  <c r="AN97" s="1"/>
  <c r="J41" i="3"/>
  <c r="J41" i="14"/>
  <c r="AG109" i="1"/>
  <c r="AN109" s="1"/>
  <c r="W31"/>
  <c r="AX94"/>
  <c r="J32" i="7"/>
  <c r="J98"/>
  <c r="J41" i="11"/>
  <c r="AG106" i="1"/>
  <c r="AN106" s="1"/>
  <c r="J41" i="8"/>
  <c r="AG102" i="1"/>
  <c r="AN102" s="1"/>
  <c r="J32" i="4"/>
  <c r="J98"/>
  <c r="J32" i="12"/>
  <c r="J98"/>
  <c r="AW94" i="1"/>
  <c r="AK30" s="1"/>
  <c r="W30"/>
  <c r="J32" i="5"/>
  <c r="J98"/>
  <c r="AG107" i="1" l="1"/>
  <c r="AN107" s="1"/>
  <c r="J41" i="12"/>
  <c r="J41" i="4"/>
  <c r="AG98" i="1"/>
  <c r="AN98" s="1"/>
  <c r="AG100"/>
  <c r="AN100" s="1"/>
  <c r="J41" i="6"/>
  <c r="AT94" i="1"/>
  <c r="J41" i="5"/>
  <c r="AG99" i="1"/>
  <c r="AN99" s="1"/>
  <c r="J41" i="7"/>
  <c r="AG101" i="1"/>
  <c r="AN101" s="1"/>
  <c r="AN105"/>
  <c r="AN96"/>
  <c r="AG95" l="1"/>
  <c r="AG104"/>
  <c r="AN104" s="1"/>
  <c r="AN95" l="1"/>
  <c r="AG94"/>
  <c r="AK26" l="1"/>
  <c r="AK35" s="1"/>
  <c r="AN94"/>
</calcChain>
</file>

<file path=xl/sharedStrings.xml><?xml version="1.0" encoding="utf-8"?>
<sst xmlns="http://schemas.openxmlformats.org/spreadsheetml/2006/main" count="27973" uniqueCount="3854">
  <si>
    <t>Export Komplet</t>
  </si>
  <si>
    <t/>
  </si>
  <si>
    <t>2.0</t>
  </si>
  <si>
    <t>False</t>
  </si>
  <si>
    <t>{f7b7494c-eedc-4018-a30b-3afbed44de3e}</t>
  </si>
  <si>
    <t>&gt;&gt;  skryté stĺpce  &lt;&lt;</t>
  </si>
  <si>
    <t>0,01</t>
  </si>
  <si>
    <t>20</t>
  </si>
  <si>
    <t>REKAPITULÁCIA STAVBY</t>
  </si>
  <si>
    <t>v ---  nižšie sa nachádzajú doplnkové a pomocné údaje k zostavám  --- v</t>
  </si>
  <si>
    <t>Návod na vyplnenie</t>
  </si>
  <si>
    <t>0,001</t>
  </si>
  <si>
    <t>Kód:</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</si>
  <si>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</si>
  <si>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</si>
  <si>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Základná škola Biely Kostol formou modulov</t>
  </si>
  <si>
    <t>JKSO:</t>
  </si>
  <si>
    <t>KS:</t>
  </si>
  <si>
    <t>Miesto:</t>
  </si>
  <si>
    <t xml:space="preserve"> </t>
  </si>
  <si>
    <t>Dátum:</t>
  </si>
  <si>
    <t>Objednávateľ:</t>
  </si>
  <si>
    <t>IČO:</t>
  </si>
  <si>
    <t>IČ DPH:</t>
  </si>
  <si>
    <t>Zhotoviteľ:</t>
  </si>
  <si>
    <t>Vyplň údaj</t>
  </si>
  <si>
    <t>Projektant:</t>
  </si>
  <si>
    <t>True</t>
  </si>
  <si>
    <t>Spracovateľ:</t>
  </si>
  <si>
    <t>Poznámka:</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</si>
  <si>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</si>
  <si>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</si>
  <si>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</si>
  <si>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</si>
  <si>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</si>
  <si>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</si>
  <si>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</si>
  <si>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</si>
  <si>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</si>
  <si>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</si>
  <si>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</si>
  <si>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</si>
  <si>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</si>
  <si>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</si>
  <si>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</si>
  <si>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</si>
  <si>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</si>
  <si>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</si>
  <si>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</si>
  <si>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</si>
  <si>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</si>
  <si>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</si>
  <si>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</si>
  <si>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</si>
  <si>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</si>
  <si>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</si>
  <si>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</si>
  <si>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</si>
  <si>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</si>
  <si>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</si>
  <si>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</si>
  <si>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</si>
  <si>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</si>
  <si>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</si>
  <si>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</si>
  <si>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</si>
  <si>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</si>
  <si>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</si>
  <si>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Náklady z rozpočtov</t>
  </si>
  <si>
    <t>D</t>
  </si>
  <si>
    <t>0</t>
  </si>
  <si>
    <t>###NOIMPORT###</t>
  </si>
  <si>
    <t>IMPORT</t>
  </si>
  <si>
    <t>{00000000-0000-0000-0000-000000000000}</t>
  </si>
  <si>
    <t>1</t>
  </si>
  <si>
    <t>Stavebná časť</t>
  </si>
  <si>
    <t>STA</t>
  </si>
  <si>
    <t>{d432f6de-f2ef-4446-adc9-e679f74bd92c}</t>
  </si>
  <si>
    <t>/</t>
  </si>
  <si>
    <t>1-1</t>
  </si>
  <si>
    <t>Spodná stavba</t>
  </si>
  <si>
    <t>Časť</t>
  </si>
  <si>
    <t>2</t>
  </si>
  <si>
    <t>{b73659a3-bdcf-49e1-b9ba-a91f21d092ce}</t>
  </si>
  <si>
    <t>1-2</t>
  </si>
  <si>
    <t>Modulová stavba</t>
  </si>
  <si>
    <t>{c366ce30-5132-4d40-862f-124efb80742d}</t>
  </si>
  <si>
    <t>1-3</t>
  </si>
  <si>
    <t>Zdravotechnika</t>
  </si>
  <si>
    <t>{0e0ef7cd-7a4d-486f-a7b1-0ed98224a3eb}</t>
  </si>
  <si>
    <t>1-4</t>
  </si>
  <si>
    <t>Vykurovanie</t>
  </si>
  <si>
    <t>{51c8b088-affb-427f-95be-2c2d95fe3bc7}</t>
  </si>
  <si>
    <t>1-5</t>
  </si>
  <si>
    <t>Elektroinštalácia</t>
  </si>
  <si>
    <t>{cb87a210-cb44-46b5-bbb1-baae8d29f0d7}</t>
  </si>
  <si>
    <t>1-6</t>
  </si>
  <si>
    <t>HSP</t>
  </si>
  <si>
    <t>{4720467a-49bf-4ddd-af0a-efab3316913a}</t>
  </si>
  <si>
    <t>1-7</t>
  </si>
  <si>
    <t>Kuchyňa</t>
  </si>
  <si>
    <t>{24c21020-f0fc-4f09-ba34-4227b74839d2}</t>
  </si>
  <si>
    <t>1-8</t>
  </si>
  <si>
    <t>Vzduchotechnika</t>
  </si>
  <si>
    <t>{c03f9e21-17da-46e6-a1f7-7164abca98cc}</t>
  </si>
  <si>
    <t>Napojenie</t>
  </si>
  <si>
    <t>{4dfedd4c-c06b-4116-b706-6453ad9bc2e9}</t>
  </si>
  <si>
    <t>SO-02</t>
  </si>
  <si>
    <t>Parkovisko, spevnené plochy a plochy zelene</t>
  </si>
  <si>
    <t>{2be436d4-11ad-450e-a17f-5bc9f06a22b8}</t>
  </si>
  <si>
    <t>SO-03</t>
  </si>
  <si>
    <t>Oplotenie</t>
  </si>
  <si>
    <t>{fff1f6a1-09bd-41bf-a7a6-1ddd16741319}</t>
  </si>
  <si>
    <t>SO-04</t>
  </si>
  <si>
    <t>Vodovodná prípojka a prívod vody do objektu</t>
  </si>
  <si>
    <t>{ec7bc27c-036e-47d7-8889-9323cef790a8}</t>
  </si>
  <si>
    <t>SO-05</t>
  </si>
  <si>
    <t>Kanalizačná prípojka a areálová kanalizácia</t>
  </si>
  <si>
    <t>{df303aa2-001c-4673-a167-739c6d7d8811}</t>
  </si>
  <si>
    <t>SO-06</t>
  </si>
  <si>
    <t>Areálová dažďová kanalizácia</t>
  </si>
  <si>
    <t>{503f282c-0a20-4d87-8124-76b5152184b2}</t>
  </si>
  <si>
    <t>SO-07</t>
  </si>
  <si>
    <t>Prípojka NN</t>
  </si>
  <si>
    <t>{990eb929-9f22-4af5-b691-a2de5efb2d7c}</t>
  </si>
  <si>
    <t>KRYCÍ LIST ROZPOČTU</t>
  </si>
  <si>
    <t>Objekt:</t>
  </si>
  <si>
    <t>1 - Stavebná časť</t>
  </si>
  <si>
    <t>Časť:</t>
  </si>
  <si>
    <t>1-1 - Spodná stavba</t>
  </si>
  <si>
    <t>REKAPITULÁCIA ROZPOČTU</t>
  </si>
  <si>
    <t>Kód dielu - Popis</t>
  </si>
  <si>
    <t>Cena celkom [EUR]</t>
  </si>
  <si>
    <t>Náklady z rozpočtu</t>
  </si>
  <si>
    <t>-1</t>
  </si>
  <si>
    <t>HSV - Práce a dodávky HSV</t>
  </si>
  <si>
    <t xml:space="preserve">    1 - Zemné práce</t>
  </si>
  <si>
    <t xml:space="preserve">    2 - Zakladanie</t>
  </si>
  <si>
    <t xml:space="preserve">    3 - Zvislé a kompletné konštrukcie</t>
  </si>
  <si>
    <t xml:space="preserve">    6 - Úpravy povrchov, podlahy, osadenie</t>
  </si>
  <si>
    <t xml:space="preserve">    9 - Ostatné konštrukcie a práce-búranie</t>
  </si>
  <si>
    <t xml:space="preserve">    99 - Presun hmôt HSV</t>
  </si>
  <si>
    <t>PSV - Práce a dodávky PSV</t>
  </si>
  <si>
    <t xml:space="preserve">    711 - Izolácie proti vode a vlhkosti</t>
  </si>
  <si>
    <t xml:space="preserve">    767 - Konštrukcie doplnkové kovové</t>
  </si>
  <si>
    <t>ROZPOČET</t>
  </si>
  <si>
    <t>PČ</t>
  </si>
  <si>
    <t>MJ</t>
  </si>
  <si>
    <t>Množstvo</t>
  </si>
  <si>
    <t>J.cena [EUR]</t>
  </si>
  <si>
    <t>Cenová sústava</t>
  </si>
  <si>
    <t>J. Nh [h]</t>
  </si>
  <si>
    <t>Nh celkom [h]</t>
  </si>
  <si>
    <t>J. hmotnosť [t]</t>
  </si>
  <si>
    <t>Hmotnosť celkom [t]</t>
  </si>
  <si>
    <t>J. suť [t]</t>
  </si>
  <si>
    <t>Suť Celkom [t]</t>
  </si>
  <si>
    <t>HSV</t>
  </si>
  <si>
    <t>Práce a dodávky HSV</t>
  </si>
  <si>
    <t>ROZPOCET</t>
  </si>
  <si>
    <t>Zemné práce</t>
  </si>
  <si>
    <t>K</t>
  </si>
  <si>
    <t>121101112</t>
  </si>
  <si>
    <t>Odstránenie vegetačnej vrstvy hr. 150 mm</t>
  </si>
  <si>
    <t>m3</t>
  </si>
  <si>
    <t>4</t>
  </si>
  <si>
    <t>1172397267</t>
  </si>
  <si>
    <t>VV</t>
  </si>
  <si>
    <t>"spodná stavba"597,3*0,15</t>
  </si>
  <si>
    <t>Súčet</t>
  </si>
  <si>
    <t>131201101</t>
  </si>
  <si>
    <t>Plošný výkop, zárez do odkrytej pláne max. výšky 0,43 m</t>
  </si>
  <si>
    <t>CS Cenekon 2016 01</t>
  </si>
  <si>
    <t>-731808590</t>
  </si>
  <si>
    <t>"spodna stavba"(597,3*0,2)*1,03</t>
  </si>
  <si>
    <t>3</t>
  </si>
  <si>
    <t>18120110-1</t>
  </si>
  <si>
    <t>Úprava pláne strojným  planírovaním a následným zhutnením na kótu -0,655m, zhutnenie na Edef = min. 40 Mpa</t>
  </si>
  <si>
    <t>-2066727664</t>
  </si>
  <si>
    <t>P</t>
  </si>
  <si>
    <t>Poznámka k položke:_x000D_
alt. na pôvodnú pevnosť zemného masívu - plocha súvisiaca priamo so stavbou a to 1,5 m od fasády objektu</t>
  </si>
  <si>
    <t>"spodná stavba"597,3</t>
  </si>
  <si>
    <t>132201201</t>
  </si>
  <si>
    <t>Výkop ryhy šírky 600-2000mm horn.3 do 100m3</t>
  </si>
  <si>
    <t>3194406</t>
  </si>
  <si>
    <t>"výkopy pre základové konštrukcie základnej školy, výkop pre základové pásy a podbetonávku základov"</t>
  </si>
  <si>
    <t>(34,08*4*0,8+34,08*2*0,6+15,73*2*0,8+15,73*2*0,6)*1,05*1,15</t>
  </si>
  <si>
    <t>"výkopy pre základové pásy vonkajších betónových a oceľových schodov a základov pred vstupmi a pod tepelným čerpadlom"</t>
  </si>
  <si>
    <t>"výkop pre základové pásy betónových schodov pri únikovom východe z 1. NP z centrálnej chodby, hl. 0,5 m od upravenej pláne"</t>
  </si>
  <si>
    <t>((1,92*0,4*2+1,25*0,4*2)*0,5)*1,05*2</t>
  </si>
  <si>
    <t>"výkop pre základové pásy betónových schodov pri východe z technickej miestnosti a výdajnej kuchyne, hl. 0,5 m od upravenej pláne"</t>
  </si>
  <si>
    <t xml:space="preserve"> ((1,88*0,35*2+0,84*0,35*2)*0,5)*1,05*2</t>
  </si>
  <si>
    <t>"výkop pre základové pásy vonkajšieho oceľového schodiska pred únikovým východom z 2.NP, hl. 0,5 m od upravenej pláne"</t>
  </si>
  <si>
    <t>((0,378*1,35*2+0,133*0,315*2+0,255*0,135*2)*0,5+(1,8*0,5*2-0,96*0,2*2)*0,5+(1,5*0,5)*0,5)*1,05</t>
  </si>
  <si>
    <t>"výkop pre základové pásy tepelného čerpadla, hl. 1,0 m od upravenej pláne"3,36*1</t>
  </si>
  <si>
    <t>5</t>
  </si>
  <si>
    <t>132201209</t>
  </si>
  <si>
    <t>Hĺbenie rýh š. nad 600 do 2 000 mm zapažených i nezapažených, s urovnaním dna. Príplatok k cenám za lepivosť horniny 3</t>
  </si>
  <si>
    <t>1842063563</t>
  </si>
  <si>
    <t>6</t>
  </si>
  <si>
    <t>1811011-1</t>
  </si>
  <si>
    <t>Úprava pláne začistením</t>
  </si>
  <si>
    <t>m2</t>
  </si>
  <si>
    <t>937857995</t>
  </si>
  <si>
    <t>"úprava pláne základových škár základových pásov začistením"(24,6*4*0,8+22,9*2*0,6+14,1*0,6+15,73*2*0,8)</t>
  </si>
  <si>
    <t>7</t>
  </si>
  <si>
    <t>17410100-1</t>
  </si>
  <si>
    <t>Zásyp sypaninou so zhutnením jám, šachiet, rýh, zárezov alebo okolo objektov do 100 m3</t>
  </si>
  <si>
    <t>-1512315796</t>
  </si>
  <si>
    <t>"spätný zásyp vykopanou zeminou so zhutnením - hrubé zásypy okrajov obrubníkov, zásypy okrajov okapových chodníkov v mieste upravenej pláne"</t>
  </si>
  <si>
    <t>" zásyp pod plánované spevnené plochy v mieste upravenej zemnej pláne a pod. -  zhutnenie na Edef = min. 40 Mpa"</t>
  </si>
  <si>
    <t>"pre násypy použiť triedené zeminy vhodné pre zhutňovanie G1-G4"(597,3-536,07)*0,33*1,05</t>
  </si>
  <si>
    <t>8</t>
  </si>
  <si>
    <t>17410100-3</t>
  </si>
  <si>
    <t>-525464476</t>
  </si>
  <si>
    <t>"zásyp pod podkladným betónom, štrk zásypový fr.16-32 mm  zhutnený, príp. zmiešaná fr. 8-32 mm"</t>
  </si>
  <si>
    <t>" vyrovnávajúce schody pri vstupe do technickej miestnosti a výdajnej kuchyne"(1*1,25*0,6)*1,05*2</t>
  </si>
  <si>
    <t>"zásyp pod podkladným betónom, štrk zásypový fr.16-32 mm  zhutnený, príp. zmiešaná fr. 8-32 mm - vyrovnávajúce schody pri vstupe"(2,2*4,2*0,6)*1,05</t>
  </si>
  <si>
    <t>"zásyp pod podkladným betónom a schodiskovým ramenom, štrk zásypový fr.16-32 mm  zhutnený, príp. zmiešaná fr. 8-32 mm"</t>
  </si>
  <si>
    <t>" schody pred únikovým východom z centrálnej chodby 1.NP"((0,628*0,435+0,662*(0,435+0,265)/2)*1,4*1,05)*2</t>
  </si>
  <si>
    <t>"štrkodrvina frakcie 8-32 mm, zhutnené podkladné lôžko pod obrubník hr. 100, 125 a 250 mm"95,4*0,065</t>
  </si>
  <si>
    <t>"štrkodrvina frakcie 32-63, zásyp vsakovacieho chodníka hr. 150 a 270 mm"(597,3-536,1)*0,15</t>
  </si>
  <si>
    <t>"vrchný zásyp okruhliakovym kamenivom fr. 32-64 mm, prípadne plavený štrk, hr. min. 105 mm"(597,3-536,1)*0,1</t>
  </si>
  <si>
    <t>9</t>
  </si>
  <si>
    <t>M</t>
  </si>
  <si>
    <t>583452270-1</t>
  </si>
  <si>
    <t>Štrkodrva fr.8-32</t>
  </si>
  <si>
    <t>t</t>
  </si>
  <si>
    <t>1286142314</t>
  </si>
  <si>
    <t>"štrkodrvina frakcie 8-32 mm, zhutnené podkladné lôžko pod obrubník hr. 100, 125 a 250 mm"95,4*0,065*2,1</t>
  </si>
  <si>
    <t>10</t>
  </si>
  <si>
    <t>583452270-2</t>
  </si>
  <si>
    <t>Okruhliakové kamenivo fr. 32-64 mm príp. plavený štrk</t>
  </si>
  <si>
    <t>-1882539727</t>
  </si>
  <si>
    <t>"vrchný zásyp okruhliakovym kamenivom fr. 32-64 mm, prípadne plavený štrk, hr. min. 105 mm"(597,3-536,1)*0,1*2,1</t>
  </si>
  <si>
    <t>11</t>
  </si>
  <si>
    <t>583452270-3</t>
  </si>
  <si>
    <t>Štrkodrva fr. 16-32</t>
  </si>
  <si>
    <t>-834515983</t>
  </si>
  <si>
    <t>"zásyp pod podklad. betónom, štrk zásypový fr.16-32 mm  zhutnený, príp. zmiešaná fr. 8-32 mm - vyrovnávajúce schody pri vstupe"</t>
  </si>
  <si>
    <t>"do technickej miestnosti a výdajnej kuchyne "(1*1,25*0,6)*1,05*2*2,1</t>
  </si>
  <si>
    <t>"zásyp pod podkladným betónom, štrk zásypový fr.16-32 mm  zhutnený, príp. zmiešaná fr. 8-32 mm -vyrovnávajúce schody pri vstupe"(2,2*4,2*0,6)*1,05*2,1</t>
  </si>
  <si>
    <t>" schody pred únikovým východom z centrálnej chodby 1.NP"((0,628*0,435+0,662*(0,435+0,265)/2)*1,4*1,05)*2*2,1</t>
  </si>
  <si>
    <t>12</t>
  </si>
  <si>
    <t>583452270-4</t>
  </si>
  <si>
    <t>Štrkodrva fr. 32-63</t>
  </si>
  <si>
    <t>1752068211</t>
  </si>
  <si>
    <t>"štrkodrvina frakcie 32-63, zásyp vsakovacieho chodníka hr. 150 a 270 mm"(597,3-536,1)*0,15*2,1</t>
  </si>
  <si>
    <t>13</t>
  </si>
  <si>
    <t>17410100-2</t>
  </si>
  <si>
    <t>Zahumusovanie priemernej hr. 150 mm</t>
  </si>
  <si>
    <t>-1846669291</t>
  </si>
  <si>
    <t>"spodná stavba,  plocha 550m2 x 0,15 m"(597,3-536,07)*0,15*1,05</t>
  </si>
  <si>
    <t>14</t>
  </si>
  <si>
    <t>162501102</t>
  </si>
  <si>
    <t xml:space="preserve">Vodorovné premiestnenie výkopku  po spevnenej ceste z  horniny tr.1-4, do 100 m3 na vzdialenosť do 3000 m </t>
  </si>
  <si>
    <t>-850002371</t>
  </si>
  <si>
    <t>89,595+123,044+244,025-21,216</t>
  </si>
  <si>
    <t>15</t>
  </si>
  <si>
    <t>162501105</t>
  </si>
  <si>
    <t>Vodorovné premiestnenie výkopku  po spevnenej ceste z  horniny tr.1-4, do 100 m3, príplatok k cene za každých ďalšich a začatých 1000 m</t>
  </si>
  <si>
    <t>2077346785</t>
  </si>
  <si>
    <t>435,448*7</t>
  </si>
  <si>
    <t>16</t>
  </si>
  <si>
    <t>167101101</t>
  </si>
  <si>
    <t>Nakladanie neuľahnutého výkopku z hornín tr.1-4 do 100 m3</t>
  </si>
  <si>
    <t>-589824204</t>
  </si>
  <si>
    <t>17</t>
  </si>
  <si>
    <t>171201201</t>
  </si>
  <si>
    <t>Uloženie sypaniny na skládky do 100 m3</t>
  </si>
  <si>
    <t>-955709610</t>
  </si>
  <si>
    <t>18</t>
  </si>
  <si>
    <t>171209002</t>
  </si>
  <si>
    <t>Poplatok za skladovanie - zemina a kamenivo (17 05) ostatné</t>
  </si>
  <si>
    <t>-1385009810</t>
  </si>
  <si>
    <t>435,448*1,8</t>
  </si>
  <si>
    <t>Zakladanie</t>
  </si>
  <si>
    <t>19</t>
  </si>
  <si>
    <t>275321312</t>
  </si>
  <si>
    <t xml:space="preserve">Betón základových pätiek, železový (bez výstuže), tr.C 20/25 </t>
  </si>
  <si>
    <t>-2088109084</t>
  </si>
  <si>
    <t>"betón pre základové pätky pod základnou školou, horná časť pätiek - betón C20/25 prostý - bude vystužený, hornú časť pätiek debniť"</t>
  </si>
  <si>
    <t>56*0,4*0,4*0,43+28*0,3*0,3*0,43</t>
  </si>
  <si>
    <t>"betón základových pätiek tepelného čerpadla - betón C20/25, prostý - bude vystužený"2*0,95</t>
  </si>
  <si>
    <t>275351215</t>
  </si>
  <si>
    <t>Debnenie stien základových pätiek, zhotovenie-dielce</t>
  </si>
  <si>
    <t>1135700145</t>
  </si>
  <si>
    <t>"zvislé debnenie, horné časti pätiek"</t>
  </si>
  <si>
    <t>56*1,6*0,43+28*1,2*0,43</t>
  </si>
  <si>
    <t>"zvislé debnenie, základové pätky tepelné čerpadlo:"6*0,4</t>
  </si>
  <si>
    <t>21</t>
  </si>
  <si>
    <t>275351216</t>
  </si>
  <si>
    <t>Debnenie stien základovýcb pätiek, odstránenie-dielce</t>
  </si>
  <si>
    <t>-1956904236</t>
  </si>
  <si>
    <t>22</t>
  </si>
  <si>
    <t>275361821</t>
  </si>
  <si>
    <t>Výstuž základových pätiek z ocele 10505</t>
  </si>
  <si>
    <t>1297119695</t>
  </si>
  <si>
    <t>"výstuž základov - základy tepelných čerpadiel - konštrukčná výstuž"2*0,08</t>
  </si>
  <si>
    <t>23</t>
  </si>
  <si>
    <t>274321312</t>
  </si>
  <si>
    <t>Betón základových pásov, železový (bez výstuže), tr.C 20/25</t>
  </si>
  <si>
    <t>-1634102914</t>
  </si>
  <si>
    <t>"betón pre základové pásy, betón C20/25 prostý - bez potreby debnenia aj pod základové pásy"</t>
  </si>
  <si>
    <t>(34,08*4*0,8+34,08*2*0,6+15,73*2*0,8+15,73*2*0,6)*1,05*1,05</t>
  </si>
  <si>
    <t>"betón základových pásov vonkajších vyrovnávajúcich betónových schodov pri vstupe do technickej miestnosti a výdajnej kuchyne"</t>
  </si>
  <si>
    <t>"betón C20/25, prostý - bude vystužený, bez potreby debnenia pod úrovňou upravenej pláne"(1,83*0,35*2+0,84*0,35*2)*0,5*1,05*2</t>
  </si>
  <si>
    <t>"betón základových pásov vonkajších vyrovnávajúcich betónových schodov pri vstupe - betón C20/25, prostý "</t>
  </si>
  <si>
    <t>"bude vystužený, bez potreby debnenia pod úrovňou upravenej pláne"(4,2*2+2,2*2)*0,5*1,05</t>
  </si>
  <si>
    <t>"betón základových pásov vonkajších betónových schodov pri únikovom východe z centrálnej chodby 1.NP - betón C20/25, prostý"</t>
  </si>
  <si>
    <t>" bude vystužený, bez potreby debnenia pod úrovňou terénu"((1,92*0,4*2+1,25*0,4*2)*0,5)*1,05*2</t>
  </si>
  <si>
    <t>"betón základových pásov pod vonkajším oceľovým schodiskom pri únikovom východe z centrálnej chodby 2.NP - betón C20/25, prostý"</t>
  </si>
  <si>
    <t>"bude vystužený, bez potreby debnenia pod úrovňou upravenej pláne"</t>
  </si>
  <si>
    <t>"bude vystužený, bez potreby debnenia pod úrovňou upravenej pláne"1,5*0,25*5*0,245</t>
  </si>
  <si>
    <t>24</t>
  </si>
  <si>
    <t>274351215</t>
  </si>
  <si>
    <t>Debnenie stien základových pásov, zhotovenie-dielce</t>
  </si>
  <si>
    <t>2037127744</t>
  </si>
  <si>
    <t>"zvislé debnenie vonkajších vyrovnávajúcich betónových schodov pri vstupe do technickej miestnosti a výdajnej kuchyne"</t>
  </si>
  <si>
    <t>"časť monolitických konštrukcií nad úrovňou upravenej pláne"(1,83*0,15+1,44*0,15*2*2+(1,5-1,02)*0,15*2+(0,15+0,05)/2*0,13*2*2+0,05*1,02+0,164*1,02)*2</t>
  </si>
  <si>
    <t>"zvislé debnenie vonkajších vyrovnávajúcich betónových schodov pri vstupe, - časť monolitických konštrukcií nad úrovňou upravenej pláne"</t>
  </si>
  <si>
    <t>4,2*0,6*2</t>
  </si>
  <si>
    <t>"zvislé debnenie vonkajších betónových schodov pri únikovom východe z centrálnej chodby 1.NP"</t>
  </si>
  <si>
    <t>"debnenie zvislých plôch monolitickej časti schodov nad upravenou pláňou"</t>
  </si>
  <si>
    <t>(0,323*2+0,19*1,9+0,145*1,9+0,15*(1,9-1,77)+(0,15+0,05)/2*0,11*2+0,05*1,77+0,15*1,77)*2</t>
  </si>
  <si>
    <t>"zvislé debnenie základových pásov pod vonkajším oceľovým schodiskom pri únikovom východe z centrálnej chodby 2.NP"</t>
  </si>
  <si>
    <t>"debnenie zvislých plôch monolitickej časti základových pásov nad upravenou pláňou"(1,5*2+0,25*2)*0,245*5</t>
  </si>
  <si>
    <t>25</t>
  </si>
  <si>
    <t>274351216</t>
  </si>
  <si>
    <t>Debnenie stien základových pásov, odstránenie-dielce</t>
  </si>
  <si>
    <t>-1004907978</t>
  </si>
  <si>
    <t>26</t>
  </si>
  <si>
    <t>274361821</t>
  </si>
  <si>
    <t>Výstuž základových pásov z ocele 10505</t>
  </si>
  <si>
    <t>1677747115</t>
  </si>
  <si>
    <t>"základové pásy základná škola, oceľ pre základové pásy, oceľ 10505 ( R )"</t>
  </si>
  <si>
    <t>7,698*1,05</t>
  </si>
  <si>
    <t>"výstuž základov vonkajších vyrovnávajúcich betónových schodov pri vstupe do technickej miestnosti a výdaj do kuchyne - konštrukčná výstuž"</t>
  </si>
  <si>
    <t>(1,962+1,662+1,634)*0,05*2</t>
  </si>
  <si>
    <t>"výstuž základov vonkajších vyrovnávajúcich betónových schodov pri vstupe - konštrukčná výstuž"(6,72+2,426)*0,05</t>
  </si>
  <si>
    <t>"výstuž základov vonkajších betónových schodov pri únikovom východe z centrálnej chodby 1.NP - konštrukčná výstuž 10 505(R)"(2,663+1,156+1,266)*0,05</t>
  </si>
  <si>
    <t>"výstuž základových pásov  pod vonkajším oceľovým schodiskom pri únikovom východe z centrálnej chodby 2.NP - konštrukčná výstuž 10 505(R)"</t>
  </si>
  <si>
    <t>(1,753+0,459)*0,05</t>
  </si>
  <si>
    <t>27</t>
  </si>
  <si>
    <t>273321312</t>
  </si>
  <si>
    <t xml:space="preserve">Podkladný betón hr. 150 mm  betón C20/25 </t>
  </si>
  <si>
    <t>-460355038</t>
  </si>
  <si>
    <t>" vyrovnávajúce schody pri vstupe do technickej miestnosti a výdajnej kuchyne "</t>
  </si>
  <si>
    <t>(1,83*1,44*0,15*2+0,13*2*(0,15+0,05)/2*1,02)*2</t>
  </si>
  <si>
    <t>" vyrovnávajúce schody pri vstupe"4,2*2,2*0,25*1,05</t>
  </si>
  <si>
    <t>"podkladný betón podesty hr. 150 mm vrátane schodiskového ramena s roznášacou doskou hr. 150 mm a schodových stupňov, betón C20/25"</t>
  </si>
  <si>
    <t>"schody pred únikovým východom z centrálnej chodby 1.NP"(0,323*1,9+(0,15+0,05)/2*0,11*1,77)*2</t>
  </si>
  <si>
    <t>28</t>
  </si>
  <si>
    <t>275111-1</t>
  </si>
  <si>
    <t xml:space="preserve">Vyhotovenie realizačného projektu základových konštrukcií </t>
  </si>
  <si>
    <t>ks</t>
  </si>
  <si>
    <t>-1190895528</t>
  </si>
  <si>
    <t>Zvislé a kompletné konštrukcie</t>
  </si>
  <si>
    <t>29</t>
  </si>
  <si>
    <t>311271302</t>
  </si>
  <si>
    <t>Železobetónová stena z tvárnic DT250x500x250mm, vyplnená betónom C20/25 - stena bude vystužená</t>
  </si>
  <si>
    <t>83388463</t>
  </si>
  <si>
    <t>" vyrovnávajúce schody pri vstupe do technickej miestnosti "</t>
  </si>
  <si>
    <t>(1,83*0,25*2+0,94*0,25*2)*0,6*2</t>
  </si>
  <si>
    <t>"železobetónová stena z tvárnic DT250x500x250mm, výšky max. 1000 mm, vyplnená betónom C20/25 - stena bude vystužená, "</t>
  </si>
  <si>
    <t>"schody pred únikovým východom z centrálnej chodby 1.NP"(0,628*0,435*0,25*2+0,662*(0,435+0,265)/2*0,25*2+1,9*0,25*0,435+1,9*0,25*0,25)*2</t>
  </si>
  <si>
    <t>30</t>
  </si>
  <si>
    <t>311321315</t>
  </si>
  <si>
    <t>Betónový múrik pred vstupmi od úrovne dlažby až po upravenú pláň, úprava vstupu - betón C20/25</t>
  </si>
  <si>
    <t>367038674</t>
  </si>
  <si>
    <t>"úprava pri vstupoch potreby zateplenia soklov v mieste vstupných dverí"</t>
  </si>
  <si>
    <t>((0,22*(0,639+0,643)/2+0,14*(0,15+0,05)/2)*1,77*2)*3</t>
  </si>
  <si>
    <t>31</t>
  </si>
  <si>
    <t>311351105</t>
  </si>
  <si>
    <t>Zvislé debnenie  betónového múrika pred hlavným vstupom do objektu, zhotovenie</t>
  </si>
  <si>
    <t>63896531</t>
  </si>
  <si>
    <t>((0,639*1,77+0,22*(0,639+0,643)/2*2+0,14*(0,15+0,05)/2*2+0,05*1,77+0,172*1,77+0,495*1,77)*2)*3</t>
  </si>
  <si>
    <t>32</t>
  </si>
  <si>
    <t>311351106</t>
  </si>
  <si>
    <t>Zvislé debnenie  betónového múrika pred hlavným vstupom do objektu, odstránenie</t>
  </si>
  <si>
    <t>1146307971</t>
  </si>
  <si>
    <t>33</t>
  </si>
  <si>
    <t>311361821</t>
  </si>
  <si>
    <t>Výstuž betónového múrika pred hlavným vstupom do objektu - konštrukčná výstuž 10 505(R)</t>
  </si>
  <si>
    <t>2116852504</t>
  </si>
  <si>
    <t>(1,646*0,05)*3</t>
  </si>
  <si>
    <t>Úpravy povrchov, podlahy, osadenie</t>
  </si>
  <si>
    <t>34</t>
  </si>
  <si>
    <t>596811111-1</t>
  </si>
  <si>
    <t xml:space="preserve">Kladenie dlažby betónovej protišmykovej hr. 40 mm do trvalopružného lepidla vhodného pre lepenie betónovej dlažby v exteriéry hr. 20 mm - obklad podesty, stupňov aj podstupníc vonkajších betón. schodov  </t>
  </si>
  <si>
    <t>-118795945</t>
  </si>
  <si>
    <t>"obklad podesty, stupňov aj podstupníc - vyrovnávajúce schody pri vstupe do technickej miestnosti a výdajnej kuchyne "</t>
  </si>
  <si>
    <t>(1,85*1,5+0,1*1,5*2+0,14*1,02*2)*2</t>
  </si>
  <si>
    <t>"obklad podesty, stupňov aj podstupníc - vyrovnávajúce schody pri vstupe"2,2*4,2*1,2</t>
  </si>
  <si>
    <t>"obklad podesty, stupňov aj podstupníc vonkajšich betónových schodov pred únikovým východom z centrálnej chodby 1.NP"</t>
  </si>
  <si>
    <t>(1,9*1,52+0,105*1,9*2+0,37*1,9+0,14*1,77)*2</t>
  </si>
  <si>
    <t>35</t>
  </si>
  <si>
    <t>5924601-1</t>
  </si>
  <si>
    <t>Betónová protišmyková dlažba  hr. 40 mm do trvalopružného lepidla vhodného pre lepenie betónovej dlažby v exteriéry hr. 20 mm - obklad podesty, stupňov aj podstupníc vonkajších betón. schodov</t>
  </si>
  <si>
    <t>-622163581</t>
  </si>
  <si>
    <t>26,285*1,01 'Přepočítané koeficientom množstva</t>
  </si>
  <si>
    <t>Ostatné konštrukcie a práce-búranie</t>
  </si>
  <si>
    <t>36</t>
  </si>
  <si>
    <t>917762111</t>
  </si>
  <si>
    <t>Osadenie chodník. obrubníka betónového ležatého do lôžka z betónu prosteho tr. C 12/16 s bočnou oporou</t>
  </si>
  <si>
    <t>m</t>
  </si>
  <si>
    <t>-227991205</t>
  </si>
  <si>
    <t>"betónový obrubník, 50x250x1000/500 mm - vsakovací chodník"104,4-1,9*2-2,2-1,5*2</t>
  </si>
  <si>
    <t>37</t>
  </si>
  <si>
    <t>59219546-1</t>
  </si>
  <si>
    <t>Betónový obrubník, 50x250x1000/500 mm - vsakovací chodník</t>
  </si>
  <si>
    <t>396425185</t>
  </si>
  <si>
    <t>38</t>
  </si>
  <si>
    <t>918101111</t>
  </si>
  <si>
    <t>Betón pre lôžko betónového obrubníka C12/16, zavlhlá betónová zmes</t>
  </si>
  <si>
    <t>-891262863</t>
  </si>
  <si>
    <t>95,4*0,075</t>
  </si>
  <si>
    <t>99</t>
  </si>
  <si>
    <t>Presun hmôt HSV</t>
  </si>
  <si>
    <t>39</t>
  </si>
  <si>
    <t>998011032-</t>
  </si>
  <si>
    <t>Presun hmôt pre budovy 801, výšky do 12 m</t>
  </si>
  <si>
    <t>-1029320257</t>
  </si>
  <si>
    <t>PSV</t>
  </si>
  <si>
    <t>Práce a dodávky PSV</t>
  </si>
  <si>
    <t>711</t>
  </si>
  <si>
    <t>Izolácie proti vode a vlhkosti</t>
  </si>
  <si>
    <t>40</t>
  </si>
  <si>
    <t>71111314-1</t>
  </si>
  <si>
    <t>Dvojzložková pružná náterová hmora na báze modifikovanej cementovej zmesi (napr. Aquaizol)</t>
  </si>
  <si>
    <t>CS CENEKON 2019 01</t>
  </si>
  <si>
    <t>-904498212</t>
  </si>
  <si>
    <t>"základové pätky tepelné čerpadlo:"6*0,6+2</t>
  </si>
  <si>
    <t>41</t>
  </si>
  <si>
    <t>998711202</t>
  </si>
  <si>
    <t>Presun hmôt pre izoláciu proti vode v objektoch výšky nad 6 do 12 m</t>
  </si>
  <si>
    <t>%</t>
  </si>
  <si>
    <t>990805226</t>
  </si>
  <si>
    <t>767</t>
  </si>
  <si>
    <t>Konštrukcie doplnkové kovové</t>
  </si>
  <si>
    <t>42</t>
  </si>
  <si>
    <t>76711-1</t>
  </si>
  <si>
    <t xml:space="preserve">Dodávka a montáž zábradlia pre vonkajšie betónové schody pred únikovým východom z centrálnej chodby na 1.NP </t>
  </si>
  <si>
    <t>-844187446</t>
  </si>
  <si>
    <t>Poznámka k položke:_x000D_
Vonkajšie betónové schody pri únikovom východe z centrálnej chodby na 1.NP sa opatria oceľovým tyčovým zábradlím, výška zábradlia min. 900mm, výplň zvislá s max. svetlou vzdialenosťou prvkov výpne do 80 mm, zábradlie z dvoch strán schodiska dl. 1,995m*2=3,99m popis konštrukcie zábradlia: zvislé nosné prvky zábradlia z oceľových plochých tyčí prierezu 50x20 mm, lemy výplní zábradlia z plochých tyčí prierezu 40x8 mm, zvislá výplň zábradlia z plochých tyčí prierezu 25x8 mm, madlo z oceľových trubiek vonkajšieho priemeru 42,4 mm, kotevné platne z oceľových plechov hr. 10 mm - materiálové prevedenie: oceľové prvky budú opatrené žiarovým zinkovaním, povrchovo sa ošetria reáktivnou farbou na pozink a vrchnou syntetickou farbou v odtieni šedá v závislosti od farebného prevedenia klampiarskych prvkov poznámka: typ zábradlia a jeho členenie viď. výkresová časť pohľady, kotvenie zábradlia prostredníctvom kotevných platní z bočnej   strany železobetónovej konštrukcie schodiska</t>
  </si>
  <si>
    <t>"2 x zábradlie"3,99*1,1*2</t>
  </si>
  <si>
    <t>43</t>
  </si>
  <si>
    <t>998767202</t>
  </si>
  <si>
    <t>Presun hmôt pre kovové stavebné doplnkové konštrukcie v objektoch výšky nad 6 do 12 m</t>
  </si>
  <si>
    <t>1560708861</t>
  </si>
  <si>
    <t>1-2 - Modulová stavba</t>
  </si>
  <si>
    <t xml:space="preserve">    713 - Izolácie tepelné</t>
  </si>
  <si>
    <t xml:space="preserve">    725 - Zdravotechnika - zariaď. predmety</t>
  </si>
  <si>
    <t xml:space="preserve">    763 - Konštrukcie - drevostavby</t>
  </si>
  <si>
    <t xml:space="preserve">    764 - Konštrukcie klampiarske</t>
  </si>
  <si>
    <t xml:space="preserve">    766 - Konštrukcie stolárske</t>
  </si>
  <si>
    <t xml:space="preserve">    771 - Podlahy z dlaždíc</t>
  </si>
  <si>
    <t xml:space="preserve">    776 - Podlahy povlakové</t>
  </si>
  <si>
    <t xml:space="preserve">    781 - Dokončovacie práce a obklady</t>
  </si>
  <si>
    <t xml:space="preserve">    783 - Dokončovacie práce - nátery</t>
  </si>
  <si>
    <t xml:space="preserve">    784 - Dokončovacie práce - maľby</t>
  </si>
  <si>
    <t>631313611</t>
  </si>
  <si>
    <t>Mazanina z betónu prostého (z kameniva) hladená dreveným hladidlom hr. nad 80 do 120 mm tr. C 16/20</t>
  </si>
  <si>
    <t>1545551109</t>
  </si>
  <si>
    <t>"zálievka stupňovbetónom, betón C16/20, vnútorné schodisko"(0,28*0,055*1,165*22+0,28*0,055*(2,49-1,175-0,005)*2+0,945*2,48*0,055)*1,03</t>
  </si>
  <si>
    <t>631319153</t>
  </si>
  <si>
    <t>Príplatok za prehlad. povrchu betónovej mazaniny min. tr.C 8/10 oceľ. hlad. hr. 80-120 mm</t>
  </si>
  <si>
    <t>-340807268</t>
  </si>
  <si>
    <t>62525941-1</t>
  </si>
  <si>
    <t xml:space="preserve">Tepelnoizolačný kontaktný systém ETICS - tepelná izolácia na báze minerálnej vlny hr. 200 mm               </t>
  </si>
  <si>
    <t>1274537178</t>
  </si>
  <si>
    <t>Poznámka k položke:_x000D_
Skladba v zmysle STN 73 2901:2015:_x000D_
- lepiaca stierka pre ETICS_x000D_
- tepelnoizolačná vrstva ETICS, izolačné dosky na báze minerálnej vlny, súčiniteľ tepelnej vodivosti 0,035W/m.K, hr. 200 mm _x000D_
- sklotextilná mriežka vkladaná do lepiacej stierky pre ETICS, mriežka s presahom min. 100 mm, plošná hmotnosť min. 145 g/m2_x000D_
- základný náter pre ETICS_x000D_
- tenkovrstvá silikátová alebo silikónová omietka hr. 2 mm (prípadne samočistiaca omietka napr. Baumit Nanopor)</t>
  </si>
  <si>
    <t>99,62*7-(2,1*2*38+2,1*0,65*2+1,6*0,65*6+1,8*0,65*1+1,8*2,35*1+2,1*1,5*3+1,85*1,75*1+1,85*2,6*3+1,85*2,85*1+1,1*2,85*2)*0,9</t>
  </si>
  <si>
    <t>62525935-1</t>
  </si>
  <si>
    <t xml:space="preserve">Tepelnoizolačný kontaktný systém ETICS - tepelná izolácia z nenasiakavého polystyrénu hr. 200 mm                  </t>
  </si>
  <si>
    <t>-1181669942</t>
  </si>
  <si>
    <t>Poznámka k položke:_x000D_
Skladba v zmysle STN 73 2901:2015:_x000D_
- lepiaca stierka pre ETICS_x000D_
- tepelnoizolačná vrstva ETICS, izolačné dosky z nenasiakavého polystyrénu, súčiniteľ tepelnej vodivosti 0,033W/m.K, hr. 200 mm _x000D_
- sklotextilná mriežka vkladaná do lepiacej stierky pre ETICS, mriežka s presahom min. 100 mm, plošná hmotnosť min. 145 g/m2_x000D_
- základný náter pre ETICS_x000D_
- tenkovrstvá silikátová alebo silikónová omietka hr. 2 mm (prípadne samočistiaca omietka napr. Baumit Nanopor)</t>
  </si>
  <si>
    <t>99,62*0,3</t>
  </si>
  <si>
    <t>625259349</t>
  </si>
  <si>
    <t xml:space="preserve">Tepelnoizolačný kontaktný systém ETICS - tepelná izolácia z nenasiakavého polytyrénu hr. 180 mm, zateplenie soklov     </t>
  </si>
  <si>
    <t>-1134693357</t>
  </si>
  <si>
    <t>Poznámka k položke:_x000D_
Skladba v zmysle STN 73 2901:2015:_x000D_
- lepiaca stierka pre ETICS_x000D_
- tepelnoizolačná vrstva ETICS, izolačné dosky z nenasiakavého polystyrénu, súčiniteľ tepelnej vodivosti 0,033W/m.K, hr. 180 mm _x000D_
- sklotextilná mriežka vkladaná do lepiacej stierky pre ETICS, mriežka s presahom min. 100 mm, plošná hmotnosť min. 200 g/m2_x000D_
- základný náter pre ETICS_x000D_
- soklová omietka hr. 2 mm (prípadne samočistiaca omietka napr. Baumit Nanopor)</t>
  </si>
  <si>
    <t>99,62*0,47</t>
  </si>
  <si>
    <t>63247740-8</t>
  </si>
  <si>
    <t xml:space="preserve">Dodávka a montáž nosnej časti podlahy 1.NP P1, P2 (hr. podlahy 225 mm -  bez nášlapnej vrstvy) </t>
  </si>
  <si>
    <t>-548562968</t>
  </si>
  <si>
    <t>Poznámka k položke:_x000D_
Skladba:_x000D_
- samonivelizačná stierka hr. 3 mm_x000D_
- betónová doska hr. 55 mm + PE fólia_x000D_
- parozábrana_x000D_
- tepelná izolácia, izolačná doska XPS hr. 120 mm, súčiniteľ tepelnej vodivosti 0,033 W/m.K, izolácia je vkladaná medzi oceľové prvky roznášacieho podlahového roštu a nosné profily modulárneho systému_x000D_
- nosná konštrukcia podlahy - oceľové prvky roznášacieho podlahového roštu a nosné profily modulárneho systému výšky 150 mm_x000D_
- trapézový plech T.29, oceľový plech hr. 0,75 mm, obojstranne pozinkovaný s vrstvou zinku min. 200 g/m2 kotvený na nosné podlahové prvky modulového systému</t>
  </si>
  <si>
    <t>63247740-10</t>
  </si>
  <si>
    <t xml:space="preserve">Dodávka a montáž nosnej časti podlahy 2.NP P3, P4 (hr. podlahy 225 mm -  bez nášlapnej vrstvy) </t>
  </si>
  <si>
    <t>-1005055230</t>
  </si>
  <si>
    <t>Poznámka k položke:_x000D_
Skladba:_x000D_
- samonivelizačná stierka hr. 3 mm_x000D_
- betónová doska hr. 55 mm + PE fólia_x000D_
- tepelná izolácia, izolačná doska XPS hr. 120 mm, súčiniteľ tepelnej vodivosti 0,033 W/m.K, izolácia je vkladaná medzi oceľové prvky roznášacieho podlahového roštu a nosné profily modulárneho systému_x000D_
- nosná konštrukcia podlahy - oceľové prvky roznášacieho podlahového roštu a nosné profily modulárneho systému výšky 150 mm_x000D_
- trapézový plech T.29, oceľový plech hr. 0,75 mm, obojstranne pozinkovaný s vrstvou zinku min. 200 g/m2 kotvený na nosné podlahové prvky modulového systému</t>
  </si>
  <si>
    <t>472,79-14,33</t>
  </si>
  <si>
    <t>612491312</t>
  </si>
  <si>
    <t>Náter vnútorný umývateľný</t>
  </si>
  <si>
    <t>-270363576</t>
  </si>
  <si>
    <t>(26,3+26,5+26,6+39,2+25,9+31,5+20,9+5,3+12,2+8,5+16,9+21,4+16,3+12,1+9,1+10,9+8,5+22+6,1+4,7+10+6,5+14,3+13,6+26,3+26,5+26,6+27+16,9+73+15,9+16,6)*3</t>
  </si>
  <si>
    <t>(5,5+17,6+16,5+26,4+12,1+9,1+8,5+10,9+22,1+21,8)*3</t>
  </si>
  <si>
    <t>-(2,1*2*38+2,1*0,65*2+1,6*0,65*6+1,8*0,65*1+1,8*2,35*1+2,1*1,5*3+1,85*1,75*1+1,85*2,6*3+1,85*2,85*1+1,1*2,85*2)*0,9-(2,1*15+1,9*19+4,8*1+1,7*1+4,8*2)</t>
  </si>
  <si>
    <t>622481119</t>
  </si>
  <si>
    <t xml:space="preserve">Potiahnutie vonkajších stien, sklotextílnou mriežkou </t>
  </si>
  <si>
    <t>470822133</t>
  </si>
  <si>
    <t>"sklotextilná mriežka vkladaná do lepiacej stierky - vonkajšie ostenia, nadpražia a parapety,  mriežka o plošnej hmotnosti min. 145 g/m2"</t>
  </si>
  <si>
    <t>(8,18*38+5,5*2+4,5*6+4,9*1+8,3*1+7,2*3+7,2*1+8,9*3+9,4*1+7,9*2)*0,14</t>
  </si>
  <si>
    <t>622466-1</t>
  </si>
  <si>
    <t>Základný náter</t>
  </si>
  <si>
    <t>269547936</t>
  </si>
  <si>
    <t>"vonkajšie ostenia a nadpražia"</t>
  </si>
  <si>
    <t>622464222</t>
  </si>
  <si>
    <t>Vonkajšia omietka stien  tenkovrstvová silikátová 2 mm,  príp. silikónová</t>
  </si>
  <si>
    <t>1020121475</t>
  </si>
  <si>
    <t>95394612-2</t>
  </si>
  <si>
    <t>Štartovací profil pre zateplenie, zateplenie hr. 160 mm</t>
  </si>
  <si>
    <t>-1423190975</t>
  </si>
  <si>
    <t>9539461-2-</t>
  </si>
  <si>
    <t>Rohové omiekové profily so sieťkou, oknové, dvere</t>
  </si>
  <si>
    <t>1412325694</t>
  </si>
  <si>
    <t>(8,18*38+5,5*2+4,5*6+4,9*1+8,3*1+7,2*3+7,2*1+8,9*3+9,4*1+7,9*2)+7,8*4</t>
  </si>
  <si>
    <t>9539461-3</t>
  </si>
  <si>
    <t>APU lišty</t>
  </si>
  <si>
    <t>1802793063</t>
  </si>
  <si>
    <t>(8,18*38+5,5*2+4,5*6+4,9*1+8,3*1+7,2*3+7,2*1+8,9*3+9,4*1+7,9*2)</t>
  </si>
  <si>
    <t>9539961-2</t>
  </si>
  <si>
    <t>Parotesná páska - montáž okien, zo strany interiéru</t>
  </si>
  <si>
    <t>-1000417139</t>
  </si>
  <si>
    <t>9539961-3</t>
  </si>
  <si>
    <t>Parotesná páska -  poistná hydroizolačná páska - montáž okien, zo strany exteriéru</t>
  </si>
  <si>
    <t>1844556819</t>
  </si>
  <si>
    <t>941941041</t>
  </si>
  <si>
    <t>Montáž lešenia ľahkého pracovného radového s podlahami šírky nad 1, 00 do 1,20 m a výšky do 10 m</t>
  </si>
  <si>
    <t>-514962723</t>
  </si>
  <si>
    <t>"lešenie spolu na 2 mesiace"104,4*8,2</t>
  </si>
  <si>
    <t>941941291</t>
  </si>
  <si>
    <t>Príplatok za prvý a každý ďalší i začatý mesiac použitia lešenia šírky nad 1,00 do 1,20 m, výšky do 10 m</t>
  </si>
  <si>
    <t>1401430738</t>
  </si>
  <si>
    <t>"lešenie spolu na 2 mesiace"104,4*8,2*2</t>
  </si>
  <si>
    <t>941941841</t>
  </si>
  <si>
    <t>Demontáž lešenia ľahkého pracovného radového a s podlahami, šírky nad 1,00 do 1,20 m výšky do 10 m</t>
  </si>
  <si>
    <t>669146054</t>
  </si>
  <si>
    <t>941955002</t>
  </si>
  <si>
    <t>Lešenie ľahké pracovné pomocné, s výškou lešeňovej podlahy nad 1,20 do 1,90 m</t>
  </si>
  <si>
    <t>240337706</t>
  </si>
  <si>
    <t>-1453521886</t>
  </si>
  <si>
    <t>71121255-1</t>
  </si>
  <si>
    <t>Náterová hydroizolačná hmota vhodná do vonkajšieho prostredia - zatretie ukončenia sklotextilnej mriežky vkladanej do lepidla pod úrovňov upraveného okolitého terénu výšky 200 mm, zabránenie vzlínania vody do lepidla</t>
  </si>
  <si>
    <t>-1976412418</t>
  </si>
  <si>
    <t>Poznámka k položke:_x000D_
 poznámka: časť spodného soklu pod úrovňou upraveného terénu po obvode objektu</t>
  </si>
  <si>
    <t>(99,62)*0,6</t>
  </si>
  <si>
    <t>957595322</t>
  </si>
  <si>
    <t>713</t>
  </si>
  <si>
    <t>Izolácie tepelné</t>
  </si>
  <si>
    <t>713111125</t>
  </si>
  <si>
    <t>Dodatočné zateplenie stropu nad 2.NP, tepelná izolácia z minerálnej vlny hr. 140 mm, súčiniteľ tepelnej vodivosti 0,036 W.m-1.K-1</t>
  </si>
  <si>
    <t>2089656457</t>
  </si>
  <si>
    <t>501,4*2</t>
  </si>
  <si>
    <t>63114009-1</t>
  </si>
  <si>
    <t>Tepelná izolácia z minerálnej vlny hr. 140 mm, súčiniteľ tepelnej vodivosti 0,036 W/m.K</t>
  </si>
  <si>
    <t>1838978497</t>
  </si>
  <si>
    <t>1002,8*1,02 'Přepočítané koeficientom množstva</t>
  </si>
  <si>
    <t>71312-1</t>
  </si>
  <si>
    <t>Dodatočné zateplenie stropu nad 1.NP, poistná hydroizolacia paropriepustná vrstva - D+M</t>
  </si>
  <si>
    <t>-800831352</t>
  </si>
  <si>
    <t>713122131</t>
  </si>
  <si>
    <t>Dodatočné zateplenie podlahy na 1.NP zo strany exteriéru, tepelná izolácia z nenasiakavého polystyrénu hr. 180 mm, súčiniteľ tepelnej vodivosti 0,033 W/m.K</t>
  </si>
  <si>
    <t>-982763045</t>
  </si>
  <si>
    <t>28372000-1</t>
  </si>
  <si>
    <t>Tepelná izolácia z nenasiakavého polystyrénu hr. 180 mm, súčiniteľ tepelnej vodivosti 0,033 W/m.K</t>
  </si>
  <si>
    <t>-1127917154</t>
  </si>
  <si>
    <t>516,31*1,02 'Přepočítané koeficientom množstva</t>
  </si>
  <si>
    <t>998713202</t>
  </si>
  <si>
    <t>Presun hmôt pre izolácie tepelné v objektoch výšky nad 6 m do 12 m</t>
  </si>
  <si>
    <t>1957119718</t>
  </si>
  <si>
    <t>725</t>
  </si>
  <si>
    <t>Zdravotechnika - zariaď. predmety</t>
  </si>
  <si>
    <t>725110-1</t>
  </si>
  <si>
    <t xml:space="preserve">Držadlo z nerezovej ocele, pevné držadlo pre umývadlo 60 cm, rozteč 600 mm, dĺžka držadla 620 mm, konštrukčná výška držadla 153 mm, profily kruhového prierezu priemeru 32 mm, D+M vrátane montážnej sady,WC imobilní </t>
  </si>
  <si>
    <t>2123266976</t>
  </si>
  <si>
    <t>725110-2</t>
  </si>
  <si>
    <t xml:space="preserve">Držadlo z nerezovej ocele, sklopné držadlo pre umývadlo 60 cm, rozteč 600 mm, dĺžka držadla 620 mm, konštrukčná výška držadla 153 mm, profily kruhového prierezu priemeru 32 mm, D+M vrátane montážnej sady,WC imobilní </t>
  </si>
  <si>
    <t>1548107592</t>
  </si>
  <si>
    <t>725110-3</t>
  </si>
  <si>
    <t xml:space="preserve">Držadlo z nerezovej ocele, pevné držadlo pre WC 85 cm, rozteč 850 mm, dĺžka držadla 870 mm, konštrukčná výška držadla 153 mm, profily kruhového prierezu priemeru 32 mm, D+M vrátane montážnej sady,WC imobilní </t>
  </si>
  <si>
    <t>-1738263062</t>
  </si>
  <si>
    <t>725110-4</t>
  </si>
  <si>
    <t xml:space="preserve">Držadlo z nerezovej ocele, sklopnné držadlo pre WC 85 cm, rozteč 850 mm, dĺžka držadla 870 mm, konštrukčná výška držadla 153 mm, profily kruhového prierezu priemeru 32 mm, D+M vrátae montážnej sady,WC imobilní </t>
  </si>
  <si>
    <t>-555045965</t>
  </si>
  <si>
    <t>-968878963</t>
  </si>
  <si>
    <t>763</t>
  </si>
  <si>
    <t>Konštrukcie - drevostavby</t>
  </si>
  <si>
    <t>76311-1</t>
  </si>
  <si>
    <t>Dodávka a montáž konštrukcie modulárneho systému hr. 152,5 mm, obvodová stena</t>
  </si>
  <si>
    <t>-891518954</t>
  </si>
  <si>
    <t xml:space="preserve">Poznámka k položke:_x000D_
Konštrukcia modulárneho systému hr. 152,5 mm_x000D_
-	SD doska 12,5mm_x000D_
-	parozábrana_x000D_
-	tepelná izolácia minerálna vlna hr. 120mm, súčiniteľ tepelnej vodivosti 0,035 W.m-1.K-1 vkladaná do roštu_x000D_
- kovový rošt z profilov šírky 125 mm (do roštu je vkladaná tepelná izolácia hr. 120 mm)_x000D_
- pozinkovaný profilovaný plech ako nosný materiál pre vonkajší systém fasády, výška profilu 12,5 mm_x000D_
</t>
  </si>
  <si>
    <t>98,02*7,31-(2,1*2*38+2,1*0,65*2+1,6*0,65*6+1,8*0,65*1+1,8*2,35*1+2,1*1,5*3+1,85*1,75*1+1,85*2,6*3+1,85*2,85*1+1,1*2,85*2)</t>
  </si>
  <si>
    <t>76316-1</t>
  </si>
  <si>
    <t>Sadrokartónový obklad, sadrokartónová doska hr. 15 mm kotvená na nosné prvky obvodových a vnútorných stien</t>
  </si>
  <si>
    <t>-1878335121</t>
  </si>
  <si>
    <t>Poznámka k položke:_x000D_
obklad ostení, nadpraží a parapetov fasádnych otvorov a obklad ostení a nadpraží vnútorných stien s výplňami bez obložkovej zárubne</t>
  </si>
  <si>
    <t>(8,18*38+5,5*2+4,5*6+4,9*1+8,3*1+7,2*3+7,2*1+8,9*3+9,4*1+7,9*2)*0,14+(6,1*15+5,9*20+8,9*3)*0,22</t>
  </si>
  <si>
    <t>76311-2-3</t>
  </si>
  <si>
    <t xml:space="preserve">Dodávka a montáž vnútornej priečky hr. 220 mm, 1.NP a 2.NP </t>
  </si>
  <si>
    <t>785488240</t>
  </si>
  <si>
    <t>Poznámka k položke:_x000D_
Skladba:_x000D_
- sadrokartónová doska hr. 12,5 mm (v zmysle požiadaviek projektu protipožiarnej bezpečnosti stavby a požiadaviek prevádzky jednotlivých priestorov)_x000D_
- tepelná izolácia minerálna vlna hr. 80 mm, súčiniteľ tepelnej vodivosti 0,035W/m.K, objemová hmotnosť min. 40 kg/m3, izolácia vkladaná do nosného kovového rošta systémovej priečky _x000D_
- kovový rošt z profilov šírky 75 mm _x000D_
- medzera šírky 45 mm_x000D_
- kovový rošt z profilov šírky 75 mm _x000D_
- sadrokartónová doska hr. 15 mm (v zmysle požiadaviek projektu protipožiarnej bezpečnosti stavby a požiadaviek prevádzky jednotlivých priestorov) poznámka: skladbu zvislých sadrokartónových deliacich stien navrhnúť tiež v zmysle akustických požiadaviek na deliace konštrukcie medzi jednotlivými priestormi na základe zvoleného výrobcu sadrokartónových konštrukcií, postupovať v zmysle technologického predpisu zvoleného výrobcu a v súlade s STN 730532</t>
  </si>
  <si>
    <t>3,655*(22,7+7,5+6*4+23,4+33,4*2)-(0,8*1,97*12+0,9*1,97*12+1,85+2,6*2+1,5*2*2)</t>
  </si>
  <si>
    <t>76311-2-4</t>
  </si>
  <si>
    <t xml:space="preserve">Dodávka a montáž vnútornej priečky hr. 125 mm, 1.NP a 2 .NP </t>
  </si>
  <si>
    <t>21405141</t>
  </si>
  <si>
    <t>Poznámka k položke:_x000D_
Skladba:_x000D_
 - sadrokartónová doska hr. 2x 12,5 mm (v zmysle požiadaviek projektu protipožiarnej bezpečnosti stavby a požiadaviek prevádzky jednotlivých priestorov)_x000D_
- tepelná izolácia z minerálnej vlny hr. 50 mm, súčiniteľ tepelnej vodivosti 0,035W/m.K, objemová hmotnosť min. 40 kg/m3, izolácia vkladaná do nosného kovového rošta systémovej priečky _x000D_
- kovový rošt z profilov šírky 75 mm (vzduchová vrstva hr. 25 mm medzi izoláciou a vonkajším krajopm nosného profilu)_x000D_
- sadrokartónová doska hr. 2x 12,5 mm (v zmysle požiadaviek projektu protipožiarnej bezpečnosti stavby a požiadaviek prevádzky jednotlivých priestorov) oznámka: skladbu zvislých sadrokartónových deliacich stien navrhnúť tiež v zmysle akustických požiadaviek na deliace konštrukcie medzi jednotlivými priestormi na základe zvoleného výrobcu sadrokartónových konštrukcií, postupovať v zmysle technologického predpisu zvoleného výrobcu a v súlade s STN 730532</t>
  </si>
  <si>
    <t>3,655*(5,8*15)-(0,9*1,97*2)</t>
  </si>
  <si>
    <t>76311-2-5</t>
  </si>
  <si>
    <t xml:space="preserve">Vnútorné priečky hr. 175 mm, 1.NP a 2 .NP </t>
  </si>
  <si>
    <t>-266111048</t>
  </si>
  <si>
    <t>Poznámka k položke:_x000D_
Skladba:_x000D_
- sadrokartónová doska hr. 4x 12,5 mm (v zmysle požiadaviek projektu protipožiarnej bezpečnosti stavby a požiadaviek prevádzky jednotlivých priestorov)_x000D_
- tepelná izolácia z minerálnej vlny hr. 75 mm, súčiniteľ tepelnej vodivosti 0,035W/m.K, objemová hmotnosť min. 40 kg/m3, izolácia vkladaná do nosného kovového rošta systémovej priečky _x000D_
- kovový rošt z profilov šírky 100 mm (vzduchová vrstva hr. 25 mm medzi izoláciou a vonkajším krajopm nosného profilu)_x000D_
- sadrokartónová doska hr. 4x 12,5 mm (v zmysle požiadaviek projektu protipožiarnej bezpečnosti stavby a požiadaviek prevádzky jednotlivých priestorov) oznámka: skladbu zvislých sadrokartónových deliacich stien navrhnúť tiež v zmysle akustických požiadaviek na deliace konštrukcie medzi jednotlivými priestormi na základe zvoleného výrobcu sadrokartónových konštrukcií, postupovať v zmysle technologického predpisu zvoleného výrobcu a v súlade s STN 730532</t>
  </si>
  <si>
    <t>3,655*(15)-(1,85*2,6*1)</t>
  </si>
  <si>
    <t>76311-2</t>
  </si>
  <si>
    <t>Dodávka a montáž vnútornej priečky hr. 100 mm,1.NP a 2.NP</t>
  </si>
  <si>
    <t>-126411219</t>
  </si>
  <si>
    <t>Poznámka k položke:_x000D_
Skladba:_x000D_
- sadrokartónová doska hr. 12,5 mm (v zmysle požiadaviek projektu protipožiarnej bezpečnosti stavby a požiadaviek prevádzky jednotlivých priestorov)_x000D_
- tepelná izolácia z minerálnej vlny, súčiniteľ tepelnej vodivosti 0,035W/m.K, hr. 50 mm vkladaná do nosného kovového rošta systémovej priečky _x000D_
- kovový rošť, profil šírky 75 mm_x000D_
- vzduchová vrstva hr. 25 mm_x000D_
- sadrokartónová doska hr. 12,5 mm (v zmysle požiadaviek projektu protipožiarnej bezpečnosti stavby a požiadaviek prevádzky jednotlivých priestorov)      poznámka: skladbu zvislých sadrokartónových deliacich stien navrhnúť tiež v zmysle akustických požiadaviek na deliace konštrukcie medzi jednotlivými priestormi na základe zvoleného výrobcu sadrokartónových konštrukcií, postupovať v zmysle technologického predpisu zvoleného výrobcu a v súlade s STN 730532</t>
  </si>
  <si>
    <t>3,655*(3,3*2+2,4+4,7*2+10,1+7,6+1)-(0,8*1,97*9)</t>
  </si>
  <si>
    <t>76311-2-6</t>
  </si>
  <si>
    <t>Dodávka a montáž vnútornej inštalačnej priečky hr. 275 a 575 mm</t>
  </si>
  <si>
    <t>1000671638</t>
  </si>
  <si>
    <t>Poznámka k položke:_x000D_
Skladba:_x000D_
- sadrokartónová doska hr. 12,5 mm (v zmysle požiadaviek projektu protipožiarnej bezpečnosti stavby a požiadaviek prevádzky jednotlivých priestorov)_x000D_
- tepelná izolácia minerálna vlna hr. 50 mm, súčiniteľ tepelnej vodivosti 0,035W/m.K, objemová hmotnosť min. 40 kg/m3, izolácia vkladaná do nosného kovového rošta systémovej priečky _x000D_
- kovový rošť, profil šírky 50 mm_x000D_
- inštalačná medzera hr. 150 a 450 mm_x000D_
- kovový rošť, profil šírky 50 mm _x000D_
- tepelná izolácia minerálna vlna hr. 50 mm, súčiniteľ tepelnej vodivosti 0,035W/m.K, objemová hmotnosť min. 40 kg/m3, izolácia vkladaná do nosného kovového rošta systémovej priečky  _x000D_
- sadrokartónová doska hr. 12,5 mm (v zmysle požiadaviek projektu protipožiarnej bezpečnosti stavby a požiadaviek prevádzky jednotlivých priestorov) poznámka: skladbu zvislých sadrokartónových deliacich stien navrhnúť tiež v zmysle akustických požiadaviek na deliace konštrukcie medzi jednotlivými priestormi na základe zvoleného výrobcu sadrokartónových konštrukcií, postupovať v zmysle technologického predpisu zvoleného výrobcu a v súlade s STN 730532</t>
  </si>
  <si>
    <t>3,655*(5,8*2+1)</t>
  </si>
  <si>
    <t>76311-3-0</t>
  </si>
  <si>
    <t>Dodávka a montáž  inštalačnej predsteny hr. 80 mm, 100mm, 130mm, 180mm</t>
  </si>
  <si>
    <t>997132523</t>
  </si>
  <si>
    <t>Poznámka k položke:_x000D_
Inštalačná predstena na výšku 1200 mm príp. na svetlú výšku miestnosti:_x000D_
Inštalačná predstena pozostáva z kovového roštu z profilov š. 50 mm, z vnútornej strany sa navrhuje sadrokartónová doska (v zmysle požiadaviek projektu protipožiarnej bezpečnosti stavby a požiadaviek prevádzky jednotlivých priestorov), za inštalačnou predstenou je inštalačný medzipriestor (sadrokartónové dosky do vlhkého prostredia)</t>
  </si>
  <si>
    <t>3*(2,2*2+2+0,6+0,3+0,6+0,6+1+0,5+2,3+0,3+0,3+0,3+1,2*10)+1,2*(0,8+1,2+1,6+2,3)*1,2</t>
  </si>
  <si>
    <t>76311-6-3</t>
  </si>
  <si>
    <t>Dodávka a montáž stropu ST1 nad 1.NP (hr. 420 mm) - svetlá výška miestnosti 3,01 m</t>
  </si>
  <si>
    <t>-1641571314</t>
  </si>
  <si>
    <t>Poznámka k položke:_x000D_
Skladba:_x000D_
Znížený protipožiarny sadrokartónový podhľad výšky 135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modulárneho systému výšky 35 mm zavesený na nosné prvky stropu prostredníctvom závesov_x000D_
- inštalačný medzipriestor výšky 85 mm_x000D_
Nosná konštrukcia stropu:_x000D_
- nosník modulárneho systému výšky 280 mm a stropné nosníky modulárneho systému _x000D_
- trapézový plech 1075x35x0,75 mm</t>
  </si>
  <si>
    <t>24,95+14,88+13,73+30,19+95,17+43,27+42,87+42,36</t>
  </si>
  <si>
    <t>44</t>
  </si>
  <si>
    <t>76311-6-5</t>
  </si>
  <si>
    <t>Dodávka a montáž  nosnej časti stropu ST2 nad 1.NP (strop hr. 830 mm) - svetlá výška miestností je 2,60 mm</t>
  </si>
  <si>
    <t>948452380</t>
  </si>
  <si>
    <t>Poznámka k položke:_x000D_
Skladba:_x000D_
Protipožiarny sadrokartónový podhľad výšky 50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z profilov výšky 35 mm kotvený na nosné prvky stropu_x000D_
Nosná konštrukcia stropu:_x000D_
- nosník modulárneho systému výšky 280 mm a stropné nosníky modulárneho systému _x000D_
- trapézový plech 1075x35x0,75 mm</t>
  </si>
  <si>
    <t>16,72+4,47+8,71+39,07+30,59</t>
  </si>
  <si>
    <t>45</t>
  </si>
  <si>
    <t>76311-6-6</t>
  </si>
  <si>
    <t>Dodávka a montáž  zníženého podhľadu stropu ST2 nad 1.NP (strop hr. 830 mm) - svetlá výška miestností je 2,60 m</t>
  </si>
  <si>
    <t>1122773872</t>
  </si>
  <si>
    <t>Poznámka k položke:_x000D_
Skladba:_x000D_
Znížený sadrokartónový podhľad výšky 495 mm:_x000D_
- sadrokartónová doska hr. 12,5 mm (v zmysle požiadaviek projektu protipožiarnej bezpečnosti stavby a požiadaviek prevádzky jednotlivých priestorov) s prepáskovaním, pretmelením a prebrúsením spojov_x000D_
- krížový oceľový jednoúrovňový rošt z CD a UW profilov výšky 27 mm zavesená na protipožiarny podhľad pomocou závesov_x000D_
- inštalačný medzipriestor výšky 455,5 mm</t>
  </si>
  <si>
    <t>46</t>
  </si>
  <si>
    <t>76311-6-7</t>
  </si>
  <si>
    <t>Dodávka a montáž stropu ST3 nad 2.NP (hr. 420 mm) - svetlá výška miestnosti 3,01 m</t>
  </si>
  <si>
    <t>-665200416</t>
  </si>
  <si>
    <t>Poznámka k položke:_x000D_
Skladba:_x000D_
Znížený protipožiarny sadrokartónový podhľad výšky 135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modulárneho systému výšky 35 mm zavesený na nosné prvky stropu prostredníctvom závesov_x000D_
- inštalačný medzipriestor výšky 85 mm_x000D_
Nosná konštrukcia stropu:_x000D_
- nosník modulárneho systému výšky 280 mm a stropné nosníky modulárneho systému _x000D_
- tepelná izolácia z minerálnej vlny, súčiniteľ tepelnej vodivosti 0,035 W.m-1.K-1 hr. 200 mm, izolácia vkladaná medzi nosníky modulárneho systému a stropné nosníky_x000D_
- trapézový plech 1075x35x0,75 mm</t>
  </si>
  <si>
    <t>42,65+30,37+29,39+42,36+42,87+43,31+44,31</t>
  </si>
  <si>
    <t>47</t>
  </si>
  <si>
    <t>76311-6-8</t>
  </si>
  <si>
    <t>Dodávka a montáž nosnej časti stropu ST4 nad 2.NP (strop hr. 830 mm) - svetlá výška miestností je 2,60 m</t>
  </si>
  <si>
    <t>-1687500559</t>
  </si>
  <si>
    <t>Poznámka k položke:_x000D_
Skladba:_x000D_
Protipožiarny sadrokartónový podhľad výšky 50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z profilov výšky 35 mm kotvený na nosné prvky stropu_x000D_
Nosná konštrukcia stropu:_x000D_
- nosník modulárneho systému výšky 280 mm a stropné nosníky modulárneho systému _x000D_
- tepelná izolácia z minerálnej vlny, súčiniteľ tepelnej vodivosti 0,035 W.m-1.K-1 hr. 200 mm, izolácia vkladaná medzi nosníky modulárneho systému a stropné nosníky_x000D_
- trapézový plech 1075x35x0,75 mm</t>
  </si>
  <si>
    <t>1,86+14,33+103,3</t>
  </si>
  <si>
    <t>48</t>
  </si>
  <si>
    <t>76311-8</t>
  </si>
  <si>
    <t xml:space="preserve">Dodávka a montáž protipožiarneho obkladu zvislých stien otvoru strešného výlezu v stropnej konštrukcii </t>
  </si>
  <si>
    <t>559481776</t>
  </si>
  <si>
    <t>Poznámka k položke:_x000D_
Skladba:_x000D_
Protipožiarny sadrokartónový obklad hr. 15 mm:_x000D_
- protipožiarna sadrokartónová doska hr. 1x15 mm GKF s prepáskovaním, pretmelením a vybrúsením spojov, kotvená na oceľový rošt modulárneho systému výšky 27 mm_x000D_
- parozábrana_x000D_
- oceľový rošt z profilov výšky 27 mm kotvený na nosné prvky stropu</t>
  </si>
  <si>
    <t>1,2*2*0,93+0,6*2*0,93</t>
  </si>
  <si>
    <t>49</t>
  </si>
  <si>
    <t>76311-9</t>
  </si>
  <si>
    <t>Dodávka a montáž nosnej časti stropu ST5 nad 1.NP (strop hr. 930 mm) - svetlá výška miestností je 2,50 m</t>
  </si>
  <si>
    <t>-2073165984</t>
  </si>
  <si>
    <t xml:space="preserve">Poznámka k položke:_x000D_
Skladba:_x000D_
Protipožiarny sadrokartónový podhľad výšky 50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z profilov výšky 35 mm kotvený na nosné prvky stropu_x000D_
Nosná konštrukcia stropu:_x000D_
- nosník modulárneho systému výšky 280 mm a stropné nosníky modulárneho systému </t>
  </si>
  <si>
    <t>8,93+5,14+6,88+4,49+8,56+2,24+1,31+6,17+2,25+6,76</t>
  </si>
  <si>
    <t>50</t>
  </si>
  <si>
    <t>76311-10</t>
  </si>
  <si>
    <t>Dodávka a montáž zníženého kazetového podhľadu stropu ST5 nad 1.NP (strop hr. 930 mm) - svetlá výška miestností je 2,50 m</t>
  </si>
  <si>
    <t>-65394761</t>
  </si>
  <si>
    <t>Poznámka k položke:_x000D_
Skladba:_x000D_
Znížený kazetový podhľad výšky 595 mm:_x000D_
- biela kazeta perforovaná s kruhovými otvormi, vkladaná do nosného roštu vhodná do prevádzky so zvýšenou vlhkosťou _x000D_
- zavesený rošt z nosných a priečnych T-profilov a obvodových rohových profilov výšky 37 mm zavesený prostredníctvom rýchlozávesov na protipožiarny podhľad (v mieste osadenia VZT jednotiek zrealizovať pod jednotkami nosnú výmenu z CW profilov šírky 50 mm určených pre samonosné sadrokartónové podhľady, profily kotviť k nosnému roštu protipožiarneho podhľadu po obvode VZT jednotiek prostredníctvom závitových tyčí ∅12 mm)_x000D_
- inštalačný medzipriestor výšky 558 mm</t>
  </si>
  <si>
    <t>51</t>
  </si>
  <si>
    <t>76311-11</t>
  </si>
  <si>
    <t>Dodávka a montáž nosnej časti stropu ST6 nad 2.NP (strop hr. 930 mm) - svetlá výška miestností je 2,50 m</t>
  </si>
  <si>
    <t>-7518063</t>
  </si>
  <si>
    <t>15,58+4,49+6,88+8,93+5,14+12,19+12,05+12,77</t>
  </si>
  <si>
    <t>52</t>
  </si>
  <si>
    <t>76311-12</t>
  </si>
  <si>
    <t>-682480773</t>
  </si>
  <si>
    <t>53</t>
  </si>
  <si>
    <t>76311-S-1</t>
  </si>
  <si>
    <t>Dodávka a montáž sanitárnej priečky , dosky HPL hr. 13 mm, dl. 3415 a 2x1085 mm, vr.  dverí 3x 700x1820 mm, výšky 1850+150 mm, IO1</t>
  </si>
  <si>
    <t>1450551643</t>
  </si>
  <si>
    <t>"1NP"1</t>
  </si>
  <si>
    <t>"2NP"1</t>
  </si>
  <si>
    <t>54</t>
  </si>
  <si>
    <t>76311-S-2</t>
  </si>
  <si>
    <t>Dodávka a montáž sanitárnej priečky , dosky HPL hr. 13 mm, dl. 1985 mm, vr. dverí 1x700x1820 mm, výšky 1850+150 mm, IO2</t>
  </si>
  <si>
    <t>-1346381607</t>
  </si>
  <si>
    <t>55</t>
  </si>
  <si>
    <t>76311-S-3</t>
  </si>
  <si>
    <t>Dodávka a montáž sanitárnej priečky , dosky HPL hr. 13 mm, dl. 2193 a 1115 mm, vr. dverí 2x700x1820 mm, výšky 1850+150 mm IO3</t>
  </si>
  <si>
    <t>1764395258</t>
  </si>
  <si>
    <t>56</t>
  </si>
  <si>
    <t>76311-S-7</t>
  </si>
  <si>
    <t>Dodávka a montáž sanitárnej priečky pre vytvorenie WC kabíny , dosky HPL hr. 13 mm, v hliník. ráme š. 40 mm, integrované dverné krídlo, priečka na oceľ. podperách, spodná hrana 150 mm nad podlahou, celk. výška 150+150=2000mm, stienka dl 1220 mm</t>
  </si>
  <si>
    <t>-187974264</t>
  </si>
  <si>
    <t>57</t>
  </si>
  <si>
    <t>998763201</t>
  </si>
  <si>
    <t>Presun hmôt pre drevostavby v objektoch výšky do 12 m</t>
  </si>
  <si>
    <t>-1792177760</t>
  </si>
  <si>
    <t>764</t>
  </si>
  <si>
    <t>Konštrukcie klampiarske</t>
  </si>
  <si>
    <t>58</t>
  </si>
  <si>
    <t>764352300</t>
  </si>
  <si>
    <t xml:space="preserve">Dodávka a montáž dažďový žľab polkruhový priemeru 150 mm, materiálové prevedenie farebný pozink alebo lakoplastovaná oceľ (napr. produkty KJG alebo Swept), odtieň šedá - jadro z pozinkovanej ocele hr. min. 0,6 mm </t>
  </si>
  <si>
    <t>-5532136</t>
  </si>
  <si>
    <t>Poznámka k položke:_x000D_
poznámka: dodávka vrátane príslušných komponentov (závesné háky, tvarovky pre zmenu smeru, spojovacie prvky, ochranné prvky proti vniknutiu hmyzu, perforovaný profil prevetrávanej vzduchovej medzeri, tesniace prvky a pod., ...)</t>
  </si>
  <si>
    <t>34,1*2</t>
  </si>
  <si>
    <t>59</t>
  </si>
  <si>
    <t>764454212</t>
  </si>
  <si>
    <t xml:space="preserve">Dodávka a montáž  dažďový zvod kruhový priemeru 100 mm, materiálové prevedenie farebný pozink alebo lakoplastovaná oceľ (napr. produkty KJG alebo Swept), odtieň šedá - jadro z pozinkovanej ocele hr. min. 0,6 mm </t>
  </si>
  <si>
    <t>804873301</t>
  </si>
  <si>
    <t xml:space="preserve">Poznámka k položke:_x000D_
poznámka: dodávka vrátane príslušných komponentov (montážne prvky, spojovacie prvky, dažďové kotlíky, kotevné objímky, tesniace prvky a pod., ...) </t>
  </si>
  <si>
    <t>7,6*6</t>
  </si>
  <si>
    <t>60</t>
  </si>
  <si>
    <t>76422232-1</t>
  </si>
  <si>
    <t xml:space="preserve">Dodávka a montáž odkvapového oplechovania nad dažďovým žľabom, rozvinutá širka 200 mm,  materiálové prevedenie farebný pozink alebo lakoplastovaná oceľ (napr. produkty KJG alebo Swept), odtieň šedá - jadro z pozinkovanej ocele hr. min. 0,6 mm  </t>
  </si>
  <si>
    <t>-87460105</t>
  </si>
  <si>
    <t>61</t>
  </si>
  <si>
    <t>76422232-3</t>
  </si>
  <si>
    <t>Dodávka a montáž oplechovania atík plech hr.1,5 mm,materiálové prevedenie farebný pozink alebo lakoplastovaná oceľ (napr. produkty KJG alebo Swept), odtieň šedá</t>
  </si>
  <si>
    <t>-1956577790</t>
  </si>
  <si>
    <t>Poznámka k položke:_x000D_
jadro z pozinkovanej ocele hr. min. 1,5 mm, obvodový lem rozvinutej šírky 1220mm , vnútorný lem rozvinutej šírky 410 mm, vnútorný lem premenlivej výšky rozvinutej šírky 410-225 mm,</t>
  </si>
  <si>
    <t>(1,22*99,62*0,0015*7850/1000+0,41*33,55*2*0,0015*7850/1000+(0,41+0,225)/2*7,873*4*0,0015*7850/1000)*1,2</t>
  </si>
  <si>
    <t>62</t>
  </si>
  <si>
    <t>76422232-4</t>
  </si>
  <si>
    <t>Dodávka a montáž nosných prvkov obvodovej atiky v závislosti od výrobcu modulového systému, predstavuje cca. 100% z hmotnosti oplechovania</t>
  </si>
  <si>
    <t>2024240134</t>
  </si>
  <si>
    <t>63</t>
  </si>
  <si>
    <t>764175-4</t>
  </si>
  <si>
    <t>Dodávka a montáž - vetracia mriežka na prívod vzduchu do prevetrávanej časti strechy</t>
  </si>
  <si>
    <t>1811567984</t>
  </si>
  <si>
    <t>Poznámka k položke:_x000D_
popis: rozmer 600x200 mm, počet 48 ks odtieň šedá, materialové prevedenie farebný pozink alebo lakoplastovaná oceľ, jadro z pozinkovanej ocele hr. 1 mm, mriežka je opatrená sieťkou proti hmyzu</t>
  </si>
  <si>
    <t>62*0,2*0,6</t>
  </si>
  <si>
    <t>64</t>
  </si>
  <si>
    <t>764175-1</t>
  </si>
  <si>
    <t>Pozdĺžny profil strechy, nerovnostranný C profil z pozinkovanej ocele výšky 150 mm, šírky 90 mm dole a 50 mm hore, hrúbka plechu 3 mm - spádová vrstva studenej strechy</t>
  </si>
  <si>
    <t>1538990669</t>
  </si>
  <si>
    <t>(0,333*0,003)*33,7*16*7850/1000</t>
  </si>
  <si>
    <t>65</t>
  </si>
  <si>
    <t>764175-2</t>
  </si>
  <si>
    <t>Podporné prvky pozdĺžnych profilov, ocelový pozinkovaný plech hr. 4 mm, šírky 80 mm - spádová vrstva studenej strechy</t>
  </si>
  <si>
    <t>487789316</t>
  </si>
  <si>
    <t>(0,784*2+0,834*2+0,884*2+0,934*2+0,984*2+1,034*2+1,084*2+1,422)*0,08*0,004*33,7*7850/1000</t>
  </si>
  <si>
    <t>66</t>
  </si>
  <si>
    <t>764175-3</t>
  </si>
  <si>
    <t>Pomocné konštrukcie, montážne a spojovacie prvky, 10%</t>
  </si>
  <si>
    <t>-366569437</t>
  </si>
  <si>
    <t>(4,228+1,227)*0,1</t>
  </si>
  <si>
    <t>67</t>
  </si>
  <si>
    <t>764175651</t>
  </si>
  <si>
    <t>Strešná krytina, trapézový plech 1075x35x0,75 mm - lakoplastový plech je oceľový, obojstranne žiarovo pozinkovaný plech</t>
  </si>
  <si>
    <t>-733768024</t>
  </si>
  <si>
    <t>Poznámka k položke:_x000D_
s vrstvou zinku minimálne 200 g/m2, s pasiváciou ochranným lakom hrúbky min. 7 µm, finálnu vrstvu tvorí lakoplastová povrchová úprava na polyesterovej báze hrúbky min. 25 mik. dodávka a montáž strešnej krytiny vrátane krycieho plechu hrebeňa strechy a odvetrávacích hlavíc, vrátane tesniacich hmôt a pások v spojoch a montážnych prvkov, systémových prechodiek pre odvetrávacie potrubia a potrubia VZT, prechodiek pre rozvody solárnych zariadení, atď., komplet dodávka</t>
  </si>
  <si>
    <t>68</t>
  </si>
  <si>
    <t>998764201</t>
  </si>
  <si>
    <t>Presun hmôt pre konštrukcie klampiarske v objektoch výšky do 6 m</t>
  </si>
  <si>
    <t>-238223576</t>
  </si>
  <si>
    <t>766</t>
  </si>
  <si>
    <t>Konštrukcie stolárske</t>
  </si>
  <si>
    <t>69</t>
  </si>
  <si>
    <t>76611-D-1</t>
  </si>
  <si>
    <t>Dodávka a montáž plastových vstupných dverí, dvojkrídlové, izolačné trojsklo, otvor 1850x2600 mm, dvere 900x2100 mm, 750x2100mm, vr. oplechovania, VO1</t>
  </si>
  <si>
    <t>-718060777</t>
  </si>
  <si>
    <t>Poznámka k položke:_x000D_
Viď:Okná, zasklené steny a exteriérové dvere</t>
  </si>
  <si>
    <t>"1NP"2</t>
  </si>
  <si>
    <t>70</t>
  </si>
  <si>
    <t>76611-D2</t>
  </si>
  <si>
    <t>Dodávka a montáž plastových vstupných dverí, dvojkrídlové, izolačné trojsklo, otvor 1850x2850 mm, dvere 900x2100 mm a 750x2100 mm, VO2</t>
  </si>
  <si>
    <t>1050308787</t>
  </si>
  <si>
    <t>71</t>
  </si>
  <si>
    <t>76611-D-3</t>
  </si>
  <si>
    <t>Dodávka a montáž plastových vstupných dverí, jednokrídlové, izolačné trojsklo, otvor 1100x2850 mm, dvere 900x2100 mm, VO3</t>
  </si>
  <si>
    <t>-606984355</t>
  </si>
  <si>
    <t>72</t>
  </si>
  <si>
    <t>76611-0-1</t>
  </si>
  <si>
    <t>Dodávka a montáž plastového okna s izolačným trojsklom 2100x2000 mm,OO1, vr. vnútorného plastového parapetu a vonkajšieho oplechovania parapetu</t>
  </si>
  <si>
    <t>1394608140</t>
  </si>
  <si>
    <t>"1NP"19</t>
  </si>
  <si>
    <t>"2NP"19</t>
  </si>
  <si>
    <t>73</t>
  </si>
  <si>
    <t>76611-0-2</t>
  </si>
  <si>
    <t>Dodávka a montáž plastového okna s izolačným trojsklom 2100x650 mm,OO2, vr. vnútorného plastového parapetu a vonkajšieho oplechovania parapetu</t>
  </si>
  <si>
    <t>-592765378</t>
  </si>
  <si>
    <t>74</t>
  </si>
  <si>
    <t>76611-0-3</t>
  </si>
  <si>
    <t>Dodávka a montáž plastového okna s izolačným trojsklom 1600x650 mm,OO3, vr. vnútorného plastového parapetu a vonkajšieho oplechovania parapetu</t>
  </si>
  <si>
    <t>1020664469</t>
  </si>
  <si>
    <t>"1NP"3</t>
  </si>
  <si>
    <t>"2NP"3</t>
  </si>
  <si>
    <t>75</t>
  </si>
  <si>
    <t>76611-0-4</t>
  </si>
  <si>
    <t>Dodávka a montáž plastového okna s izolačným trojsklom 1800x650 mm,OO4, vr. vnútorného plastového parapetu a vonkajšieho oplechovania parapetu</t>
  </si>
  <si>
    <t>659770803</t>
  </si>
  <si>
    <t>76</t>
  </si>
  <si>
    <t>76611-0-5</t>
  </si>
  <si>
    <t>Dodávka a montáž plastového okna s izolačným trojsklom 1800x2350 mm,OO5, vr. vnútorného plastového parapetu a vonkajšieho oplechovania parapetu</t>
  </si>
  <si>
    <t>630903943</t>
  </si>
  <si>
    <t>77</t>
  </si>
  <si>
    <t>76611-0-6</t>
  </si>
  <si>
    <t>Dodávka a montáž plastového okna s izolačným trojsklom 2100x1500 mm,OO6, vr. vnútorného plastového parapetu a vonkajšieho oplechovania parapetu</t>
  </si>
  <si>
    <t>1511030170</t>
  </si>
  <si>
    <t>78</t>
  </si>
  <si>
    <t>76611-0-7</t>
  </si>
  <si>
    <t>Dodávka a montáž plastového okna s izolačným trojsklom 1850x1750 mm,OO7, vr. vnútorného plastového parapetu a vonkajšieho oplechovania parapetu</t>
  </si>
  <si>
    <t>-1270468091</t>
  </si>
  <si>
    <t>79</t>
  </si>
  <si>
    <t>76611-1</t>
  </si>
  <si>
    <t>Dodávka a montáž drevených interiérových dverí, drevená obložková zárubeň,  prahová lišta z elox. hliníka, 900x1970 mm, antikor. okopový plech obojstranný, D1</t>
  </si>
  <si>
    <t>1101767113</t>
  </si>
  <si>
    <t>Poznámka k položke:_x000D_
Viď: Vnútorné dvere so zárubňami a protipožiarne dvere</t>
  </si>
  <si>
    <t>"1NP"6</t>
  </si>
  <si>
    <t>"2NP"7</t>
  </si>
  <si>
    <t>80</t>
  </si>
  <si>
    <t>76611-2</t>
  </si>
  <si>
    <t>Dodávka a montáž drevených interiérových dverí, drevená obložková zárubeň, 800x1970 mm,D2</t>
  </si>
  <si>
    <t>-350768036</t>
  </si>
  <si>
    <t>"1NP"9</t>
  </si>
  <si>
    <t>"2NP"9</t>
  </si>
  <si>
    <t>81</t>
  </si>
  <si>
    <t>76611-3</t>
  </si>
  <si>
    <t>Dodávka a montáž plastových interiér. dvojkrídlových dverí s nadsvetlíkom, otvor 1850x2600 mm, dvere 900x2100mm, 750x2100mm, D3</t>
  </si>
  <si>
    <t>817173081</t>
  </si>
  <si>
    <t>82</t>
  </si>
  <si>
    <t>76611-2-1</t>
  </si>
  <si>
    <t>Dodávka a montáž drevených interiérových dverí, drevená obložková zárubeň, 700x1970 mm,D4</t>
  </si>
  <si>
    <t>-169464818</t>
  </si>
  <si>
    <t>83</t>
  </si>
  <si>
    <t>76611-2-2</t>
  </si>
  <si>
    <t>Dodávka a montáž drevených interiérových protipožiarnych dverí, PO EW 30 C3-D3, drevená obložková zárubeň, 800x1970 mm,D5</t>
  </si>
  <si>
    <t>-961685944</t>
  </si>
  <si>
    <t>84</t>
  </si>
  <si>
    <t>76611-2-3</t>
  </si>
  <si>
    <t>Dodávka a montáž drevených interiérových protipožiarnych dverí, PO EW 30 C3-D3, drevená obložková zárubeň, 900x1970 mm,D6</t>
  </si>
  <si>
    <t>186512023</t>
  </si>
  <si>
    <t>85</t>
  </si>
  <si>
    <t>76611-4</t>
  </si>
  <si>
    <t>Dodávka a montáž zatepleného strešného výlezu do plochej strechy , 640x1240 mm, VP1</t>
  </si>
  <si>
    <t>-2131316002</t>
  </si>
  <si>
    <t>Poznámka k položke:_x000D_
strešný výlez bez požiarnej odolnosti - strešný výlez osadiť do strešnej krytiny s napojením na tepelnú izoláciu strechy s technologicky správnym dopojením parozábrany a poistnej hydroizolácie, podrobnejšie viď. výpisy sanitárnych priečok a strešných výlezov</t>
  </si>
  <si>
    <t>86</t>
  </si>
  <si>
    <t>76611-5</t>
  </si>
  <si>
    <t>Dodávka a montáž pultu pre tácky vo výdaji stravy š. 300-350mm, na kotvách, ako súčasť výdajných okienok</t>
  </si>
  <si>
    <t>112253843</t>
  </si>
  <si>
    <t>87</t>
  </si>
  <si>
    <t>998766202</t>
  </si>
  <si>
    <t>Presun hmot pre konštrukcie stolárske v objektoch výšky nad 6 do 12 m</t>
  </si>
  <si>
    <t>-828558355</t>
  </si>
  <si>
    <t>88</t>
  </si>
  <si>
    <t>767-2</t>
  </si>
  <si>
    <t>1043267373</t>
  </si>
  <si>
    <t xml:space="preserve">Poznámka k položke:_x000D_
kontajnerové moduly 2,30x6,0x3,655m 	ks	24_x000D_
kontajnerové moduly 2,50x6,0x3,655m 	ks	12_x000D_
kontajnerové moduly 2,70x6,0x3,655m 	ks	4_x000D_
kontajnerové moduly 2,30x3,3x3,655m 	ks	12_x000D_
kontajnerové moduly 2,50x3,3x3,655m 	ks	6_x000D_
kontajnerové moduly 2,70x3,3x3,655m 	ks	2_x000D_
</t>
  </si>
  <si>
    <t>(2,5*6*32+2,7*6*20+2,5*3,3*16+2,7*3,3*16)</t>
  </si>
  <si>
    <t>89</t>
  </si>
  <si>
    <t>76711-MS-2</t>
  </si>
  <si>
    <t>Dodávka a montáž vonkajšieho oceľového schodiska podľa výkresu č. 08</t>
  </si>
  <si>
    <t>97479392</t>
  </si>
  <si>
    <t>Poznámka k položke:_x000D_
Materiálové prevedenie: nosné oceľové prvky budú opatrené žiarovým zinkovaním, povrchovo sa ošetria reáktivnou farbou na pozink, následne sa v zmysle projektu protipožiarnej ochrany stavby opatrí nosná konštrukcia schodiska transparentným protipožiarnym náterom a povrchovo vrchnou syntetickou farbou v odtieni šedá v závislosti od farebného prevedenia klampiarskych prvkov</t>
  </si>
  <si>
    <t>825,04*1,1/1000</t>
  </si>
  <si>
    <t>90</t>
  </si>
  <si>
    <t>76711-MS-3</t>
  </si>
  <si>
    <t>Dodávka a montáž - oceľové schodiskové stupne, schodiskové nášlapy pororoštové 305x1200 mm, oká 33x11mm, nosná páska 30x2 mm, pozinkované s faktorom pozinku R11, zaťaženie min. 500 kg/m2 - viď. výkresová časť PD</t>
  </si>
  <si>
    <t>2092148546</t>
  </si>
  <si>
    <t>91</t>
  </si>
  <si>
    <t>76711-MS-4</t>
  </si>
  <si>
    <t>Dodávka a montáž - schodiskový nášlap pororoštový 1200x935 mm, oká 33x11mm, pozinkovaný s faktorom pozinku R11, zaťaženie 500 kg/m2 - viď. výkresová časť PD</t>
  </si>
  <si>
    <t>1081225892</t>
  </si>
  <si>
    <t>92</t>
  </si>
  <si>
    <t>76711-MS-5</t>
  </si>
  <si>
    <t>Dodávka a montáž - pochôdzny rošt "c" H=30mm, atypický max. rozmer 800x1495mm,  pozinkovaný s faktorom pozinku R11, zaťaženie 500 kg/m2 - viď. výkresová časť PD</t>
  </si>
  <si>
    <t>-456371264</t>
  </si>
  <si>
    <t>93</t>
  </si>
  <si>
    <t>76711-MS-6</t>
  </si>
  <si>
    <t>Dodávka a montáž - pochôdzny rošt "d" H=30mm, atypický max. rozmer 800x1495mm,  pozinkovaný s faktorom pozinku R11, zaťaženie 500 kg/m2 - viď. výkresová časť PD</t>
  </si>
  <si>
    <t>-1384254922</t>
  </si>
  <si>
    <t>94</t>
  </si>
  <si>
    <t>76711-MS-7</t>
  </si>
  <si>
    <t>Dodávka a montáž - pochôdzny rošt "e" H=30mm, atypický max. rozmer 800x1495mm,  pozinkovaný s faktorom pozinku R11, zaťaženie 500 kg/m2 - viď. výkresová časť PD</t>
  </si>
  <si>
    <t>123951151</t>
  </si>
  <si>
    <t>95</t>
  </si>
  <si>
    <t>76711-MS-8</t>
  </si>
  <si>
    <t>Dodávka a montáž zábradlia pre vonkajšie oceľové schodisko pred únikovým východom z centrálnej chodby 2.NP</t>
  </si>
  <si>
    <t>-1729293254</t>
  </si>
  <si>
    <t>Poznámka k položke:_x000D_
Vonkajššie oceľové schodisko vrátane podesty a medzipodesty sa opatrí oceľovým tyčovým zábradlím, výška zábradlia min. 1000 mm, výplň zvislá s max. svetlou vzdialenosťou prvkov výpne do 80 mm popis konštrukcie zábradlia: zvislé nosné prvky zábradlia z oceľových plochých tyčí prierezu 50x20 mm, lemy výplní zábradlia z plochých tyčí prierezu 40x8 mm, zvislá výplň zábradlia z plochých tyčí prierezu 25x8 mm, madlo z oceľových trubiek vonkajšieho priemeru 42,4 mm, kotevné platne z oceľových plechov hr. 5 mm - materiálové prevedenie: oceľové prvky budú opatrené žiarovým zinkovaním, povrchovo sa ošetria reáktivnou farbou na pozink a vrchnou syntetickou farbou v odtieni šedá v závislosti od farebného prevedenia klampiarskych prvkov    poznámka: typ zábradlia a jeho členenie viď. výkresová časť pohľady, kotvenie zábradlia prostredníctvom kotevných platní z bočnej   strany oceľových schodníc a nosných profilov podesty</t>
  </si>
  <si>
    <t>96</t>
  </si>
  <si>
    <t>76711-MS-9</t>
  </si>
  <si>
    <t>Dodávka a montáž konštrukcie striešky nad hlavným vstupom STR1</t>
  </si>
  <si>
    <t>1967868112</t>
  </si>
  <si>
    <t>"2 ks - výkres č. 09"91,45*1,1/1000*2</t>
  </si>
  <si>
    <t>97</t>
  </si>
  <si>
    <t>76711-MS-10</t>
  </si>
  <si>
    <t>Bodový úchyt s pevnou hlavou priemeru 70mm, materiál nerez - 2ks striešok po 8 úchytov</t>
  </si>
  <si>
    <t>428691375</t>
  </si>
  <si>
    <t>98</t>
  </si>
  <si>
    <t>76711-MS-11</t>
  </si>
  <si>
    <t>Dodávka a montáž - plná (bezkomorová) polykarbonátová doska hr. 12 mm, rozmer: 1300x2930mm - musí spĺňať požiadavky projektu protipožiarneho zabezpečenia stavby na odkvapkávanie - 2ks striešok po 1 doske</t>
  </si>
  <si>
    <t>1291768205</t>
  </si>
  <si>
    <t>76443041-MS-1</t>
  </si>
  <si>
    <t>Dodávka a montáž oplechovania styku polykarbonátovej dosky striešky s obvodovou stenou, plech rozvinutej šírky 250mm</t>
  </si>
  <si>
    <t>757950617</t>
  </si>
  <si>
    <t>Poznámka k položke:_x000D_
materiálové prevedenie farebný pozink alebo lakoplastovaná oceľ (napr. produkty KJG alebo Swept), odtieň šedá - jadro z pozinkovanej ocele hr. min. 0,6 mm - 2ks striešok po 2,5 m  oplechovania</t>
  </si>
  <si>
    <t>100</t>
  </si>
  <si>
    <t>767111-27</t>
  </si>
  <si>
    <t>Dodávka a montáž vnútorného schodiska, oceľové stupnice a podstupnice - príprava stupňov</t>
  </si>
  <si>
    <t>kg</t>
  </si>
  <si>
    <t>858154264</t>
  </si>
  <si>
    <t>Poznámka k položke:_x000D_
Materiálové prevedenie: nosné oceľové prvky budú opatrené žiarovým zinkovaním, povrchovo sa ošetria reáktivnou farbou na pozink a povrchovo vrchnou syntetickou farbou v požadovanom farebnom odtieni</t>
  </si>
  <si>
    <t>0,41*1,175*0,005*22*7850+0,41*(2,49-1,175)*0,005*2*7850+0,166*1,175*0,005*22*7850+0,28*0,055*0,005*44*7850+0,023*4*22*0,005*7850</t>
  </si>
  <si>
    <t>101</t>
  </si>
  <si>
    <t>767111-28</t>
  </si>
  <si>
    <t xml:space="preserve">Dodávka a montáž vnútorného schodiska, oceľová medzipodesta </t>
  </si>
  <si>
    <t>-1832076673</t>
  </si>
  <si>
    <t>Poznámka k položke:_x000D_
 Materiálové prevedenie: nosné oceľové prvky budú opatrené žiarovým zinkovaním, povrchovo sa ošetria reáktivnou farbou na pozink a povrchovo vrchnou syntetickou farbou v požadovanom farebnom odtieni</t>
  </si>
  <si>
    <t>0,995*2,49*0,005*7850+(1,105*2+2,49*2)*0,055*0,005*7850</t>
  </si>
  <si>
    <t>102</t>
  </si>
  <si>
    <t>767111-29</t>
  </si>
  <si>
    <t>Dodávka a montáž vnútorného schodiska, oceľové schodnice a priečne kotevné profily, RHS 200x80mm, t=8mm</t>
  </si>
  <si>
    <t>1950950604</t>
  </si>
  <si>
    <t>(4,76*2+4,77*2)*31,4+(2,59-0,08*4)*2*31,4</t>
  </si>
  <si>
    <t>103</t>
  </si>
  <si>
    <t>767111-30</t>
  </si>
  <si>
    <t>Dodávka a montáž vnútorného schodiska, pomocné konštrukcie a montážneprvky, 10%</t>
  </si>
  <si>
    <t>-596163931</t>
  </si>
  <si>
    <t>(732,78+112,77+741,04)*0,1</t>
  </si>
  <si>
    <t>104</t>
  </si>
  <si>
    <t>767111-31</t>
  </si>
  <si>
    <t>Dodávka a montáž oceľového tyčového zábradlia pre vnútorné schodisko výška zábradlia min. 1000mm</t>
  </si>
  <si>
    <t>24033167</t>
  </si>
  <si>
    <t>Poznámka k položke:_x000D_
Schodisko vrátane podesty a medzipodesty sa opatrí  oceľovým tyčovým zábradlím, výška zábradlia min. 1000mm, výplň zvislá s max. svetlou vzdialenosťou prvkov výpne do 80 mm, zábradlie opatrené aj madlom vo výške max. 600 mm popis konštrukcie zábradlia: zvislé nosné prvky zábradlia z oceľových plochých tyčí prierezu 50x20 mm, lemy výplní zábradlia z plochých tyčí prierezu 40x8 mm, zvislá výplň zábradlia z plochých tyčí prierezu 25x8 mm, madlo z oceľových trubiek vonkajšieho priemeru 42,4 mm, kotevné platne z oceľových plechov hr. 10 mm - materiálové prevedenie: oceľové prvky budú opatrené žiarovým zinkovaním, povrchovo sa ošetria reáktivnou farbou na pozink a vrchnou syntetickou farbou    poznámka: typ zábradlia a jeho členenie viď. výkresová časť rezy, kotvenie zábradlia prostredníctvom kotevných platní z bočnej   strany oceľových schodníc a nosných profilov podesty</t>
  </si>
  <si>
    <t>3,54+3,36+1,31</t>
  </si>
  <si>
    <t>105</t>
  </si>
  <si>
    <t>767-17</t>
  </si>
  <si>
    <t>Dodávka a montáž hasiacich prístrojov práškových 6 kg</t>
  </si>
  <si>
    <t>1132300038</t>
  </si>
  <si>
    <t>Poznámka k položke:_x000D_
Hasiace prístroje v súlade s STN 92 0202-1 práškové PHP Pr6. Hasiaci prístroj bude označený návodom na použitie a stanovište piktogramom podľa NV č. 387/2006 Z. z. a STN 92 0202-1. Prednostne sa hasiace prístroje umiestnia k hadicovému navijaku. Navrhujú sa hasiace prístroje práškové 6 kg, ABC.</t>
  </si>
  <si>
    <t>106</t>
  </si>
  <si>
    <t>7671-2</t>
  </si>
  <si>
    <t>Dodávka a montáž - úniková cesta, označenie smeru + požiarna tabuľka</t>
  </si>
  <si>
    <t>1122615993</t>
  </si>
  <si>
    <t>107</t>
  </si>
  <si>
    <t>7671-3</t>
  </si>
  <si>
    <t>Dodávka a montáž - úniková cesta, únikový východ + požiarna tabuľka</t>
  </si>
  <si>
    <t>1058016288</t>
  </si>
  <si>
    <t>108</t>
  </si>
  <si>
    <t>767111-32</t>
  </si>
  <si>
    <t>Dodávka a montáž vnútorných kovových rohových líšt pre sadrokartón pre fasádne otvory</t>
  </si>
  <si>
    <t>2083903458</t>
  </si>
  <si>
    <t>109</t>
  </si>
  <si>
    <t>767111-33</t>
  </si>
  <si>
    <t>Dodávka a osadenie exteriérovej hliníkovej žalúzie pre okno rozmeru 1900x2000 mm</t>
  </si>
  <si>
    <t>-807862104</t>
  </si>
  <si>
    <t>Poznámka k položke:_x000D_
popis: exteriérová hliníková žalúzia s profilom lamiel Z70 s bočnými vodiacimi lištami osadenými do zateplenia ostenia okna, horný kastlík pre osadenie žalúzie je priznaný, jedná sa o hliníkový krycí plech v odtieni bielej farby (podľa farby fasádnej omietky), ovládanie žalúzie manuálne - komplet dodávka a montáž vrátane príslušných komponentov a stavebných úprav</t>
  </si>
  <si>
    <t>110</t>
  </si>
  <si>
    <t>76711-D-7</t>
  </si>
  <si>
    <t>Dodávka a montáž hliníkových protipožiarnych dvojkrídlových dverí s nadsvetlíkom, s PO EW 30 C3-D3, otvor 1850x2600mm, dvere 900x2100mm a 750x2100 mm, D7</t>
  </si>
  <si>
    <t>-628316801</t>
  </si>
  <si>
    <t>111</t>
  </si>
  <si>
    <t>76711-D-8</t>
  </si>
  <si>
    <t>Dodávka a montáž hliníkových protipožiarnych dvojkrídlových dverí s nadsvetlíkom, s PO EW 30 C3-D3, otvor 1850x2600mm, dvere 1100x2100 mm, D8</t>
  </si>
  <si>
    <t>-874759188</t>
  </si>
  <si>
    <t>112</t>
  </si>
  <si>
    <t>998767201</t>
  </si>
  <si>
    <t>Presun hmôt pre kovové stavebné doplnkové konštrukcie v objektoch výšky do 6 m</t>
  </si>
  <si>
    <t>1083804520</t>
  </si>
  <si>
    <t>771</t>
  </si>
  <si>
    <t>Podlahy z dlaždíc</t>
  </si>
  <si>
    <t>113</t>
  </si>
  <si>
    <t>77141501-1</t>
  </si>
  <si>
    <t>Montáž soklíkov z obkladačiek porovinových ,výška 100 mm, vr. lepidla a škárovacie hmoty</t>
  </si>
  <si>
    <t>-2061616643</t>
  </si>
  <si>
    <t>"keramický sokel, výšky 100mm pre podlahu P1, P3, P5 + lepidlo a škárovacie hmoty"8,6</t>
  </si>
  <si>
    <t>"keramický sokel, výšky 100mm pre podlahu P2, P4 + lepidlo a škárovacie hmoty"42,8</t>
  </si>
  <si>
    <t>114</t>
  </si>
  <si>
    <t>5976398000</t>
  </si>
  <si>
    <t>Dlaždice keramické hr. 8 mm, vr. lepidla a škárovacie hmoty</t>
  </si>
  <si>
    <t>-13616859</t>
  </si>
  <si>
    <t>"P1, P3, P5 "8,6</t>
  </si>
  <si>
    <t>"P2, P4"42,8</t>
  </si>
  <si>
    <t>51,4*1,02 'Přepočítané koeficientom množstva</t>
  </si>
  <si>
    <t>115</t>
  </si>
  <si>
    <t>7715751-1</t>
  </si>
  <si>
    <t>Montáž podláh z dlaždíc keram. protišmykových hr. 8 mm, vr. trvalopružné lepidlo pre lepenie dlažieb v interiéry hr. 7 mm, dodávka vrátane škárovacích hmôt</t>
  </si>
  <si>
    <t>792209107</t>
  </si>
  <si>
    <t>"P1"13,73+4,47+8,72+1,67+14,88+2,29+1,31+6,21+2,24+6,75+8,57+30,19+4,49+6,88+5,14+8,93+28,31</t>
  </si>
  <si>
    <t>"P3"12,19+1,86+4,49+6,88+5,14+8,93</t>
  </si>
  <si>
    <t>"P5"0,305*1,175*20+0,152*1,175*20+0,305*2,49*2+0,152*1,315+0,152*2,49</t>
  </si>
  <si>
    <t>116</t>
  </si>
  <si>
    <t>59774000-1</t>
  </si>
  <si>
    <t>Dlaždice keramické s protišmykovým povrchom hr. 8 mm, vr. trvalopružné lepidlo pre lepenie dlažieb v interiéry hr. 7 mm, dodávka vrátane škárovacích hmôt</t>
  </si>
  <si>
    <t>-2130696235</t>
  </si>
  <si>
    <t>207,107*1,02 'Přepočítané koeficientom množstva</t>
  </si>
  <si>
    <t>117</t>
  </si>
  <si>
    <t>998771201</t>
  </si>
  <si>
    <t>Presun hmôt pre podlahy z dlaždíc v objektoch výšky do 6m</t>
  </si>
  <si>
    <t>1393164511</t>
  </si>
  <si>
    <t>776</t>
  </si>
  <si>
    <t>Podlahy povlakové</t>
  </si>
  <si>
    <t>118</t>
  </si>
  <si>
    <t>776521100</t>
  </si>
  <si>
    <t>Lepenie povlakových podláh  napr. PVC, LINOLEUM hr. 4 mm alebo liata podlaha hr. 6 mm + lepidlo hr. 2 mm (pri PVC a LINOLEUM), protišmyková podlaha</t>
  </si>
  <si>
    <t>-900007103</t>
  </si>
  <si>
    <t>"P2"39,07+24,95+42,37+42,87+43,31+93,73+30,59</t>
  </si>
  <si>
    <t>"P4"418,97</t>
  </si>
  <si>
    <t>119</t>
  </si>
  <si>
    <t>28411000-1</t>
  </si>
  <si>
    <t>Podlahovina  napr. PVC, LINOLEUM hr. 4 mm alebo liata podlaha hr. 6 mm + lepidlo hr. 2 mm (pri PVC a LINOLEUM), protišmyková podlaha</t>
  </si>
  <si>
    <t>1150023668</t>
  </si>
  <si>
    <t>735,86*1,03 'Přepočítané koeficientom množstva</t>
  </si>
  <si>
    <t>120</t>
  </si>
  <si>
    <t>998776201</t>
  </si>
  <si>
    <t>Presun hmôt pre podlahy povlakové v objektoch výšky do 6 m</t>
  </si>
  <si>
    <t>1445365404</t>
  </si>
  <si>
    <t>781</t>
  </si>
  <si>
    <t>Dokončovacie práce a obklady</t>
  </si>
  <si>
    <t>121</t>
  </si>
  <si>
    <t>781415018</t>
  </si>
  <si>
    <t>Montáž obkladov vnútor. stien, keramický obklad hrúbky 8 mm, flexibilné lepidlo pre lepenie interérových obkladov hr. 7 mm - vrátane škárovacích a tesniacich hmôt</t>
  </si>
  <si>
    <t>-1708696003</t>
  </si>
  <si>
    <t>"1NP"(5,3+8,5+(9+12,2+10,9+8,5)*2+20+6,1+13,6+4,7+10+6,5+14,3+17,5+5,5)*2-(0,9*2*31)</t>
  </si>
  <si>
    <t>122</t>
  </si>
  <si>
    <t>5974000-1</t>
  </si>
  <si>
    <t>Obkladačky keramické hrúbky 8 mm, flexibilné lepidlo pre lepenie interérových obkladov hr. 7 mm - vrátane škárovacích a tesniacich hmôt</t>
  </si>
  <si>
    <t>1260721713</t>
  </si>
  <si>
    <t>330,6*1,02 'Přepočítané koeficientom množstva</t>
  </si>
  <si>
    <t>123</t>
  </si>
  <si>
    <t>781953-2</t>
  </si>
  <si>
    <t>Dodávka a montáž ukončovacích rohových profilov keramických obkladov hrúbky 8 mm, eloxovaný hliník, profil so zaoblenou hranou (zvislé a vodorovné hrany obkladov). 1NP</t>
  </si>
  <si>
    <t>1894633427</t>
  </si>
  <si>
    <t>5,3+8,5+(9+12,2+10,9+8,5)*2+20+6,1+13,6+4,7+10+6,5+14,3+17,5+5,5</t>
  </si>
  <si>
    <t>124</t>
  </si>
  <si>
    <t>998781201</t>
  </si>
  <si>
    <t>Presun hmôt pre obklady keramické v objektoch výšky do 6 m</t>
  </si>
  <si>
    <t>1110551298</t>
  </si>
  <si>
    <t>783</t>
  </si>
  <si>
    <t>Dokončovacie práce - nátery</t>
  </si>
  <si>
    <t>125</t>
  </si>
  <si>
    <t>78389461-1</t>
  </si>
  <si>
    <t>Úprava povrchov stropov a podhľadov  - interiérový náter, farba 2x+penetrácia podkladu, D+M</t>
  </si>
  <si>
    <t>417150640</t>
  </si>
  <si>
    <t>(471,67+472,79)*1,05</t>
  </si>
  <si>
    <t>784</t>
  </si>
  <si>
    <t>Dokončovacie práce - maľby</t>
  </si>
  <si>
    <t>126</t>
  </si>
  <si>
    <t>784452371</t>
  </si>
  <si>
    <t>Maľby z maliarskych zmesí tekutých , jednofarebné dvojnásobné v miestn. výšky do 3,80 m, vr.  penetrácia podkladu - materiál+práca</t>
  </si>
  <si>
    <t>-860966112</t>
  </si>
  <si>
    <t>1-3 - Zdravotechnika</t>
  </si>
  <si>
    <t xml:space="preserve">    4 - Vodorovné konštrukcie</t>
  </si>
  <si>
    <t xml:space="preserve">    8 - Rúrové vedenie</t>
  </si>
  <si>
    <t xml:space="preserve">    721 - Zdravotech. vnútorná kanalizácia</t>
  </si>
  <si>
    <t xml:space="preserve">    722 - Zdravotechnika - vnútorný vodovod</t>
  </si>
  <si>
    <t xml:space="preserve">    724 - Zdravotechnika - strojné vybavenie</t>
  </si>
  <si>
    <t>132201102</t>
  </si>
  <si>
    <t>Výkop ryhy do šírky 600 mm v horn.3 nad 100 m3</t>
  </si>
  <si>
    <t>132201109</t>
  </si>
  <si>
    <t>Príplatok k cene za lepivosť pri hĺbení rýh šírky do 600 mm zapažených i nezapažených s urovnaním dna v hornine 3</t>
  </si>
  <si>
    <t>162201101</t>
  </si>
  <si>
    <t>Vodorovné premiestnenie výkopku z horniny 1-4 do 20m</t>
  </si>
  <si>
    <t>Vodorovné premiestnenie výkopku po spevnenej ceste z horniny tr.1-4, do 100 m3 na vzdialenosť do 3000 m</t>
  </si>
  <si>
    <t>-301479647</t>
  </si>
  <si>
    <t>50*7</t>
  </si>
  <si>
    <t>174101001</t>
  </si>
  <si>
    <t>175101102</t>
  </si>
  <si>
    <t>Obsyp potrubia sypaninou z vhodných hornín 1 až 4 s prehodením sypaniny</t>
  </si>
  <si>
    <t>5833110100</t>
  </si>
  <si>
    <t>Kamenivo ťažené drobné 0-1 b</t>
  </si>
  <si>
    <t>40*2,1</t>
  </si>
  <si>
    <t>181101102</t>
  </si>
  <si>
    <t>Úprava pláne v zárezoch v hornine 1-4 so zhutnením</t>
  </si>
  <si>
    <t>215901101</t>
  </si>
  <si>
    <t>Zhutnenie podložia z rastlej horniny 1 až 4 pod násypy, z hornina súdržných do 92 % PS a nesúdržných</t>
  </si>
  <si>
    <t>Vodorovné konštrukcie</t>
  </si>
  <si>
    <t>451572111</t>
  </si>
  <si>
    <t>Lôžko pod potrubie, stoky a drobné objekty, v otvorenom výkope z kameniva drobného ťaženého 0-4 mm</t>
  </si>
  <si>
    <t>Rúrové vedenie</t>
  </si>
  <si>
    <t>230120095</t>
  </si>
  <si>
    <t>Montáž  vývodu signalizačného vodiča</t>
  </si>
  <si>
    <t>844014</t>
  </si>
  <si>
    <t>Vodič CE 4mm2 s PE izoláciou a plným Cu jadrom 200m balenie</t>
  </si>
  <si>
    <t>721300922</t>
  </si>
  <si>
    <t>Prečistenie ležatých zvodov do DN 300</t>
  </si>
  <si>
    <t>871211004</t>
  </si>
  <si>
    <t>Montáž vodovodného potrubia z dvojvsrtvového PE 100 SDR11/PN16 zváraných natupo D 50x4,6 mm</t>
  </si>
  <si>
    <t>286130033600</t>
  </si>
  <si>
    <t>Rúra HDPE na vodu PE100 PN16 SDR11 50x4,6x100 m, WAVIN</t>
  </si>
  <si>
    <t>286530020300</t>
  </si>
  <si>
    <t>Koleno 90° na tupo PE 100, na vodu, plyn a kanalizáciu, SDR 11 L D 50 mm, WAVIN</t>
  </si>
  <si>
    <t>871266000</t>
  </si>
  <si>
    <t>Montáž kanalizačného PVC-U potrubia hladkého viacvrstvového DN 110</t>
  </si>
  <si>
    <t>286110005700</t>
  </si>
  <si>
    <t>Rúra kanalizačná PVC-U gravitačná, hladká SN4 - KG, ML - viacvrstvová, DN 110, dĺ. 1 m, WAVIN</t>
  </si>
  <si>
    <t>871276002</t>
  </si>
  <si>
    <t>Montáž kanalizačného PVC-U potrubia hladkého viacvrstvového DN 125</t>
  </si>
  <si>
    <t>286110006200</t>
  </si>
  <si>
    <t>Rúra kanalizačná PVC-U gravitačná, hladká SN4 - KG, ML - viacvrstvová, DN 125, dĺ. 2 m, WAVIN</t>
  </si>
  <si>
    <t>871326004</t>
  </si>
  <si>
    <t>Montáž kanalizačného PVC-U potrubia hladkého viacvrstvového DN 160</t>
  </si>
  <si>
    <t>286110006900</t>
  </si>
  <si>
    <t>Rúra kanalizačná PVC-U gravitačná, hladká SN4 - KG, ML - viacvrstvová, DN 160, dĺ. 5 m, WAVIN</t>
  </si>
  <si>
    <t>892233111</t>
  </si>
  <si>
    <t>Preplach a dezinfekcia vodovodného potrubia DN od 40 do 70</t>
  </si>
  <si>
    <t>892241111</t>
  </si>
  <si>
    <t>Ostatné práce na rúrovom vedení, tlakové skúšky vodovodného potrubia DN do 80</t>
  </si>
  <si>
    <t>892354111</t>
  </si>
  <si>
    <t>Monitoring potrubia kamerovým systémom do DN 200 mm</t>
  </si>
  <si>
    <t>892372111</t>
  </si>
  <si>
    <t>Zabezpečenie koncov vodovodného potrubia pri tlakových skúškach DN do 300 mm</t>
  </si>
  <si>
    <t>899721121</t>
  </si>
  <si>
    <t>Signalizačný vodič na potrubí PVC DN do 150 mm</t>
  </si>
  <si>
    <t>899721131</t>
  </si>
  <si>
    <t>Označenie vodovodného potrubia bielou výstražnou fóliou</t>
  </si>
  <si>
    <t>283230008100</t>
  </si>
  <si>
    <t>Výstražná fólia PE, š. 300 mm, pre vodovod, farba biela, CAMPRI</t>
  </si>
  <si>
    <t>899721132</t>
  </si>
  <si>
    <t>Označenie kanalizačného potrubia hnedou výstražnou fóliou</t>
  </si>
  <si>
    <t>283230008200</t>
  </si>
  <si>
    <t>Výstražná fólia PE, š. 300 mm, pre kanalizáciu, farba hnedá, CAMPRI</t>
  </si>
  <si>
    <t>998276101</t>
  </si>
  <si>
    <t>Presun hmôt pre rúrové vedenie hĺbené z rúr z plast., hmôt alebo sklolamin. v otvorenom výkope</t>
  </si>
  <si>
    <t>713482122</t>
  </si>
  <si>
    <t>Montáž trubíc z PE, hr.15-20 mm,vnút.priemer 39-70 mm</t>
  </si>
  <si>
    <t>283310002700</t>
  </si>
  <si>
    <t>Izolačná PE trubica TUBOLIT DG 18x13 mm (d potrubia x hr. izolácie), nadrezaná, AZ FLEX</t>
  </si>
  <si>
    <t>283310002900</t>
  </si>
  <si>
    <t>Izolačná PE trubica TUBOLIT DG 22x13 mm (d potrubia x hr. izolácie), nadrezaná, AZ FLEX</t>
  </si>
  <si>
    <t>283310003100</t>
  </si>
  <si>
    <t>Izolačná PE trubica TUBOLIT DG 28x13 mm (d potrubia x hr. izolácie), nadrezaná, AZ FLEX</t>
  </si>
  <si>
    <t>283310003300</t>
  </si>
  <si>
    <t>Izolačná PE trubica TUBOLIT DG 35x13 mm (d potrubia x hr. izolácie), nadrezaná, AZ FLEX</t>
  </si>
  <si>
    <t>283310003500</t>
  </si>
  <si>
    <t>Izolačná PE trubica TUBOLIT DG 42x13 mm (d potrubia x hr. izolácie), nadrezaná, AZ FLEX</t>
  </si>
  <si>
    <t>283310003800</t>
  </si>
  <si>
    <t>Izolačná PE trubica TUBOLIT DG 54x13 mm (d potrubia x hr. izolácie), nadrezaná, AZ FLEX</t>
  </si>
  <si>
    <t>283310004600</t>
  </si>
  <si>
    <t>Izolačná PE trubica TUBOLIT DG 18x20 mm (d potrubia x hr. izolácie), nadrezaná, AZ FLEX</t>
  </si>
  <si>
    <t>283310004700</t>
  </si>
  <si>
    <t>Izolačná PE trubica TUBOLIT DG 22x20 mm (d potrubia x hr. izolácie), nadrezaná, AZ FLEX</t>
  </si>
  <si>
    <t>283310004800</t>
  </si>
  <si>
    <t>Izolačná PE trubica TUBOLIT DG 28x20 mm (d potrubia x hr. izolácie), nadrezaná, AZ FLEX</t>
  </si>
  <si>
    <t>283310004900</t>
  </si>
  <si>
    <t>Izolačná PE trubica TUBOLIT DG 35x20 mm (d potrubia x hr. izolácie), nadrezaná, AZ FLEX</t>
  </si>
  <si>
    <t>283310005000</t>
  </si>
  <si>
    <t>Izolačná PE trubica TUBOLIT DG 42x20 mm (d potrubia x hr. izolácie), nadrezaná, AZ FLEX</t>
  </si>
  <si>
    <t>283310001500</t>
  </si>
  <si>
    <t>Izolačná PE trubica TUBOLIT DG 28x9 mm (d potrubia x hr. izolácie), nadrezaná, AZ FLEX</t>
  </si>
  <si>
    <t>283310001800</t>
  </si>
  <si>
    <t>Izolačná PE trubica TUBOLIT DG 42x9 mm (d potrubia x hr. izolácie), nadrezaná, AZ FLEX</t>
  </si>
  <si>
    <t>713530225</t>
  </si>
  <si>
    <t>Montáž protipožiarnych stropných prestupov potrubí DN otvoru/DN potrubia 52/20 mm izolované tmelom El90-180, s vloženou TI</t>
  </si>
  <si>
    <t>449410002700</t>
  </si>
  <si>
    <t>Požiarny silikónový tmel HILTI CP 601S, objem 310 ml</t>
  </si>
  <si>
    <t>631470000100</t>
  </si>
  <si>
    <t>Doska ProRox SL 960, 60x600x1000 mm, technická izolácia z kamennej vlny pre izolovanie nádrží, ROCKWOOL</t>
  </si>
  <si>
    <t>713530230</t>
  </si>
  <si>
    <t>Montáž protipožiarnych stropných prestupov potrubí DN otvoru/DN potrubia 52/32 mm izolované tmelom El90-180, s vloženou TI</t>
  </si>
  <si>
    <t>713530250</t>
  </si>
  <si>
    <t>Montáž protipožiarnych stropných prestupov potrubí DN otvoru/DN potrubia 82/50 mm izolované tmelom El90-180, s vloženou TI</t>
  </si>
  <si>
    <t>713530800</t>
  </si>
  <si>
    <t>Montáž protipožiarnej manžety na prestup potrubia d 32-64 mm, EI120, z jednej strany</t>
  </si>
  <si>
    <t>449410000800</t>
  </si>
  <si>
    <t>Protipožiarna manžeta HILTI CP 644-50/1.5", D 50 mm</t>
  </si>
  <si>
    <t>713530805</t>
  </si>
  <si>
    <t>Montáž protipožiarnej manžety na prestup potrubia d 65-91 mm, EI120, z jednej strany</t>
  </si>
  <si>
    <t>449410001000</t>
  </si>
  <si>
    <t>Protipožiarna manžeta HILTI CP 644-75/2.5", D 75 mm</t>
  </si>
  <si>
    <t>713530810</t>
  </si>
  <si>
    <t>Montáž protipožiarnej manžety na prestup potrubia d 92-125 mm, EI120, z jednej strany</t>
  </si>
  <si>
    <t>449410001200</t>
  </si>
  <si>
    <t>Protipožiarna manžeta HILTI CP 644-110/4", D 110 mm</t>
  </si>
  <si>
    <t>128</t>
  </si>
  <si>
    <t>998713101</t>
  </si>
  <si>
    <t>Presun hmôt pre izolácie tepelné v objektoch výšky do 6 m</t>
  </si>
  <si>
    <t>130</t>
  </si>
  <si>
    <t>721</t>
  </si>
  <si>
    <t>Zdravotech. vnútorná kanalizácia</t>
  </si>
  <si>
    <t>721172499</t>
  </si>
  <si>
    <t>Montáž čistiaceho kusu pre tiché HT potrubia DN 50</t>
  </si>
  <si>
    <t>132</t>
  </si>
  <si>
    <t>286540141900</t>
  </si>
  <si>
    <t>Čistiaci kus MASTER 3 PP DN 50, tichý odpadový systém, PIPELIFE</t>
  </si>
  <si>
    <t>134</t>
  </si>
  <si>
    <t>721172500</t>
  </si>
  <si>
    <t>Montáž čistiaceho kusu pre tiché HT potrubia DN 70</t>
  </si>
  <si>
    <t>136</t>
  </si>
  <si>
    <t>286540142900</t>
  </si>
  <si>
    <t>Rúra s čistiacim otvorom RAUPIANO Plus RAU-PP (minerálna výstuž) DN 75, odhlučnený systém domovej kanalizácie, REHAU</t>
  </si>
  <si>
    <t>138</t>
  </si>
  <si>
    <t>721172503</t>
  </si>
  <si>
    <t>Montáž čistiaceho kusu pre tiché HT potrubia DN 100</t>
  </si>
  <si>
    <t>140</t>
  </si>
  <si>
    <t>286540143100</t>
  </si>
  <si>
    <t>Rúra s čistiacim otvorom RAUPIANO Plus RAU-PP (minerálna výstuž) DN 110, odhlučnený systém domovej kanalizácie, REHAU</t>
  </si>
  <si>
    <t>142</t>
  </si>
  <si>
    <t>721172581</t>
  </si>
  <si>
    <t>Montáž odpadového PP potrubia RAUPIANO odhlučneného DN 40</t>
  </si>
  <si>
    <t>144</t>
  </si>
  <si>
    <t>286140045800</t>
  </si>
  <si>
    <t>Rúra odpadová odhlučnená RAUPIANO Plus DN 40, dĺ. 1 m, materiál: RAU-PP (minerálna výstuž), REHAU</t>
  </si>
  <si>
    <t>146</t>
  </si>
  <si>
    <t>721172584</t>
  </si>
  <si>
    <t>Montáž odpadového PP potrubia RAUPIANO odhlučneného DN 50</t>
  </si>
  <si>
    <t>148</t>
  </si>
  <si>
    <t>286140046500</t>
  </si>
  <si>
    <t>Rúra odpadová odhlučnená RAUPIANO Plus DN 50, dĺ. 1 m, materiál: RAU-PP (minerálna výstuž), REHAU</t>
  </si>
  <si>
    <t>150</t>
  </si>
  <si>
    <t>721172587</t>
  </si>
  <si>
    <t>Montáž odpadového PP potrubia RAUPIANO odhlučneného DN 75</t>
  </si>
  <si>
    <t>152</t>
  </si>
  <si>
    <t>286140047300</t>
  </si>
  <si>
    <t>Rúra odpadová odhlučnená RAUPIANO Plus DN 75, dĺ. 1 m, materiál: RAU-PP (minerálna výstuž), REHAU</t>
  </si>
  <si>
    <t>154</t>
  </si>
  <si>
    <t>721172593</t>
  </si>
  <si>
    <t>Montáž odpadového PP potrubia RAUPIANO odhlučneného DN 110</t>
  </si>
  <si>
    <t>156</t>
  </si>
  <si>
    <t>286140048800</t>
  </si>
  <si>
    <t>Rúra odpadová odhlučnená RAUPIANO Plus DN 110, dĺ. 1 m, materiál: RAU-PP (minerálna výstuž), REHAU</t>
  </si>
  <si>
    <t>158</t>
  </si>
  <si>
    <t>721174000</t>
  </si>
  <si>
    <t>Montáž kanalizačného potrubia z PE-HD zváraného natupo do D 40 mm</t>
  </si>
  <si>
    <t>160</t>
  </si>
  <si>
    <t>286130037500</t>
  </si>
  <si>
    <t>Rúra D 40 mm, kanalizačný systém HDPE, dĺ. 5 m, GEBERIT</t>
  </si>
  <si>
    <t>162</t>
  </si>
  <si>
    <t>286130037400</t>
  </si>
  <si>
    <t>Rúra D 32 mm, kanalizačný systém HDPE, dĺ. 5 m, GEBERIT</t>
  </si>
  <si>
    <t>164</t>
  </si>
  <si>
    <t>721213015</t>
  </si>
  <si>
    <t>Montáž podlahového vpustu s zvislým odtokom DN 110</t>
  </si>
  <si>
    <t>166</t>
  </si>
  <si>
    <t>286630025800</t>
  </si>
  <si>
    <t>Podlahový vpust HL310NPrR, (0,5 l/s), vertikálny odtok DN 50/75/110, pevná izolačná príruba, krytka D 112 mm, zápachová uzávierka Primus, PE/liatina/PP/nerez</t>
  </si>
  <si>
    <t>168</t>
  </si>
  <si>
    <t>286630021700</t>
  </si>
  <si>
    <t>Sprchový vpust "HL50F.O/60, DN 50, (0,6 l/s),</t>
  </si>
  <si>
    <t>170</t>
  </si>
  <si>
    <t>286630021700_1</t>
  </si>
  <si>
    <t>Sprchový vpust "HL050D/60, DN 50, (0,6 l/s),</t>
  </si>
  <si>
    <t>172</t>
  </si>
  <si>
    <t>103742</t>
  </si>
  <si>
    <t>Sifón drezový PP DN 50</t>
  </si>
  <si>
    <t>174</t>
  </si>
  <si>
    <t>HL406</t>
  </si>
  <si>
    <t>Umývačkový-UP-Sifón DN40/50 s možnosťou pripojenia vody armatúrou R1/2",  180x100mm , hl 406</t>
  </si>
  <si>
    <t>176</t>
  </si>
  <si>
    <t>HL138</t>
  </si>
  <si>
    <t>Zápachový uzáver komplet pre klimatizačné zariadenia - UP- DN32 - 100x100 mm hl 138</t>
  </si>
  <si>
    <t>178</t>
  </si>
  <si>
    <t>286630025700</t>
  </si>
  <si>
    <t>Podlahový vpust HL310NPrG, (0,5 l/s), vertikálny odtok DN 50/75/110, pevná izolačná príruba, mriežka 137x137 mm, zápachová uzávierka Primus, PE/liatina/PP/nerez</t>
  </si>
  <si>
    <t>180</t>
  </si>
  <si>
    <t>286630022500</t>
  </si>
  <si>
    <t>Podlahový vpust HL80.1, (0,5 l/s), variabilný odtok DN 50/75, mriežka nerez 115x115 mm, PP/PE</t>
  </si>
  <si>
    <t>182</t>
  </si>
  <si>
    <t>721242115</t>
  </si>
  <si>
    <t>Lapač strešných splavenín liatinový - zo šedej liatiny DN 100</t>
  </si>
  <si>
    <t>184</t>
  </si>
  <si>
    <t>HL600N</t>
  </si>
  <si>
    <t>Lapač strešných splavenín s košom na zachyt.nečistôt, odtok s otáč.guľovým kĺbom 0-90° DN110</t>
  </si>
  <si>
    <t>186</t>
  </si>
  <si>
    <t>721274111</t>
  </si>
  <si>
    <t>Montáž ventilačných hlavíc - iných typov DN 70</t>
  </si>
  <si>
    <t>188</t>
  </si>
  <si>
    <t>429720000200</t>
  </si>
  <si>
    <t>Súprava vetracej hlavice HL807, DN 75, materiál PP</t>
  </si>
  <si>
    <t>190</t>
  </si>
  <si>
    <t>721274112</t>
  </si>
  <si>
    <t>Montáž ventilačných hlavíc - iných typov DN 100</t>
  </si>
  <si>
    <t>192</t>
  </si>
  <si>
    <t>429720000300</t>
  </si>
  <si>
    <t>Súprava vetracej hlavice HL810, DN 110, materiál PP</t>
  </si>
  <si>
    <t>194</t>
  </si>
  <si>
    <t>721290012</t>
  </si>
  <si>
    <t>Montáž privzdušňovacieho ventilu pre odpadové potrubia DN 110</t>
  </si>
  <si>
    <t>196</t>
  </si>
  <si>
    <t>551610001100</t>
  </si>
  <si>
    <t>Privzdušňovacia hlavica podomietková HL905, DN 50/75, (13 l/s), 0°až + 60°C, tr. A I, s krytkou, vnútorná kanalizácia, ABS</t>
  </si>
  <si>
    <t>198</t>
  </si>
  <si>
    <t>551610000900</t>
  </si>
  <si>
    <t>Privzdušňovacia hlavica HL904T, DN 40, (5,5 l/s), prídavná T - tvarovka DN 40 x 6/4", zabudovateľná výška 130 mm, vnútorná kanalizácia, PP</t>
  </si>
  <si>
    <t>200</t>
  </si>
  <si>
    <t>551610000100</t>
  </si>
  <si>
    <t>Privzdušňovacia hlavica HL900N, DN 50/75/110, (37 l/s), - 40 až + 60°C, dvojitá vzduchová izolácia, vnútorná kanalizácia, PP</t>
  </si>
  <si>
    <t>202</t>
  </si>
  <si>
    <t>721290123</t>
  </si>
  <si>
    <t>Ostatné - skúška tesnosti kanalizácie v objektoch dymom do DN 300</t>
  </si>
  <si>
    <t>204</t>
  </si>
  <si>
    <t>998721101</t>
  </si>
  <si>
    <t>Presun hmôt pre vnútornú kanalizáciu v objektoch výšky do 6 m</t>
  </si>
  <si>
    <t>206</t>
  </si>
  <si>
    <t>722</t>
  </si>
  <si>
    <t>Zdravotechnika - vnútorný vodovod</t>
  </si>
  <si>
    <t>722130213</t>
  </si>
  <si>
    <t>Potrubie z oceľ.rúr pozink.bezšvík.bežných-11 353.0, 10 004.0 zvarov. bežných-11 343.00 DN 25</t>
  </si>
  <si>
    <t>208</t>
  </si>
  <si>
    <t>722130215</t>
  </si>
  <si>
    <t>Potrubie z oceľ.rúr pozink.bezšvík.bežných-11 353.0, 10 004.0 zvarov. bežných-11 343.00 DN 40</t>
  </si>
  <si>
    <t>210</t>
  </si>
  <si>
    <t>722172601</t>
  </si>
  <si>
    <t>Potrubie z rúr REHAU, rúrka univerzálna RAUTITAN stabil DN 16,2x2,6 v kotúčoch</t>
  </si>
  <si>
    <t>212</t>
  </si>
  <si>
    <t>722172602</t>
  </si>
  <si>
    <t>Potrubie z rúr REHAU, rúrka univerzálna RAUTITAN stabil DN 20,0x2,9 v kotúčoch</t>
  </si>
  <si>
    <t>214</t>
  </si>
  <si>
    <t>722172603</t>
  </si>
  <si>
    <t>Potrubie z rúr REHAU, rúrka univerzálna RAUTITAN stabil DN 25,0x3,7 v kotúčoch</t>
  </si>
  <si>
    <t>216</t>
  </si>
  <si>
    <t>722172611</t>
  </si>
  <si>
    <t>Potrubie z rúr REHAU, rúrka univerzálna RAUTITAN stabil DN 32,0x4,7 v tyčiach</t>
  </si>
  <si>
    <t>218</t>
  </si>
  <si>
    <t>722172612</t>
  </si>
  <si>
    <t>Potrubie z rúr REHAU, rúrka univerzálna RAUTITAN stabil D 40,0x6,0 mm v tyčiach</t>
  </si>
  <si>
    <t>220</t>
  </si>
  <si>
    <t>722172621</t>
  </si>
  <si>
    <t>Potrubie z rúr REHAU, rúrka univerzálna RAUTITAN flex DN 16,0x2,2 v kotúčoch</t>
  </si>
  <si>
    <t>222</t>
  </si>
  <si>
    <t>722172622</t>
  </si>
  <si>
    <t>Potrubie z rúr REHAU, rúrka univerzálna RAUTITAN flex DN 20,0x2,8 v kotúčoch</t>
  </si>
  <si>
    <t>224</t>
  </si>
  <si>
    <t>722172623</t>
  </si>
  <si>
    <t>Potrubie z rúr REHAU, rúrka univerzálna RAUTITAN flex DN 25,0x3,5 v kotúčoch</t>
  </si>
  <si>
    <t>226</t>
  </si>
  <si>
    <t>722172624</t>
  </si>
  <si>
    <t>Potrubie z rúr REHAU, rúrka univerzálna RAUTITAN flex DN 32,0x4,4 v kotúčoch</t>
  </si>
  <si>
    <t>228</t>
  </si>
  <si>
    <t>722172631</t>
  </si>
  <si>
    <t>Potrubie z rúr REHAU, rúrka univerzálna RAUTITAN flex DN 40,0x5,5 v tyčiach</t>
  </si>
  <si>
    <t>230</t>
  </si>
  <si>
    <t>722221010</t>
  </si>
  <si>
    <t>Montáž guľového kohúta závitového priameho pre vodu G 1/2</t>
  </si>
  <si>
    <t>232</t>
  </si>
  <si>
    <t>551110013700</t>
  </si>
  <si>
    <t>Guľový uzáver pre vodu Perfecta, 1/2" FF, páčka, niklovaná mosadz, IVAR</t>
  </si>
  <si>
    <t>234</t>
  </si>
  <si>
    <t>722221015</t>
  </si>
  <si>
    <t>Montáž guľového kohúta závitového priameho pre vodu G 3/4</t>
  </si>
  <si>
    <t>236</t>
  </si>
  <si>
    <t>551110013800</t>
  </si>
  <si>
    <t>Guľový uzáver pre vodu Perfecta, 3/4" FF, páčka, niklovaná mosadz, IVAR</t>
  </si>
  <si>
    <t>238</t>
  </si>
  <si>
    <t>722221020</t>
  </si>
  <si>
    <t>Montáž guľového kohúta závitového priameho pre vodu G 1</t>
  </si>
  <si>
    <t>240</t>
  </si>
  <si>
    <t>551110013900</t>
  </si>
  <si>
    <t>Guľový uzáver pre vodu Perfecta, 1" FF, páčka, niklovaná mosadz, IVAR</t>
  </si>
  <si>
    <t>242</t>
  </si>
  <si>
    <t>722221025</t>
  </si>
  <si>
    <t>Montáž guľového kohúta závitového priameho pre vodu G 5/4</t>
  </si>
  <si>
    <t>244</t>
  </si>
  <si>
    <t>551110014000</t>
  </si>
  <si>
    <t>Guľový uzáver pre vodu Perfecta, 5/4" FF, páčka, niklovaná mosadz, IVAR</t>
  </si>
  <si>
    <t>246</t>
  </si>
  <si>
    <t>722221030</t>
  </si>
  <si>
    <t>Montáž guľového kohúta závitového priameho pre vodu G 6/4</t>
  </si>
  <si>
    <t>248</t>
  </si>
  <si>
    <t>551110014100</t>
  </si>
  <si>
    <t>Guľový uzáver pre vodu Perfecta, 6/4" FF, páčka, niklovaná mosadz, IVAR</t>
  </si>
  <si>
    <t>250</t>
  </si>
  <si>
    <t>127</t>
  </si>
  <si>
    <t>722221070</t>
  </si>
  <si>
    <t>Montáž guľového kohúta závitového rohového pre vodu G 1/2</t>
  </si>
  <si>
    <t>252</t>
  </si>
  <si>
    <t>551110007700</t>
  </si>
  <si>
    <t>Guľový uzáver pre vodu rohový, 1/2" FF, motýľ, séria 59, niklovaná mosadz, IVAR</t>
  </si>
  <si>
    <t>254</t>
  </si>
  <si>
    <t>129</t>
  </si>
  <si>
    <t>722221082</t>
  </si>
  <si>
    <t>Montáž guľového kohúta vypúšťacieho závitového G 1/2</t>
  </si>
  <si>
    <t>256</t>
  </si>
  <si>
    <t>551110011200</t>
  </si>
  <si>
    <t>Guľový uzáver vypúšťací s páčkou, 1/2" M, mosadz, IVAR</t>
  </si>
  <si>
    <t>258</t>
  </si>
  <si>
    <t>131</t>
  </si>
  <si>
    <t>722221175</t>
  </si>
  <si>
    <t>Montáž poistného ventilu závitového pre vodu G 3/4</t>
  </si>
  <si>
    <t>260</t>
  </si>
  <si>
    <t>551210021600</t>
  </si>
  <si>
    <t>Ventil poistný, 3/4”x2,5 bar, armatúry pre uzavreté systémy, GIACOMINI</t>
  </si>
  <si>
    <t>262</t>
  </si>
  <si>
    <t>133</t>
  </si>
  <si>
    <t>722221190</t>
  </si>
  <si>
    <t>Montáž tlakového redukčného závitového ventilu bez manometru G 1/2</t>
  </si>
  <si>
    <t>264</t>
  </si>
  <si>
    <t>551110017600</t>
  </si>
  <si>
    <t>Tlakový redukčný ventil, 1/2" MM, so šróbením, filtračným sitkom, bez manometru, PN 16, HONEYWELL"alwa-kombi-4"</t>
  </si>
  <si>
    <t>266</t>
  </si>
  <si>
    <t>135</t>
  </si>
  <si>
    <t>722221275.S</t>
  </si>
  <si>
    <t>Montáž spätného ventilu závitového G 1</t>
  </si>
  <si>
    <t>268</t>
  </si>
  <si>
    <t>551110016500</t>
  </si>
  <si>
    <t>Spätný ventil kontrolovateľný, 1" FF, PN 16, mosadz, disk plast IVAR, IVAR.CIM 33CREA</t>
  </si>
  <si>
    <t>270</t>
  </si>
  <si>
    <t>137</t>
  </si>
  <si>
    <t>722221285</t>
  </si>
  <si>
    <t>Montáž spätného ventilu závitového G 6/4</t>
  </si>
  <si>
    <t>272</t>
  </si>
  <si>
    <t>BA 295 - 11/2 A</t>
  </si>
  <si>
    <t>Oddeľovač potrubia závitový 6/4" BA 295S-11/2A Honeywell</t>
  </si>
  <si>
    <t>274</t>
  </si>
  <si>
    <t>139</t>
  </si>
  <si>
    <t>722221370.S</t>
  </si>
  <si>
    <t>Montáž vodovodného filtra závitového G 1</t>
  </si>
  <si>
    <t>276</t>
  </si>
  <si>
    <t>422010003100.S</t>
  </si>
  <si>
    <t>Filter závitový na vodu 1", FF, PN 20, mosadz</t>
  </si>
  <si>
    <t>278</t>
  </si>
  <si>
    <t>141</t>
  </si>
  <si>
    <t>722221385</t>
  </si>
  <si>
    <t>Montáž vodovodného filtra závitového G 6/4</t>
  </si>
  <si>
    <t>280</t>
  </si>
  <si>
    <t>F76S-11/2AA</t>
  </si>
  <si>
    <t>HONEYWELL FILTER 6/4" F76S-11/2AA so spätným preplachom</t>
  </si>
  <si>
    <t>282</t>
  </si>
  <si>
    <t>143</t>
  </si>
  <si>
    <t>Z11S-A</t>
  </si>
  <si>
    <t>Elektronická automatika odkalovania odkalovacích filtrov</t>
  </si>
  <si>
    <t>284</t>
  </si>
  <si>
    <t>722250005</t>
  </si>
  <si>
    <t>Montáž hydrantového systému s tvarovo stálou hadicou D 25</t>
  </si>
  <si>
    <t>súb.</t>
  </si>
  <si>
    <t>286</t>
  </si>
  <si>
    <t>145</t>
  </si>
  <si>
    <t>449150003800</t>
  </si>
  <si>
    <t>Hydrantový systém s tvarovo stálou hadicou D 25, hadica 30 m, skriňa 710x710x245 mm, presklené dvierka, prúdnica ekv.6</t>
  </si>
  <si>
    <t>288</t>
  </si>
  <si>
    <t>722290226</t>
  </si>
  <si>
    <t>Tlaková skúška vodovodného potrubia závitového do DN 50</t>
  </si>
  <si>
    <t>290</t>
  </si>
  <si>
    <t>147</t>
  </si>
  <si>
    <t>722290234</t>
  </si>
  <si>
    <t>Prepláchnutie a dezinfekcia vodovodného potrubia do DN 80</t>
  </si>
  <si>
    <t>292</t>
  </si>
  <si>
    <t>998722101</t>
  </si>
  <si>
    <t>Presun hmôt pre vnútorný vodovod v objektoch výšky do 6 m</t>
  </si>
  <si>
    <t>294</t>
  </si>
  <si>
    <t>724</t>
  </si>
  <si>
    <t>Zdravotechnika - strojné vybavenie</t>
  </si>
  <si>
    <t>149</t>
  </si>
  <si>
    <t>724141005</t>
  </si>
  <si>
    <t>Montáž čerpadla vodovodného samonasávacieho, povrchového DN 25</t>
  </si>
  <si>
    <t>296</t>
  </si>
  <si>
    <t>426110002700</t>
  </si>
  <si>
    <t>Čerpadlo obehové ALPHA2 25-40 N 180, GRUNDFOS</t>
  </si>
  <si>
    <t>298</t>
  </si>
  <si>
    <t>151</t>
  </si>
  <si>
    <t>724312115</t>
  </si>
  <si>
    <t>Montáž tlakovej nádoby pre pitnú vodu, objem do 50 l</t>
  </si>
  <si>
    <t>300</t>
  </si>
  <si>
    <t>484620000500</t>
  </si>
  <si>
    <t>Nádoba expanzná typ Refix DD s vakom 33 l, D 354 mm, v 468 mm, pripojenie G 3/4", 10 bar, biela, REFLEX</t>
  </si>
  <si>
    <t>302</t>
  </si>
  <si>
    <t>153</t>
  </si>
  <si>
    <t>551290014200</t>
  </si>
  <si>
    <t>Prietočná armatúra Flowjet 3/4" s guľovým kohútom, príslušenstvo k expanzným nádobám Refix DD, REFLEX</t>
  </si>
  <si>
    <t>304</t>
  </si>
  <si>
    <t>724400100.S</t>
  </si>
  <si>
    <t>Montáž a zapojenie malej čerpacej stanice na jedno sanitárne zariadenie (bez fekálií)</t>
  </si>
  <si>
    <t>306</t>
  </si>
  <si>
    <t>155</t>
  </si>
  <si>
    <t>426710000100</t>
  </si>
  <si>
    <t>Prečerpávacie zariadenia pre kondenz od VZT zariadenia</t>
  </si>
  <si>
    <t>308</t>
  </si>
  <si>
    <t>734424140</t>
  </si>
  <si>
    <t>Montáž tlakomera</t>
  </si>
  <si>
    <t>310</t>
  </si>
  <si>
    <t>157</t>
  </si>
  <si>
    <t>3884116000</t>
  </si>
  <si>
    <t>Tlakomer deformačný kruhový typ 13353</t>
  </si>
  <si>
    <t>312</t>
  </si>
  <si>
    <t>998724101</t>
  </si>
  <si>
    <t>Presun hmôt pre strojné vybavenie v objektoch výšky do 6 m</t>
  </si>
  <si>
    <t>314</t>
  </si>
  <si>
    <t>159</t>
  </si>
  <si>
    <t>725119109</t>
  </si>
  <si>
    <t>Montáž tlakového tlačidlového splachovača</t>
  </si>
  <si>
    <t>316</t>
  </si>
  <si>
    <t>552380000900</t>
  </si>
  <si>
    <t>Ovládacie tlačidlo podomietkové pre dvojité splachovanie Sigma30, 246x164 mm, lesklý/matný/lesklý chróm, GEBERIT</t>
  </si>
  <si>
    <t>318</t>
  </si>
  <si>
    <t>161</t>
  </si>
  <si>
    <t>725119711</t>
  </si>
  <si>
    <t>Montáž predstenového systému záchodov do kombinovaných stien (napr.GEBERIT, AlcaPlast)</t>
  </si>
  <si>
    <t>320</t>
  </si>
  <si>
    <t>5513005457</t>
  </si>
  <si>
    <t>DuoFix pre WC Sigma UP320, 1120 mm, 7,5 l, 1138x187x452 mm, s variabilnou výškou, plast, GEBERIT</t>
  </si>
  <si>
    <t>322</t>
  </si>
  <si>
    <t>163</t>
  </si>
  <si>
    <t>725119730</t>
  </si>
  <si>
    <t>Montáž záchodu do predstenového systému</t>
  </si>
  <si>
    <t>324</t>
  </si>
  <si>
    <t>6420141340</t>
  </si>
  <si>
    <t>Klozet závesný CUBITO biela,360x560x400mm,keramika</t>
  </si>
  <si>
    <t>326</t>
  </si>
  <si>
    <t>165</t>
  </si>
  <si>
    <t>6420144610</t>
  </si>
  <si>
    <t>Sedátko s poklopom MIO, 378x448 mm, duroplast, biela</t>
  </si>
  <si>
    <t>328</t>
  </si>
  <si>
    <t>M33520000</t>
  </si>
  <si>
    <t>KOLO Nova Pro bezbarierové WC závesné, 70cm,pre telesne postihnutých, Rimfree</t>
  </si>
  <si>
    <t>330</t>
  </si>
  <si>
    <t>167</t>
  </si>
  <si>
    <t>M30102000</t>
  </si>
  <si>
    <t>KOLO Nova Pro bezbarierové WC sedadlo pre telesne postihnutých</t>
  </si>
  <si>
    <t>332</t>
  </si>
  <si>
    <t>725129240</t>
  </si>
  <si>
    <t>Montáž pisoára z nerezu so splachovačom</t>
  </si>
  <si>
    <t>334</t>
  </si>
  <si>
    <t>169</t>
  </si>
  <si>
    <t>552360000400</t>
  </si>
  <si>
    <t>Pisoár nerezový s integrovaným automatickým splachovačom a elektronikou ALS, 6V, SANELA</t>
  </si>
  <si>
    <t>336</t>
  </si>
  <si>
    <t>725149755</t>
  </si>
  <si>
    <t>Montáž predstenového systému umývadiel do kombinovaných stien (napr.GEBERIT, AlcaPlast)</t>
  </si>
  <si>
    <t>338</t>
  </si>
  <si>
    <t>171</t>
  </si>
  <si>
    <t>552370001200</t>
  </si>
  <si>
    <t>Predstenový systém Kombifix pre umývadlo, hĺbkovo nastaviteľný, univerzálne pripojenie vody, sanitárny modul, plast, GEBERIT</t>
  </si>
  <si>
    <t>340</t>
  </si>
  <si>
    <t>725149765</t>
  </si>
  <si>
    <t>Montáž umývadla do predstenového systému</t>
  </si>
  <si>
    <t>342</t>
  </si>
  <si>
    <t>173</t>
  </si>
  <si>
    <t>642110000200</t>
  </si>
  <si>
    <t>Umývadlo keramické CUBITO, rozmer 600x450x170 mm, biela, JIKA</t>
  </si>
  <si>
    <t>344</t>
  </si>
  <si>
    <t>128557600</t>
  </si>
  <si>
    <t>KERAMAG Renova umývadlo 55x52cm,pre telesne postihnutých,otvorpre bat,bez prepad,Keratect</t>
  </si>
  <si>
    <t>346</t>
  </si>
  <si>
    <t>175</t>
  </si>
  <si>
    <t>725239101</t>
  </si>
  <si>
    <t>Montáž bidetu závesného</t>
  </si>
  <si>
    <t>348</t>
  </si>
  <si>
    <t>642430000100</t>
  </si>
  <si>
    <t>Bidet závesný keramický CUBITO, rozmer 360x560x400 mm, JIKA</t>
  </si>
  <si>
    <t>350</t>
  </si>
  <si>
    <t>177</t>
  </si>
  <si>
    <t>725239711</t>
  </si>
  <si>
    <t>Montáž predstenového systému bidetov do kombinovaných stien (napr.GEBERIT, AlcaPlast)</t>
  </si>
  <si>
    <t>352</t>
  </si>
  <si>
    <t>552280001700</t>
  </si>
  <si>
    <t>Montážny prvok univerzálny DuoFix pre nástenný bidet, 1120 mm, pozinkovaný povrch, GEBERIT</t>
  </si>
  <si>
    <t>354</t>
  </si>
  <si>
    <t>179</t>
  </si>
  <si>
    <t>725332320</t>
  </si>
  <si>
    <t>Montáž výlevky keramickej závesnej bez výtokovej armatúry</t>
  </si>
  <si>
    <t>356</t>
  </si>
  <si>
    <t>642710000300</t>
  </si>
  <si>
    <t>Výlevka závesná keramická QUELLE, rozmery 450x335x360mm, KOLO</t>
  </si>
  <si>
    <t>358</t>
  </si>
  <si>
    <t>181</t>
  </si>
  <si>
    <t>642710000400</t>
  </si>
  <si>
    <t>Mriežka sklopná kovová s upevňovacími skrutkami a plastovými dorazmi k výlevke QUELLE, KOLO</t>
  </si>
  <si>
    <t>360</t>
  </si>
  <si>
    <t>725829206</t>
  </si>
  <si>
    <t>Montáž batérie umývadlovej a drezovej stojankovej s mechanickým ovládaním odpadového ventilu</t>
  </si>
  <si>
    <t>362</t>
  </si>
  <si>
    <t>183</t>
  </si>
  <si>
    <t>5513006090</t>
  </si>
  <si>
    <t>Umývadlová stojanková páková batéria CUBITO, s click-clack odpadom, 226x136 mm, chróm</t>
  </si>
  <si>
    <t>364</t>
  </si>
  <si>
    <t>551450000200</t>
  </si>
  <si>
    <t>Batéria dpre výlevku nástenná Logo Neo DN 15, rozmer dxšxv 253x147x103 mm, jednopáková, chróm, KLUDI</t>
  </si>
  <si>
    <t>366</t>
  </si>
  <si>
    <t>185</t>
  </si>
  <si>
    <t>GRO 36333000</t>
  </si>
  <si>
    <t>GROHE Eurosmart Cosmopolitan E Infračervená elektronická batéria s termostatom,chróm 36333</t>
  </si>
  <si>
    <t>368</t>
  </si>
  <si>
    <t>551450004600</t>
  </si>
  <si>
    <t>Batéria bidetová stojanková páková Cubito, rozmer 166x113 mm, s automatickou zátkou, chróm, JIKA</t>
  </si>
  <si>
    <t>370</t>
  </si>
  <si>
    <t>187</t>
  </si>
  <si>
    <t>725849201</t>
  </si>
  <si>
    <t>Montáž batérie sprchovej nástennej pákovej, klasickej</t>
  </si>
  <si>
    <t>372</t>
  </si>
  <si>
    <t>H3324270040001</t>
  </si>
  <si>
    <t>Sprch nást bat CUBITO, vxšxl 120x150x200 mm</t>
  </si>
  <si>
    <t>374</t>
  </si>
  <si>
    <t>189</t>
  </si>
  <si>
    <t>H3614200040401</t>
  </si>
  <si>
    <t>Rucní sprcha CUBITO, vxšxl 1x1x1 mm</t>
  </si>
  <si>
    <t>376</t>
  </si>
  <si>
    <t>H3634200040201</t>
  </si>
  <si>
    <t>Prip sprch had CUBITO, vxšxl 70x70x70 mm</t>
  </si>
  <si>
    <t>378</t>
  </si>
  <si>
    <t>191</t>
  </si>
  <si>
    <t>H3644200040001</t>
  </si>
  <si>
    <t>Sprchová tyč CUBITO, vxšxl 78x135x705 mm</t>
  </si>
  <si>
    <t>380</t>
  </si>
  <si>
    <t>H3664200040001</t>
  </si>
  <si>
    <t>Sprch. rameno CUBITO, vxšxl 50x50x370 mm</t>
  </si>
  <si>
    <t>382</t>
  </si>
  <si>
    <t>193</t>
  </si>
  <si>
    <t>725869301</t>
  </si>
  <si>
    <t>Montáž zápachovej uzávierky pre zariaďovacie predmety, umývadlová do D 40</t>
  </si>
  <si>
    <t>384</t>
  </si>
  <si>
    <t>551620005800</t>
  </si>
  <si>
    <t>Zápachová uzávierka kolenová pre umývadlá a bidety, d 40 mm, G 1 1/4", vodorovný odtok, alpská biela, plast, GEBERIT</t>
  </si>
  <si>
    <t>386</t>
  </si>
  <si>
    <t>195</t>
  </si>
  <si>
    <t>521423000</t>
  </si>
  <si>
    <t>KERAMAG Odtoková súprava Renova Nr. 1 Comfort pre zabudovanie do steny, chróm</t>
  </si>
  <si>
    <t>388</t>
  </si>
  <si>
    <t>725869360</t>
  </si>
  <si>
    <t>Montáž zápachovej uzávierky pre zariaďovacie predmety, bidetov do D 32</t>
  </si>
  <si>
    <t>390</t>
  </si>
  <si>
    <t>197</t>
  </si>
  <si>
    <t>551620005700</t>
  </si>
  <si>
    <t>Zápachová uzávierka kolenová pre umývadlá a bidety, d 32 mm, G 1 1/4", vodorovný odtok, alpská biela, plast, GEBERIT</t>
  </si>
  <si>
    <t>392</t>
  </si>
  <si>
    <t>725869370</t>
  </si>
  <si>
    <t>Montáž zápachovej uzávierky pre zariaďovacie predmety, pisoárovej do D 40</t>
  </si>
  <si>
    <t>394</t>
  </si>
  <si>
    <t>199</t>
  </si>
  <si>
    <t>5516171000</t>
  </si>
  <si>
    <t>Uzávierka zápachová pisoárová T 2421 3</t>
  </si>
  <si>
    <t>396</t>
  </si>
  <si>
    <t>725869381</t>
  </si>
  <si>
    <t>Montáž zápachovej uzávierky pre zariaďovacie predmety, ostatných typov do D 40</t>
  </si>
  <si>
    <t>398</t>
  </si>
  <si>
    <t>201</t>
  </si>
  <si>
    <t>551620015200.1</t>
  </si>
  <si>
    <t>Zápachová uzávierka HL136N, DN 40, kondezačný sifón 60 mm, horizontálne pripojenie 5/4", prídavná protizápachová uzávierka, pre vetranie a klimatizáciu, PP</t>
  </si>
  <si>
    <t>400</t>
  </si>
  <si>
    <t>998725101</t>
  </si>
  <si>
    <t>Presun hmôt pre zariaďovacie predmety v objektoch výšky do 6 m</t>
  </si>
  <si>
    <t>402</t>
  </si>
  <si>
    <t>203</t>
  </si>
  <si>
    <t>230050031</t>
  </si>
  <si>
    <t>Montáž doplnkových konštrukcií - z profilov. materiálov</t>
  </si>
  <si>
    <t>404</t>
  </si>
  <si>
    <t>01</t>
  </si>
  <si>
    <t>Kotviace príslušenstvo HILTI nosník, podložka, závitová tyč, potrubná objímka, ...</t>
  </si>
  <si>
    <t>406</t>
  </si>
  <si>
    <t>205</t>
  </si>
  <si>
    <t>230050033</t>
  </si>
  <si>
    <t>Montáž doplnkových konštrukcií - z rúrkových materiálov</t>
  </si>
  <si>
    <t>408</t>
  </si>
  <si>
    <t>286710007500</t>
  </si>
  <si>
    <t>Potrubná objímka MP-PI pozinkovaná, rozsah upínania D 48-53 mm, DN potrubia 1 1/2", M8, EPDM izolant, HILTI</t>
  </si>
  <si>
    <t>410</t>
  </si>
  <si>
    <t>207</t>
  </si>
  <si>
    <t>286710008300</t>
  </si>
  <si>
    <t>Potrubná objímka MP-PI pozinkovaná, rozsah upínania D 107-115 mm, DN potrubia 4", M8/M10, EPDM izolant, HILTI</t>
  </si>
  <si>
    <t>412</t>
  </si>
  <si>
    <t>726190915</t>
  </si>
  <si>
    <t>Oprava v inštalačných prefabrikátoch, spätná montáž krycích dvierok alebo dosiek zadnej steny WC</t>
  </si>
  <si>
    <t>414</t>
  </si>
  <si>
    <t>209</t>
  </si>
  <si>
    <t>590160001600</t>
  </si>
  <si>
    <t>Dvierka revízne s pevnými pántami F1, šxl 150x300 mm, G125 do sadrokartónových systémov RIGIPS</t>
  </si>
  <si>
    <t>416</t>
  </si>
  <si>
    <t>590160001700</t>
  </si>
  <si>
    <t>Dvierka revízne s pevnými pántami F1, šxl 300x300 mm, G125 do sadrokartónových systémov RIGIPS</t>
  </si>
  <si>
    <t>418</t>
  </si>
  <si>
    <t>211</t>
  </si>
  <si>
    <t>590160001900</t>
  </si>
  <si>
    <t>Dvierka revízne s pevnými pántami F1, šxl 500x500 mm, G125 do sadrokartónových systémov RIGIPS</t>
  </si>
  <si>
    <t>420</t>
  </si>
  <si>
    <t>998767101</t>
  </si>
  <si>
    <t>422</t>
  </si>
  <si>
    <t>1-4 - Vykurovanie</t>
  </si>
  <si>
    <t>99 - Presun hmôt HSV</t>
  </si>
  <si>
    <t xml:space="preserve">    733 - Ústredné kúrenie - rozvodné potrubie</t>
  </si>
  <si>
    <t xml:space="preserve">    734 - Ústredné kúrenie, armatúry.</t>
  </si>
  <si>
    <t xml:space="preserve">    731 - Ústredné kúrenie - kotolne</t>
  </si>
  <si>
    <t xml:space="preserve">    735 - Ústredné kúrenie, vykurov. telesá</t>
  </si>
  <si>
    <t>HZS - Hodinové zúčtovacie sadzby</t>
  </si>
  <si>
    <t>999281111</t>
  </si>
  <si>
    <t>Presun hmôt pre opravy a údržbu objektov vrátane vonkajších plášťov výšky do 25 m</t>
  </si>
  <si>
    <t>283310002800</t>
  </si>
  <si>
    <t>Izolačná PE trubica TUBOLIT DG 20x13 mm (d potrubia x hr. izolácie), nadrezaná, AZ FLEX</t>
  </si>
  <si>
    <t>283310003000</t>
  </si>
  <si>
    <t>Izolačná PE trubica TUBOLIT DG 25x13 mm (d potrubia x hr. izolácie), nadrezaná, AZ FLEX</t>
  </si>
  <si>
    <t>283310004900.S</t>
  </si>
  <si>
    <t>Izolačná PE trubica dxhr. 35x20 mm, nadrezaná, na izolovanie rozvodov vody, kúrenia, zdravotechniky</t>
  </si>
  <si>
    <t>283310005200</t>
  </si>
  <si>
    <t>Izolačná PE trubica TUBOLIT DG 54x20 mm (d potrubia x hr. izolácie), nadrezaná, AZ FLEX</t>
  </si>
  <si>
    <t>283310005400.S</t>
  </si>
  <si>
    <t>Izolačná PE trubica dxhr. 76x20 mm, nadrezaná, na izolovanie rozvodov vody, kúrenia, zdravotechniky</t>
  </si>
  <si>
    <t>733</t>
  </si>
  <si>
    <t>Ústredné kúrenie - rozvodné potrubie</t>
  </si>
  <si>
    <t>230120044</t>
  </si>
  <si>
    <t>Čistenie potrubia prefúkavaním alebo preplachovaním do DN 65</t>
  </si>
  <si>
    <t>733151057.S</t>
  </si>
  <si>
    <t>Potrubie z medených rúrok tvrdých spájaných mäkkou spájkou D 28/1,0 mm</t>
  </si>
  <si>
    <t>733152015.S</t>
  </si>
  <si>
    <t>Montaž medenneho potrubia u pre ústredné vykurovanie 28x1,0</t>
  </si>
  <si>
    <t>733160000</t>
  </si>
  <si>
    <t>Montáž  plasthliníkového potrubia univerzálneho (max 70°) polyfúznym zváraním PN 20 D 16x2</t>
  </si>
  <si>
    <t>286140023200</t>
  </si>
  <si>
    <t>Potrubie viacvrstvové ALPEX-DUO XS D 16x2 mm, kotúč 100 m, polyetylén, hliník, IVAR</t>
  </si>
  <si>
    <t>733160003</t>
  </si>
  <si>
    <t>Montáž plasthliníkového potrubia univerzálneho (max 70°) polyfúznym zváraním PN 20 D 20x2</t>
  </si>
  <si>
    <t>286210002800</t>
  </si>
  <si>
    <t>Potrubie viacvrstvové ALPEX-DUO XS D 20x2 mm, kotúč 100 m, polyetylén, hliník, IVAR</t>
  </si>
  <si>
    <t>733160006</t>
  </si>
  <si>
    <t>Montáž plasthliníkového potrubia univerzálneho (max 70°) polyfúznym zváraním PN 20 D 26x3</t>
  </si>
  <si>
    <t>286210002900</t>
  </si>
  <si>
    <t>Potrubie viacvrstvové ALPEX-DUO XS D 26x3 mm, kotúč 50 m, polyetylén, hliník, IVAR</t>
  </si>
  <si>
    <t>733160009</t>
  </si>
  <si>
    <t>Montáž plasthliníkového potrubia univerzálneho (max 70°) polyfúznym zváraním PN 20 D 32x3</t>
  </si>
  <si>
    <t>286210003300</t>
  </si>
  <si>
    <t>Potrubie viacvrstvové  ALPEX-DUO XS, D 32x3 mm, kotúč 50 m, domový rozvod plynu, IVAR</t>
  </si>
  <si>
    <t>vies01</t>
  </si>
  <si>
    <t>Jednoduchý potrubný systém v zemi DN50, jedna obalená trubica s TI vonk Ř125mm</t>
  </si>
  <si>
    <t>vies02</t>
  </si>
  <si>
    <t>Montáž potrubia Jednoduchý potrubný systém v zemi DN50, jedna obalená trubica s TI vonk Ř125mm</t>
  </si>
  <si>
    <t>733160012</t>
  </si>
  <si>
    <t>Montáž plasthliníkového potrubia univerzálneho (max 70°) polyfúznym zváraním PN 20 D 40x3,5</t>
  </si>
  <si>
    <t>286210004700</t>
  </si>
  <si>
    <t>Rúra plasthliníková  ALPEX-DUO XS, D 40x3,5 mm/5 m tyč, PeX-Al-PeX systém, PIPELIFE</t>
  </si>
  <si>
    <t>733160015</t>
  </si>
  <si>
    <t>Montáž plasthliníkového potrubia univerzálneho (max 70°) polyfúznym zváraním PN 20 D 50x4</t>
  </si>
  <si>
    <t>286210004800</t>
  </si>
  <si>
    <t>Rúra plasthliníková  ALPEX-DUO XS, D 50x4 mm/5 m tyč, PeX-Al-PeX systém, PIPELIFE</t>
  </si>
  <si>
    <t>733160018</t>
  </si>
  <si>
    <t>Montáž plasthliníkového potrubia univerzálneho (max 70°) polyfúznym zváraním PN 20 D 63x4,5</t>
  </si>
  <si>
    <t>286210004900</t>
  </si>
  <si>
    <t>Rúra plasthliníková ALPEX-DUO XS, D 63x4,5 mm/5 m tyč, PeX-Al-PeX systém, PIPELIFE</t>
  </si>
  <si>
    <t>733190217</t>
  </si>
  <si>
    <t>Tlaková skúška potrubia z oceľových rúrok do priem. 89/5</t>
  </si>
  <si>
    <t>733191201</t>
  </si>
  <si>
    <t>Tlaková skúška medeného potrubia do D 35 mm</t>
  </si>
  <si>
    <t>733191302</t>
  </si>
  <si>
    <t>Tlaková skúška plastového potrubia nad 32 do 63 mm</t>
  </si>
  <si>
    <t>998733101</t>
  </si>
  <si>
    <t>Presun hmôt pre rozvody potrubia v objektoch výšky do 6 m</t>
  </si>
  <si>
    <t>734</t>
  </si>
  <si>
    <t>Ústredné kúrenie, armatúry.</t>
  </si>
  <si>
    <t>734213120</t>
  </si>
  <si>
    <t>Montáž ventilu odvzdušňovacieho závitového vykurovacích telies do G 1/2</t>
  </si>
  <si>
    <t>551210011600</t>
  </si>
  <si>
    <t>Ventil odvzdušňovací 3/8” s ručným ovládaním a tesnením, armatúry pre uzavreté systémy, GIACOMINI</t>
  </si>
  <si>
    <t>734213240</t>
  </si>
  <si>
    <t>Montáž ventilu odvzdušňovacieho závitového automatického G 3/8</t>
  </si>
  <si>
    <t>551210009100</t>
  </si>
  <si>
    <t>Ventil odvzdušňovací automatický 3/8”, armatúry pre uzavreté systémy, GIACOMINI</t>
  </si>
  <si>
    <t>734223120</t>
  </si>
  <si>
    <t>Montáž ventilu závitového termostatického jednoregulačného G 1/2</t>
  </si>
  <si>
    <t>V2495EY015A</t>
  </si>
  <si>
    <t>Verafix-VKE, uzatváracie šróbenie H-blok s vonkajším závitom Eurokonus pre vykurovacie telesá typu ventil-kompakt, rohové (do steny) DN15, pripojenie radiátora vonkajší závit 1/2", pripojenie rúrky vonkajší závit 3/4"</t>
  </si>
  <si>
    <t>734223208</t>
  </si>
  <si>
    <t>Montáž termostatickej hlavice kvapalinovej jednoduchej</t>
  </si>
  <si>
    <t>T3001</t>
  </si>
  <si>
    <t>Termostat.hlavica Thera-4 klasik  s kvapal.snímačom</t>
  </si>
  <si>
    <t>734291113</t>
  </si>
  <si>
    <t>Ostané armatúry, kohútik plniaci a vypúšťací normy 13 7061, PN 1,0/100st. C G 1/2</t>
  </si>
  <si>
    <t>5511130110</t>
  </si>
  <si>
    <t>Vypúšťací guľový ventil, 1/2”, komplet, GIACOMINI</t>
  </si>
  <si>
    <t>734291370</t>
  </si>
  <si>
    <t>Montáž filtra závitového G 2 PN</t>
  </si>
  <si>
    <t>422010003400</t>
  </si>
  <si>
    <t>Filter závitový, 2", PN 16, mosadz OT 58, IVAR</t>
  </si>
  <si>
    <t>734315010.S</t>
  </si>
  <si>
    <t>Montáž oceľového guľového kohúta na horúcu vodu obojstranne závitového DN 25</t>
  </si>
  <si>
    <t>734315015</t>
  </si>
  <si>
    <t>Montáž oceľového guľového kohúta na horúcu vodu obojstranne závitového DN 32</t>
  </si>
  <si>
    <t>551240002000</t>
  </si>
  <si>
    <t>Guľový kohút DN 32, obojstranne závitový na horúcu vodu, PN 40, vnútorný závit, oceľový, BALLOMAX</t>
  </si>
  <si>
    <t>551240001900</t>
  </si>
  <si>
    <t>Guľový kohút DN 25, obojstranne závitový na horúcu vodu, PN 40, vnútorný závit, oceľový, BALLOMAX</t>
  </si>
  <si>
    <t>734315020</t>
  </si>
  <si>
    <t>Montáž oceľového guľového kohúta na horúcu vodu obojstranne závitového DN 40</t>
  </si>
  <si>
    <t>551240002100</t>
  </si>
  <si>
    <t>Guľový kohút DN 40, obojstranne závitový na horúcu vodu, PN 40, vnútorný závit, oceľový, BALLOMAX</t>
  </si>
  <si>
    <t>734315025</t>
  </si>
  <si>
    <t>Montáž oceľového guľového kohúta na horúcu vodu obojstranne závitového DN 50</t>
  </si>
  <si>
    <t>551240002200</t>
  </si>
  <si>
    <t>Guľový kohút DN 50, obojstranne závitový na horúcu vodu, PN 40, vnútorný závit, oceľový, BALLOMAX</t>
  </si>
  <si>
    <t>998734101</t>
  </si>
  <si>
    <t>Presun hmôt pre armatúry v objektoch výšky do 6 m</t>
  </si>
  <si>
    <t>731</t>
  </si>
  <si>
    <t>Ústredné kúrenie - kotolne</t>
  </si>
  <si>
    <t>7001506</t>
  </si>
  <si>
    <t>Obhliadka pred UDP</t>
  </si>
  <si>
    <t>sub</t>
  </si>
  <si>
    <t>7547828</t>
  </si>
  <si>
    <t>UDP rozširovacej sady pre 1 vykur. okruh</t>
  </si>
  <si>
    <t>7547853</t>
  </si>
  <si>
    <t>Uvedenie do prevádzky Vitocal 300-A</t>
  </si>
  <si>
    <t>7547864</t>
  </si>
  <si>
    <t>UDP Vitosolic 100 / SM1 modul</t>
  </si>
  <si>
    <t>Z017532</t>
  </si>
  <si>
    <t>Vitocal 300-A Tepelné čerpadlo vzduch/voda pre vonkajšiu inštaláciu rátane Vitotronic 200, WO1C pre ekvitermickú prevádzku, typ AWO 302.B40</t>
  </si>
  <si>
    <t>ZK01807</t>
  </si>
  <si>
    <t>sada pripojovacích potrubí B40</t>
  </si>
  <si>
    <t>ZK01813</t>
  </si>
  <si>
    <t>elektrické spojovacie vedenia 15m</t>
  </si>
  <si>
    <t>3003491</t>
  </si>
  <si>
    <t>Viessmann Vitotrans 100 doskový výmennk tepla typ Vitotrans 100, typ PWT</t>
  </si>
  <si>
    <t>7248244</t>
  </si>
  <si>
    <t>Solárna expanzná nádoba</t>
  </si>
  <si>
    <t>9542602</t>
  </si>
  <si>
    <t>Teplonosné médium "Tyfocor" 30 litrov</t>
  </si>
  <si>
    <t>7519148</t>
  </si>
  <si>
    <t>obeh. čerpadlo GF Magna 3 40-100 F/220</t>
  </si>
  <si>
    <t>7143780</t>
  </si>
  <si>
    <t>Malý rozdeľovač</t>
  </si>
  <si>
    <t>Z014453</t>
  </si>
  <si>
    <t>VIESSMANN Vitocell 100-E typ SVPB objem 600l</t>
  </si>
  <si>
    <t>7438702</t>
  </si>
  <si>
    <t>Ponorný snímač teploty (NTC 10 kOhm)</t>
  </si>
  <si>
    <t>7426463</t>
  </si>
  <si>
    <t>Príložný snímač teploty (NTC 10 kOhm)</t>
  </si>
  <si>
    <t>9572906</t>
  </si>
  <si>
    <t>Membránová expanzná nádoba Vitoset pre zatvorené vykurovacie zariadenia N 140, PN 6</t>
  </si>
  <si>
    <t>9565673</t>
  </si>
  <si>
    <t>Vitotrol 200-A diaľkové ovládanie pre jeden vykurovací okruh Obj. č.: Z008341</t>
  </si>
  <si>
    <t>9556604</t>
  </si>
  <si>
    <t>odlučovač kalu Vitotrap s izoláciou 2"  Obj. č.: ZK04659</t>
  </si>
  <si>
    <t>9572678</t>
  </si>
  <si>
    <t>Hydraulická výhybka hydraulická výhybka Q100 do 8m3/h</t>
  </si>
  <si>
    <t>9572682</t>
  </si>
  <si>
    <t>násten. konzola hydr. výhybky "Q100"</t>
  </si>
  <si>
    <t>ZK01655</t>
  </si>
  <si>
    <t>Vitotron 100 VLN3-24 , elektricky kotol modulacneho vykonu 1-24kW</t>
  </si>
  <si>
    <t>7741080</t>
  </si>
  <si>
    <t>rýchlomontážna sada so zmiešavačom RMS M32 DN40 Magna3 40-100 F</t>
  </si>
  <si>
    <t>7199567</t>
  </si>
  <si>
    <t>Servomotor, Typ SR 10, 230V/50Hz</t>
  </si>
  <si>
    <t>9535338</t>
  </si>
  <si>
    <t>RMS M31 DN32 Alpha2.1 32-60</t>
  </si>
  <si>
    <t>9566827</t>
  </si>
  <si>
    <t>Z012682</t>
  </si>
  <si>
    <t>rýchly odvzdušňovač 3/8 Solár 6b 150°C  nákrutkami so zvieracím krúžkom (22mm</t>
  </si>
  <si>
    <t>Z014714</t>
  </si>
  <si>
    <t>VIESSMANN Vitocell 100-B CVBB objem 300L</t>
  </si>
  <si>
    <t>ZK02454</t>
  </si>
  <si>
    <t>VIESSMANN Vitosol 200-typ FM SH2F, 2,51m2</t>
  </si>
  <si>
    <t>7248239</t>
  </si>
  <si>
    <t>Spojovacia rúra (1 pár) z flexibilnej vlnitej rúry z nehrdz. ocele s mosadznými koncovkami a O-krúžkami.</t>
  </si>
  <si>
    <t>7248240</t>
  </si>
  <si>
    <t>Pripojovacia sada pre jedno kolektorové pole</t>
  </si>
  <si>
    <t>7174993</t>
  </si>
  <si>
    <t>Sada puzdier</t>
  </si>
  <si>
    <t>Z013157</t>
  </si>
  <si>
    <t>upevň. sada pre 3 vodor. pl. kolektory , 45° pevné nastavenie</t>
  </si>
  <si>
    <t>Z012027</t>
  </si>
  <si>
    <t>VIESSMANN Solar-Divicon,typ PS10 SDIO/SM1A</t>
  </si>
  <si>
    <t>7248245</t>
  </si>
  <si>
    <t>Solárna expanzná nádoba s uzatváracím ventilom a upevňovacími nohami VIESSMANN, tlak 10bar, objem 50L</t>
  </si>
  <si>
    <t>ZK02962</t>
  </si>
  <si>
    <t>solárne ručné plniace čerpadlo</t>
  </si>
  <si>
    <t>7159729</t>
  </si>
  <si>
    <t>Teplonosné médium "Tyfocor-LS" 25 litrov v nevratnom obale. Hotová zmes do - 28 °C.</t>
  </si>
  <si>
    <t>7159727</t>
  </si>
  <si>
    <t>Termostatická cirkulačná sada Pre zapojenie k zásobníkovej príprave vody s cirkulačným vedením.Obj. č.: ZK01284</t>
  </si>
  <si>
    <t>998731101</t>
  </si>
  <si>
    <t>Presun hmôt pre kotolne umiestnené vo výške (hĺbke) do 6 m</t>
  </si>
  <si>
    <t>VIES03</t>
  </si>
  <si>
    <t>Dopravne naklady servisneho technika</t>
  </si>
  <si>
    <t>735</t>
  </si>
  <si>
    <t>Ústredné kúrenie, vykurov. telesá</t>
  </si>
  <si>
    <t>735153300</t>
  </si>
  <si>
    <t>Príplatok k cene za odvzdušňovací ventil telies U. S. Steel Košice s príplatkom 8 %</t>
  </si>
  <si>
    <t>735154143</t>
  </si>
  <si>
    <t>Montáž vykurovacieho telesa panelového dvojradového výšky do 600 mm/ dĺžky 2000 mm</t>
  </si>
  <si>
    <t>V00226008009016011</t>
  </si>
  <si>
    <t>Oceľové panelové radiátory KORAD 22VK 600x800, s pripojením vpravo/vľavo, s 2 panelmi a 2 konvektormi</t>
  </si>
  <si>
    <t>V00226012009016011</t>
  </si>
  <si>
    <t>Oceľové panelové radiátory KORAD 22VK 600x1200, s pripojením vpravo/vľavo, s 2 panelmi a 2 konvektormi</t>
  </si>
  <si>
    <t>V00226014009016011</t>
  </si>
  <si>
    <t>Oceľové panelové radiátory KORAD 22VK 600x1400, s pripojením vpravo/vľavo, s 2 panelmi a 2 konvektormi</t>
  </si>
  <si>
    <t>V00226018009016011</t>
  </si>
  <si>
    <t>Oceľové panelové radiátory KORAD 22VK 600x1800, s pripojením vpravo/vľavo, s 2 panelmi a 2 konvektormi</t>
  </si>
  <si>
    <t>V00226016009016011</t>
  </si>
  <si>
    <t>Oceľové panelové radiátory KORAD 22VK 600x1600, s pripojením vpravo/vľavo, s 2 panelmi a 2 konvektormi</t>
  </si>
  <si>
    <t>V00216008009016011</t>
  </si>
  <si>
    <t>Oceľové panelové radiátory KORAD 21VK 600x800, s pripojením vpravo/vľavo, s 2 panelmi a 1 konvektorom</t>
  </si>
  <si>
    <t>V00216010009016011</t>
  </si>
  <si>
    <t>Oceľové panelové radiátory KORAD 21VK 600x1000, s pripojením vpravo/vľavo, s 2 panelmi a 1 konvektorom</t>
  </si>
  <si>
    <t>V00216012009016011</t>
  </si>
  <si>
    <t>Oceľové panelové radiátory KORAD 21VK 600x1200, s pripojením vpravo/vľavo, s 2 panelmi a 1 konvektorom</t>
  </si>
  <si>
    <t>V00216014009016011</t>
  </si>
  <si>
    <t>Oceľové panelové radiátory KORAD 21VK 600x1400, s pripojením vpravo/vľavo, s 2 panelmi a 1 konvektorom</t>
  </si>
  <si>
    <t>V00116004009016011</t>
  </si>
  <si>
    <t>Oceľové panelové radiátory KORAD 11VK 600x400, s pripojením vpravo/vľavo, s 1 panelom a 1 konvektorom</t>
  </si>
  <si>
    <t>V00229006009016011</t>
  </si>
  <si>
    <t>Oceľové panelové radiátory KORAD 22VK 900x600, s pripojením vpravo/vľavo, s 2 panelmi a 2 konvektormi</t>
  </si>
  <si>
    <t>735191904</t>
  </si>
  <si>
    <t>Vyčistenie vykurovacích telies prepláchnutím vodou oceľových alebo liatinových</t>
  </si>
  <si>
    <t>735191905</t>
  </si>
  <si>
    <t>Ostatné opravy vykurovacích telies, odvzdušnenie telesa</t>
  </si>
  <si>
    <t>998735101</t>
  </si>
  <si>
    <t>Presun hmôt pre vykurovacie telesá v objektoch výšky do 6 m</t>
  </si>
  <si>
    <t>Z-U300</t>
  </si>
  <si>
    <t>Konzola stěnová</t>
  </si>
  <si>
    <t>sada</t>
  </si>
  <si>
    <t>HZS</t>
  </si>
  <si>
    <t>Hodinové zúčtovacie sadzby</t>
  </si>
  <si>
    <t>HZS000113</t>
  </si>
  <si>
    <t>Stavebno montážne práce náročné ucelené - odborné, tvorivé remeselné (Tr 3) v rozsahu viac ako 8 hodín, vykurovacia skúška</t>
  </si>
  <si>
    <t>hod</t>
  </si>
  <si>
    <t>512</t>
  </si>
  <si>
    <t>HZS000114</t>
  </si>
  <si>
    <t>Stavebno montážne práce najnáročnejšie na odbornosť - prehliadky pracoviska a revízie (Tr 4) vyregulovanie systému</t>
  </si>
  <si>
    <t>HZS000213.1</t>
  </si>
  <si>
    <t>Elektroinštalácia - drobný elektromateriál , elektrokábeláž, v technickej miestnosti</t>
  </si>
  <si>
    <t>1-5 - Elektroinštalácia</t>
  </si>
  <si>
    <t>D1 - Rozvádzač RH</t>
  </si>
  <si>
    <t xml:space="preserve">    D1-2 - Rozvádzač RH-výzbroj</t>
  </si>
  <si>
    <t xml:space="preserve">    21-M1 - Elektromontáže - rozvádzač RH</t>
  </si>
  <si>
    <t>D2 - Rozvádzač RK</t>
  </si>
  <si>
    <t xml:space="preserve">    D2-2 - Rozvádzač RK-výzbroj</t>
  </si>
  <si>
    <t xml:space="preserve">    21-M2 - Elektromontáže - rozvádzač RK</t>
  </si>
  <si>
    <t>D2.1 - Rozvádzač RS2</t>
  </si>
  <si>
    <t xml:space="preserve">    D2-1 - Rozvádzač RS2-výzbroj</t>
  </si>
  <si>
    <t xml:space="preserve">    21-M3 - Elektromontáže - rozvádzač RS2</t>
  </si>
  <si>
    <t>D5 - Svetelné obvody</t>
  </si>
  <si>
    <t xml:space="preserve">    21-M5 - Elektromontáže - svetelné obvody</t>
  </si>
  <si>
    <t>D6 - Zásuvkové obvody</t>
  </si>
  <si>
    <t xml:space="preserve">    21-M6 - Elektromontáže - zásuvkové obvody</t>
  </si>
  <si>
    <t>D7 - Elektroinštalačný materiál</t>
  </si>
  <si>
    <t xml:space="preserve">    21-M7 - Elektromontáže</t>
  </si>
  <si>
    <t>D7.1 - Elektroinštalačný materiál - Káblové žľaby</t>
  </si>
  <si>
    <t>D7.2 - Fotovoltika (FVE)</t>
  </si>
  <si>
    <t>D8 - Bleskozvodný materiál</t>
  </si>
  <si>
    <t xml:space="preserve">    21-M8 - Elektromontáže - bleskozvod</t>
  </si>
  <si>
    <t>D9 - Hlavná uzemňovacia sústava</t>
  </si>
  <si>
    <t xml:space="preserve">    21-M15 - Zemné práce - hlavná uzemňovacia sústava</t>
  </si>
  <si>
    <t>M - Práce a dodávky M</t>
  </si>
  <si>
    <t xml:space="preserve">    D14 - Dokumentácia</t>
  </si>
  <si>
    <t xml:space="preserve">    95-M - Revízie</t>
  </si>
  <si>
    <t>D1</t>
  </si>
  <si>
    <t>Rozvádzač RH</t>
  </si>
  <si>
    <t>OEZ:44062</t>
  </si>
  <si>
    <t>Nástenná rozvádzačová skriňa, NP66-1008025</t>
  </si>
  <si>
    <t>Poznámka k položke:_x000D_
Poznámka k položke:_x000D_
 krytie IP66, RAL 7035, vnútorné použitie, jednokrídlové dvere, V x Š x H 1000 x 800 x 250, montážny panel</t>
  </si>
  <si>
    <t>OEZ:44230</t>
  </si>
  <si>
    <t>Montážne úchyty PD-NP66-4ZO8</t>
  </si>
  <si>
    <t>Poznámka k položke:_x000D_
Poznámka k položke:_x000D_
 pre NP66, NP55, súprava 4 ks</t>
  </si>
  <si>
    <t>OEZ:44231</t>
  </si>
  <si>
    <t>Vložka zámku PD-NP-UVD</t>
  </si>
  <si>
    <t>Poznámka k položke:_x000D_
Poznámka k položke:_x000D_
 pre NP66, NP55, vložka ~D~ pre jazýčkové a rázvorové uzatváranie</t>
  </si>
  <si>
    <t>OEZ:17454</t>
  </si>
  <si>
    <t>Kľúč D, PD-QK-UBD</t>
  </si>
  <si>
    <t>Poznámka k položke:_x000D_
Poznámka k položke:_x000D_
 Kľúč D, pre QA, NP</t>
  </si>
  <si>
    <t>OEZ:44593</t>
  </si>
  <si>
    <t>Príruba, PD-NP-KD5514</t>
  </si>
  <si>
    <t>Poznámka k položke:_x000D_
Poznámka k položke:_x000D_
 pre NP66, NP55, NP66-xx-WG, NP55-xx-WG, 550 x 140 mm, pre otvor 520 x 110 mm, pre 2 káblové priechodky</t>
  </si>
  <si>
    <t>OEZ:44600</t>
  </si>
  <si>
    <t>Káblová priechodka PD-V-CG27-IP66</t>
  </si>
  <si>
    <t>Poznámka k položke:_x000D_
Poznámka k položke:_x000D_
 IP66, pre 27 káblov priemerov 4 x 5 ÷ 7, 4 x 8 ÷ 12, 13 x 10 ÷ 14, 4 x 14 ÷ 20, 2 x 20 ÷ 26</t>
  </si>
  <si>
    <t>OEZ:44601</t>
  </si>
  <si>
    <t>Káblová priechodka PD-V-CG37-IP66</t>
  </si>
  <si>
    <t>Poznámka k položke:_x000D_
Poznámka k položke:_x000D_
 IP66, pre 37 káblov priemerov 4 x 6 ÷ 10, 14 x 8 ÷ 12, 16 x 10 ÷ 14, 2 x 12 ÷ 18, 1 x 17 ÷ 32</t>
  </si>
  <si>
    <t>OEZ:33786</t>
  </si>
  <si>
    <t>Distančné stĺpiky PD-QK-D1M51</t>
  </si>
  <si>
    <t>Poznámka k položke:_x000D_
Poznámka k položke:_x000D_
 závit M5, výška 19 mm, súprava 10 ks, pre QA, NP</t>
  </si>
  <si>
    <t>OEZ:44240</t>
  </si>
  <si>
    <t>Modulárné lišty PD-NP-M10</t>
  </si>
  <si>
    <t>Poznámka k položke:_x000D_
Poznámka k položke:_x000D_
 pre NP66, NP55, výška 1000 mm, min. hĺbka 250 mm</t>
  </si>
  <si>
    <t>OEZ:44258</t>
  </si>
  <si>
    <t>Kryt PD-M-KMV01508</t>
  </si>
  <si>
    <t>Poznámka k položke:_x000D_
Poznámka k položke:_x000D_
 s výrezom 45 mm, výška krytu 150 mm, pre modulárný systém NP66, NP55, šírka skrine 800 mm</t>
  </si>
  <si>
    <t>OEZ:44264</t>
  </si>
  <si>
    <t>Kryt PD-M-KMV02008</t>
  </si>
  <si>
    <t>Poznámka k položke:_x000D_
Poznámka k položke:_x000D_
 s výrezom 45 mm, výška krytu 200 mm, pre modulárný systém NP66, NP55, šírka skrine 800 mm</t>
  </si>
  <si>
    <t>OEZ:44246</t>
  </si>
  <si>
    <t>Krajné kryty PD-NP-KMK08</t>
  </si>
  <si>
    <t>Poznámka k položke:_x000D_
Poznámka k položke:_x000D_
 pre NP66, NP55, výška 800 mm, min. hĺbka 250 mm</t>
  </si>
  <si>
    <t>OEZ:44587</t>
  </si>
  <si>
    <t>Zvislý krajný kryt PD-NP-KMM10</t>
  </si>
  <si>
    <t>OEZ:44252</t>
  </si>
  <si>
    <t>"U" lišta PD-M-L35-VU08</t>
  </si>
  <si>
    <t>Poznámka k položke:_x000D_
Poznámka k položke:_x000D_
 šírka 35 mm, výška 15 mm, pre NP66, NP55 šírka 800 mm</t>
  </si>
  <si>
    <t>OEZ:44282</t>
  </si>
  <si>
    <t>Prístrojová lišta PD-M-50LP08</t>
  </si>
  <si>
    <t>Poznámka k položke:_x000D_
Poznámka k položke:_x000D_
 výška lišty 50 mm, pre NP66, NP55, šírka 800 mm</t>
  </si>
  <si>
    <t>OEZ:44288</t>
  </si>
  <si>
    <t>Prístrojová lišta PD-M-130LP08</t>
  </si>
  <si>
    <t>Poznámka k položke:_x000D_
Poznámka k položke:_x000D_
 výška lišty 130 mm, pre NP66, NP55, šírka 800 mm</t>
  </si>
  <si>
    <t>OEZ:39352</t>
  </si>
  <si>
    <t>Schránka PD-RB-DVA4PS</t>
  </si>
  <si>
    <t>Poznámka k položke:_x000D_
Poznámka k položke:_x000D_
 plast, pripevnenie - samolepiaca páska, A4, pre RZB...,RNB...</t>
  </si>
  <si>
    <t>OEZ:39354.2</t>
  </si>
  <si>
    <t>Zaslepenie, šírka 55 modulov, farba sivá, OEZ PD-R-ZAS1000-S</t>
  </si>
  <si>
    <t>Poznámka k položke:_x000D_
Poznámka k položke:_x000D_
 šírka 55 modulov, farba sivá, pre RZB...,RNB...</t>
  </si>
  <si>
    <t>OEZ:35823</t>
  </si>
  <si>
    <t>Kryt pre modulárný systém, s výrezom OEZ PD-Q13-KMV01508</t>
  </si>
  <si>
    <t>Poznámka k položke:_x000D_
Poznámka k položke:_x000D_
 pre modulárný systém, s výrezom, V krytu x Š skrine 150 x 800, pre QA</t>
  </si>
  <si>
    <t>D1-2</t>
  </si>
  <si>
    <t>Rozvádzač RH-výzbroj</t>
  </si>
  <si>
    <t>OEZ:41634</t>
  </si>
  <si>
    <t>Istič LTN-2B-1</t>
  </si>
  <si>
    <t>Poznámka k položke:_x000D_
Poznámka k položke:_x000D_
 In 2 A, Ue AC 230 V / DC 72 V, charakteristika B, 1-pól, Icn 10 kA</t>
  </si>
  <si>
    <t>OEZ:41635</t>
  </si>
  <si>
    <t>Istič LTN-4B-1</t>
  </si>
  <si>
    <t>Poznámka k položke:_x000D_
Poznámka k položke:_x000D_
 In 4 A, Ue AC 230 V / DC 72 V, charakteristika B, 1-pól, Icn 10 kA</t>
  </si>
  <si>
    <t>OEZ:41636</t>
  </si>
  <si>
    <t>Istič LTN-6B-1</t>
  </si>
  <si>
    <t>Poznámka k položke:_x000D_
Poznámka k položke:_x000D_
 Istič####-----####In 6 A, Ue AC 230 V / DC 72 V, charakteristika B, 1-pól, Icn 10 kA</t>
  </si>
  <si>
    <t>OEZ:41768</t>
  </si>
  <si>
    <t>Istič LTN-6B-3</t>
  </si>
  <si>
    <t>Poznámka k položke:_x000D_
Poznámka k položke:_x000D_
 In 6 A, Ue AC 230/400 V / DC 216 V, charakteristika B, 3-pól, Icn 10 kA</t>
  </si>
  <si>
    <t>OEZ:41638</t>
  </si>
  <si>
    <t>Istič LTN-10B-1</t>
  </si>
  <si>
    <t>Poznámka k položke:_x000D_
Poznámka k položke:_x000D_
 Istič####-----####In 10 A, Ue AC 230 V / DC 72 V, charakteristika B, 1-pól, Icn 10 kA</t>
  </si>
  <si>
    <t>OEZ:41655</t>
  </si>
  <si>
    <t>Istič LTN-10C-1</t>
  </si>
  <si>
    <t>Poznámka k položke:_x000D_
Poznámka k položke:_x000D_
 In 10 A, Ue AC 230 V / DC 72 V, charakteristika C, 1-pól, Icn 10 kA</t>
  </si>
  <si>
    <t>OEZ:41672</t>
  </si>
  <si>
    <t>Istič LTN-10D-1</t>
  </si>
  <si>
    <t>Poznámka k položke:_x000D_
Poznámka k položke:_x000D_
 In 10 A, Ue AC 230 V / DC 72 V, charakteristika D, 1-pól, Icn 10 kA</t>
  </si>
  <si>
    <t>OEZ:41640</t>
  </si>
  <si>
    <t>Istič LTN-16B-1</t>
  </si>
  <si>
    <t>Poznámka k položke:_x000D_
Poznámka k položke:_x000D_
 Istič####-----####In 16 A, Ue AC 230 V / DC 72 V, charakteristika B, 1-pól, Icn 10 kA</t>
  </si>
  <si>
    <t>OEZ:41657</t>
  </si>
  <si>
    <t>Istič LTN-16C-1</t>
  </si>
  <si>
    <t>Poznámka k položke:_x000D_
Poznámka k položke:_x000D_
 In 16 A, Ue AC 230 V / DC 72 V, charakteristika C, 1-pól, Icn 10 kA</t>
  </si>
  <si>
    <t>OEZ:41674</t>
  </si>
  <si>
    <t>Istič LTN-16D-1</t>
  </si>
  <si>
    <t>Poznámka k položke:_x000D_
Poznámka k položke:_x000D_
 In 16 A, Ue AC 230 V / DC 72 V, charakteristika D, 1-pól, Icn 10 kA</t>
  </si>
  <si>
    <t>OEZ:41658</t>
  </si>
  <si>
    <t>Istič LTN-20C-1</t>
  </si>
  <si>
    <t>Poznámka k položke:_x000D_
Poznámka k položke:_x000D_
 In 20 A, Ue AC 230 V / DC 72 V, charakteristika C, 1-pól, Icn 10 kA</t>
  </si>
  <si>
    <t>OEZ:41772</t>
  </si>
  <si>
    <t>Istič LTN-16B-3</t>
  </si>
  <si>
    <t>Poznámka k položke:_x000D_
Poznámka k položke:_x000D_
 In 16 A, Ue AC 230/400 V / DC 216 V, charakteristika B, 3-pól, Icn 10 kA</t>
  </si>
  <si>
    <t>OEZ:41773</t>
  </si>
  <si>
    <t>Istič LTN-20B-3</t>
  </si>
  <si>
    <t>Poznámka k položke:_x000D_
Poznámka k položke:_x000D_
 In 20 A, Ue AC 230/400 V / DC 216 V, charakteristika B, 3-pól, Icn 10 kA</t>
  </si>
  <si>
    <t>OEZ:41774</t>
  </si>
  <si>
    <t>Istič LTN-25B-3</t>
  </si>
  <si>
    <t>Poznámka k položke:_x000D_
Poznámka k položke:_x000D_
 In 25 A, Ue AC 230/400 V / DC 216 V, charakteristika B, 3-pól, Icn 10 kA</t>
  </si>
  <si>
    <t>OEZ:41791</t>
  </si>
  <si>
    <t>Istič LTN-25C-3</t>
  </si>
  <si>
    <t>Poznámka k položke:_x000D_
Poznámka k položke:_x000D_
 In 25 A, Ue AC 230/400 V / DC 216 V, charakteristika C, 3-pól, Icn 10 kA</t>
  </si>
  <si>
    <t>OEZ:41775</t>
  </si>
  <si>
    <t>Istič LTN-32B-3</t>
  </si>
  <si>
    <t>Poznámka k položke:_x000D_
Poznámka k položke:_x000D_
 In 32 A, Ue AC 230/400 V / DC 216 V, charakteristika B, 3-pól, Icn 10 kA</t>
  </si>
  <si>
    <t>OEZ:41822</t>
  </si>
  <si>
    <t>Istič LTN-32B-3N</t>
  </si>
  <si>
    <t>Poznámka k položke:_x000D_
Poznámka k položke:_x000D_
 In 32 A, Ue AC 230/400 V / DC 216 V, charakteristika B, 3+N-pól, Icn 10 kA</t>
  </si>
  <si>
    <t>OEZ:42273</t>
  </si>
  <si>
    <t>Istič LVN-80B-3</t>
  </si>
  <si>
    <t>Poznámka k položke:_x000D_
Poznámka k položke:_x000D_
 In 80 A, Ue AC 230/400 V / DC 216 V, charakteristika B, 3-pól, Icn 10 kA</t>
  </si>
  <si>
    <t>OEZ:42297</t>
  </si>
  <si>
    <t>Pomocný spínač PS-LT-1100</t>
  </si>
  <si>
    <t>Poznámka k položke:_x000D_
Poznámka k položke:_x000D_
 1x zapínací kontakt, 1x rozpínací kontakt, pre LTE, LTN, LVN, MSO</t>
  </si>
  <si>
    <t>OEZ:42313</t>
  </si>
  <si>
    <t>Napäťová spúšť SV-LT-X400</t>
  </si>
  <si>
    <t>Poznámka k položke:_x000D_
Poznámka k položke:_x000D_
 Uc AC 110 - 415 V / DC 110 V, pre LTE, LTN, LVN</t>
  </si>
  <si>
    <t>OEZ:42452</t>
  </si>
  <si>
    <t>Prúdový chránič LFN-40-4-030A</t>
  </si>
  <si>
    <t>Poznámka k položke:_x000D_
Poznámka k položke:_x000D_
 In 40 A, Ue AC 230/400 V, Idn 30 mA, 4-pól, Inc 10 kA, typ A</t>
  </si>
  <si>
    <t>OEZ:42467</t>
  </si>
  <si>
    <t>Prúdový chránič LFN-40-4-030A-G</t>
  </si>
  <si>
    <t>Poznámka k položke:_x000D_
Poznámka k položke:_x000D_
 In 40 A, Ue AC 230/400 V, Idn 30 mA, 4-pól, Inc 10 kA, typ A-G</t>
  </si>
  <si>
    <t>OEZ:42468</t>
  </si>
  <si>
    <t>Prúdový chránič LFN-63-4-030A-G</t>
  </si>
  <si>
    <t>Poznámka k položke:_x000D_
Poznámka k položke:_x000D_
 In 63 A, Ue AC 230/400 V, Idn 30 mA, 4-pól, Inc 10 kA, typ A-G</t>
  </si>
  <si>
    <t>OEZ:46416</t>
  </si>
  <si>
    <t>Prúdový chránič LFN-40-4-030F-G</t>
  </si>
  <si>
    <t>Poznámka k položke:_x000D_
Poznámka k položke:_x000D_
 In 40 A, Ue AC 230/400 V, Idn 30 mA, 4-pól, Inc 10 kA, typ F, prevedenie G</t>
  </si>
  <si>
    <t>OEZ:46450</t>
  </si>
  <si>
    <t>Prúdový chránič LFN-40-4-030BP-K</t>
  </si>
  <si>
    <t>Poznámka k položke:_x000D_
Poznámka k položke:_x000D_
 In 40 A, Ue AC 230/400 V, Idn 30 mA, 4-pól, Inc 10 kA, typ B+, prevedenie K</t>
  </si>
  <si>
    <t>OEZ:43683</t>
  </si>
  <si>
    <t>Poistkový odpínač OPVP10-1-S</t>
  </si>
  <si>
    <t>Poznámka k položke:_x000D_
Poznámka k položke:_x000D_
 Ie 32 A, Ue AC 690 V/DC 440 V, pre valcové poistkové vložky 10x38, 1-pól. vyhotovenie, so signalizáciou, náhrada za OPVA10-1-S</t>
  </si>
  <si>
    <t>OEZ:40750</t>
  </si>
  <si>
    <t>Valcové poistkové vložky PVA10 6A gG</t>
  </si>
  <si>
    <t>Poznámka k položke:_x000D_
Poznámka k položke:_x000D_
 Un AC 500 V / DC 250 V, veľkosť 10x38, gG - charakteristika pre všeobecné použitie, Cd/Pb free</t>
  </si>
  <si>
    <t>OEZ:43244</t>
  </si>
  <si>
    <t>Fázové riadiace relé MMR-U3-001-A230</t>
  </si>
  <si>
    <t>Poznámka k položke:_x000D_
Poznámka k položke:_x000D_
 Monitorovacie relé####-----####sledovanie nadpätia, podpätia a výpadku fázy, Un AC 230 V, 1x prepínací kontakt 8 A</t>
  </si>
  <si>
    <t>35681</t>
  </si>
  <si>
    <t>Kolískový prepínač MSK-001-102</t>
  </si>
  <si>
    <t>Poznámka k položke:_x000D_
Poznámka k položke:_x000D_
 Ith 16 A, Ue 250 V a.c., 12 V d.c., 1x prepínací kontakt, s medzipolohou</t>
  </si>
  <si>
    <t>3389110903843</t>
  </si>
  <si>
    <t>Schneider Harmony XB5-AVM1 Signálka biela s led</t>
  </si>
  <si>
    <t>Poznámka k položke:_x000D_
Poznámka k položke:_x000D_
 Kód produktu	XB5-AVM1_x000D_
 EAN kód	3389110903843_x000D_
 Napětí	230 V_x000D_
 Barva	biela_x000D_
 IP	66</t>
  </si>
  <si>
    <t>630000548</t>
  </si>
  <si>
    <t>Schneider Harmony XB5-AVM3 Signálka zelená s led</t>
  </si>
  <si>
    <t>Poznámka k položke:_x000D_
Poznámka k položke:_x000D_
 Kód produktu	XB5-AVM3_x000D_
 EAN kód	630000548_x000D_
 Napětí	230 V_x000D_
 Barva	zelená_x000D_
 IP	66</t>
  </si>
  <si>
    <t>3389110903867</t>
  </si>
  <si>
    <t>Schneider Harmony XB5-AVM4 Signálka červená s led</t>
  </si>
  <si>
    <t>Poznámka k položke:_x000D_
Poznámka k položke:_x000D_
 Kód produktu	XB5-AVM3_x000D_
 EAN kód	3389110903867_x000D_
 Napětí	230 V_x000D_
 Barva	červená_x000D_
 IP	66_x000D_
 Montážny priemer 22 mm</t>
  </si>
  <si>
    <t>XB5KSM</t>
  </si>
  <si>
    <t>Schneider Harmony XB5KSM zvukový signalizátor</t>
  </si>
  <si>
    <t>Poznámka k položke:_x000D_
Poznámka k položke:_x000D_
  Výrobca 	SCHNEIDER ELECTRIC 	_x000D_
 Typ príslušenstva k prepínačom 	zvukový signalizátor 	_x000D_
 Štandard prepínača 	22mm 	_x000D_
 Napájacie napätie 	230...240V AC 	_x000D_
 Výrobná séria 	XB4, XB5 	_x000D_
 Rozmery montážneho otvoru 	O22mm 	_x000D_
 Spôsob signalizácie 	bzučiak 	_x000D_
 Intenzita zvuku 	85dB_x000D_
 IP40 conforming to IEC 60529</t>
  </si>
  <si>
    <t>3728640</t>
  </si>
  <si>
    <t>Schneider Harmony ZB5AZ101 spínacia jednotka</t>
  </si>
  <si>
    <t>Poznámka k položke:_x000D_
Poznámka k položke:_x000D_
 1xNO kontakt_x000D_
 pre XB5 sériu</t>
  </si>
  <si>
    <t>EOV000000017</t>
  </si>
  <si>
    <t>Hlavica s hríbom pre tlačidlo O22 - ZB5-AC4 - s návratom - červená</t>
  </si>
  <si>
    <t>M22-XGPV</t>
  </si>
  <si>
    <t>Ochranná manžeta pre núdzové tlačidlo EATON ELECTRIC M22-XGPV</t>
  </si>
  <si>
    <t xml:space="preserve">Poznámka k položke:_x000D_
Poznámka k položke:_x000D_
 Výrobca: EATON ELECTRIC 	_x000D_
 Typ príslušenstva k prepínačom: ochranná manžeta 	_x000D_
 Štandard prepínača: 22mm 	_x000D_
 Použitie pre bezpečnostné tlačidlá_x000D_
</t>
  </si>
  <si>
    <t>OEZ:36610</t>
  </si>
  <si>
    <t>Inštalačný stýkač RSI-20-20-A230</t>
  </si>
  <si>
    <t>Poznámka k položke:_x000D_
Poznámka k položke:_x000D_
 Ith 20 A, Uc AC 230 V, 2x zapínací kontakt</t>
  </si>
  <si>
    <t>OEZ:43273</t>
  </si>
  <si>
    <t>Inštalačný stýkač RSI-32-20-A230</t>
  </si>
  <si>
    <t>Poznámka k položke:_x000D_
Poznámka k položke:_x000D_
 Ith 32 A, Uc AC 230 V, 2x zapínací kontakt</t>
  </si>
  <si>
    <t>OEZ:36653</t>
  </si>
  <si>
    <t>Inštalačný stýkač RSI-63-40-A230-M</t>
  </si>
  <si>
    <t>Poznámka k položke:_x000D_
Poznámka k položke:_x000D_
 Ith 63 A, Uc AC 230 V, 4x zapínací kontakt, s manuálnym ovládaním</t>
  </si>
  <si>
    <t>EMP000000319</t>
  </si>
  <si>
    <t>Relé do pätice a plošných spojov - 55.34.8.230.0040 - 4P/7A/250V AC</t>
  </si>
  <si>
    <t>94.04SPA</t>
  </si>
  <si>
    <t>Pätica pre rele - 94.04</t>
  </si>
  <si>
    <t>094.91.3</t>
  </si>
  <si>
    <t>Vysúvacia spona pre rele - 094.91.3</t>
  </si>
  <si>
    <t>8595090535720</t>
  </si>
  <si>
    <t>Ochrana napájacieho vedenia 230 V/50 Hz  kombinované zvodiče SPD typ 1 a 2 (B+C)  pre sieť TN-C,TN-S, TT, IT  FLP-B+C MAXI VS/3+1</t>
  </si>
  <si>
    <t xml:space="preserve">Poznámka k položke:_x000D_
Poznámka k položke:_x000D_
 Saltek  FLP-B+C MAXI VS/3+1_x000D_
 100 kA (10/350)/4 póly, kombinovaný zvodič B+C_x000D_
 25 kA (10/350)/1 pól_x000D_
 vyberateľný modul, optická signalizácia poruchy, možnosť blokácie modulu, diaľková signalizácia poruchy_x000D_
 zostava trojpólového velmi výkonného kombinovaného zvodiča bleskových prúdov a uzatvoreného výkonného iskriska zapojených v móde 3+1, určený k inštalácii do rozvodov nn, na rozhraní zón LPZ 0 a LPZ 1, predovšetkým do hlavných rozvádzačov, k ochrane proti účinkom prepätia pri priamom i nepriamom údere blesku. Vhodný pre rodinné domy, administrativne a priemyselné objekty, popr. do podružných rozvádzačov rozľahlých objektov._x000D_
 _x000D_
 _x000D_
</t>
  </si>
  <si>
    <t>10005806.00</t>
  </si>
  <si>
    <t>Prepojovací mostík - farba modrá SEZ DK 7/N</t>
  </si>
  <si>
    <t xml:space="preserve">Poznámka k položke:_x000D_
Poznámka k položke:_x000D_
 Prepojovací mostík - farba modrá SEZ DK 7/N_x000D_
 Počet svoriek: 7_x000D_
 Prúd: 63 A_x000D_
 Napätie: 660 V_x000D_
 Max. prierez vodiča (mm2): 16 mm2 pevný/10 mm2 lanko_x000D_
 Skrutky mostíkov: M5_x000D_
 Norma: STN EN 60947-7-1_x000D_
</t>
  </si>
  <si>
    <t>10005809.00</t>
  </si>
  <si>
    <t>Prepojovací mostík - farba modrá SEZ DK 12/N</t>
  </si>
  <si>
    <t xml:space="preserve">Poznámka k položke:_x000D_
Poznámka k položke:_x000D_
 Prepojovací mostík - farba modrá SEZ DK 12/N_x000D_
 Počet svoriek: 12_x000D_
 Prúd: 63 A_x000D_
 Napätie: 660 V_x000D_
 Max. prierez vodiča (mm2): 16 mm2 pevný/10 mm2 lanko_x000D_
 Skrutky mostíkov: M5_x000D_
 Norma: STN EN 60947-7-1_x000D_
</t>
  </si>
  <si>
    <t>10002873.00</t>
  </si>
  <si>
    <t>Radová svornica SEZ DK RS 10/1 - modrá</t>
  </si>
  <si>
    <t xml:space="preserve">Poznámka k položke:_x000D_
Poznámka k položke:_x000D_
 Radová svornica SEZ DK RS 10/1 - modrá_x000D_
 Prúd: 61 A_x000D_
 Napätie: 800 V_x000D_
 IP: 20_x000D_
 Max. prierez vodiča (mm2): 0,35 ÷ 10 mm2 pevný/0,5 ÷ 6 mm2 lanko_x000D_
 obj.č. 10002873.00_x000D_
</t>
  </si>
  <si>
    <t>10004223.00</t>
  </si>
  <si>
    <t>Radová svornica SEZ DK RS 10/2 - sivá</t>
  </si>
  <si>
    <t xml:space="preserve">Poznámka k položke:_x000D_
Poznámka k položke:_x000D_
 Radová svornica SEZ DK RS 10/2 - sivá_x000D_
 Prúd: 61 A_x000D_
 Napätie: 800 V_x000D_
 IP: 20_x000D_
 Max. prierez vodiča (mm2): 0,35 ÷ 10 mm2 pevný/0,5 ÷ 6 mm2 lanko_x000D_
 obj.č. 10004223.00_x000D_
</t>
  </si>
  <si>
    <t>10007255.00</t>
  </si>
  <si>
    <t>Radová svornica SEZ DK RS 10/4 - zelená</t>
  </si>
  <si>
    <t xml:space="preserve">Poznámka k položke:_x000D_
Poznámka k položke:_x000D_
 Radová svornica SEZ DK RS 10/4 - zelená_x000D_
 Prúd: 61 A_x000D_
 Napätie: 800 V_x000D_
 IP: 20_x000D_
 Max. prierez vodiča (mm2): 0,35 ÷ 10 mm2 pevný/0,5 ÷ 6 mm2 lanko_x000D_
 obj.č. 10007255.00_x000D_
</t>
  </si>
  <si>
    <t>10007256.00</t>
  </si>
  <si>
    <t>Radová svornica SEZ DK RS 25/4 - zelená</t>
  </si>
  <si>
    <t xml:space="preserve">Poznámka k položke:_x000D_
Poznámka k položke:_x000D_
 Radová svornica SEZ DK RS 25/4 - zelená_x000D_
 Prúd: 101 A_x000D_
 Napätie: 800 V_x000D_
 Max. prierez vodiča (mm2): 1,5 ÷ 25 mm2 pevný/2,5 ÷ 16 mm2 lanko_x000D_
 _x000D_
</t>
  </si>
  <si>
    <t>10002759.00</t>
  </si>
  <si>
    <t>Príložka SEZ DK PRS/1 - modrá</t>
  </si>
  <si>
    <t xml:space="preserve">Poznámka k položke:_x000D_
Poznámka k položke:_x000D_
 PRÍLOŽKA PRE RADOVÉ SVORNICE RS 2,5 až RS10_x000D_
 Príložka SEZ DK PRS/1 - modrá_x000D_
 obj.č. 10002759.00_x000D_
 _x000D_
</t>
  </si>
  <si>
    <t>10004230.00</t>
  </si>
  <si>
    <t>Príložka SEZ DK PRS/2 - sivá</t>
  </si>
  <si>
    <t xml:space="preserve">Poznámka k položke:_x000D_
Poznámka k položke:_x000D_
 PRÍLOŽKA PRE RADOVÉ SVORNICE RS 2,5 až RS10_x000D_
 Príložka SEZ DK PRS/2 - sivá_x000D_
 obj.č. 10004230.00_x000D_
 _x000D_
 _x000D_
</t>
  </si>
  <si>
    <t>10004231.00</t>
  </si>
  <si>
    <t>Príložka SEZ DK PRS/3 - žltá</t>
  </si>
  <si>
    <t xml:space="preserve">Poznámka k položke:_x000D_
Poznámka k položke:_x000D_
 PRÍLOŽKA PRE RADOVÉ SVORNICE RS 2,5 až RS10_x000D_
 Príložka SEZ DK PRS/3 - žltá_x000D_
 obj.č. 10004231.00_x000D_
 _x000D_
</t>
  </si>
  <si>
    <t>10004233.00</t>
  </si>
  <si>
    <t>Príložka SEZ DK PRS 25/3 - žltá</t>
  </si>
  <si>
    <t xml:space="preserve">Poznámka k položke:_x000D_
Poznámka k položke:_x000D_
 PRÍLOŽKA PRE RADOVÉ SVORNICE RS25_x000D_
 Príložka SEZ DK PRS 25/3 - žltá_x000D_
 _x000D_
</t>
  </si>
  <si>
    <t>10001477.00</t>
  </si>
  <si>
    <t>Koncová zvierka SEZ DK RSD-88</t>
  </si>
  <si>
    <t xml:space="preserve">Poznámka k položke:_x000D_
Poznámka k položke:_x000D_
 KONCOVÁ ZVIERKA PRE RADOVÉ SVORNICE RS25_x000D_
 SEZ DK RSD-88_x000D_
 _x000D_
</t>
  </si>
  <si>
    <t>10002822.00</t>
  </si>
  <si>
    <t>Prepojovací mostík pre 2 svornice + skrutky SEZ DK P 10/2</t>
  </si>
  <si>
    <t xml:space="preserve">Poznámka k položke:_x000D_
Poznámka k položke:_x000D_
 Prepojovací mostík pre 2 svornice + skrutky pre RS10_x000D_
 SEZ DK P 10/2_x000D_
 _x000D_
</t>
  </si>
  <si>
    <t>10002823.00</t>
  </si>
  <si>
    <t>Prepojovací mostík P10/3 pre 3 svornice + skrutky</t>
  </si>
  <si>
    <t xml:space="preserve">Poznámka k položke:_x000D_
Poznámka k položke:_x000D_
 PREPOJOVACÍ MOSTÍK PRE RADOVÉ SVORNICE RS10_x000D_
 _x000D_
 _x000D_
</t>
  </si>
  <si>
    <t>10002824.00</t>
  </si>
  <si>
    <t>Prepojovací mostík P10/5 pre 5 svornice + skrutky</t>
  </si>
  <si>
    <t>21-M1</t>
  </si>
  <si>
    <t>Elektromontáže - rozvádzač RH</t>
  </si>
  <si>
    <t>210190001</t>
  </si>
  <si>
    <t>Montáž oceľoplechovej rozvodnice do váhy 300 kg</t>
  </si>
  <si>
    <t>Poznámka k položke:_x000D_
Poznámka k položke:_x000D_
 Vrátane osadenia výzbroje, ukončenia a zapojenia kabeláže</t>
  </si>
  <si>
    <t>D2</t>
  </si>
  <si>
    <t>Rozvádzač RK</t>
  </si>
  <si>
    <t>OEZ:44463</t>
  </si>
  <si>
    <t>Rozvodnica pre nástennú montáž RZB-N-5S165</t>
  </si>
  <si>
    <t>Poznámka k položke:_x000D_
Poznámka k položke:_x000D_
 pre nástennú montáž, nepriehľadné dvere, počet radov 5, počet modulov v rade 33, krytie IP30, PE+N, farba RAL9003, materiál : oceľ-plech</t>
  </si>
  <si>
    <t>OEZ:39355</t>
  </si>
  <si>
    <t>Montážne úchyty PD-RB-4MU</t>
  </si>
  <si>
    <t>Poznámka k položke:_x000D_
Poznámka k položke:_x000D_
 súprava 4 ks, pre RZB...</t>
  </si>
  <si>
    <t>OEZ:44478</t>
  </si>
  <si>
    <t>Svorkový blok PD-RB-SB82</t>
  </si>
  <si>
    <t>Poznámka k položke:_x000D_
Poznámka k položke:_x000D_
 pre PE, 80 x 16 mm2, 2x 25 mm2, samolepiaca popisovacia páska PE, spojovací materiál 2x samorezná skrutka 1x M5 x 20, oceľová podložka 5,3 hrúbka 4 mm 3 ks</t>
  </si>
  <si>
    <t>OEZ:44480</t>
  </si>
  <si>
    <t>Držiak PD-RB-DSB33</t>
  </si>
  <si>
    <t>Poznámka k položke:_x000D_
Poznámka k položke:_x000D_
 pre RZB, počet modulov v rade 33, držiak pre ...-SB40, 4x PD-RB-SBN7, 2x samorezná skrutka 3,5 x 9</t>
  </si>
  <si>
    <t>OEZ:39354.1</t>
  </si>
  <si>
    <t>Zaslepenie PD-R-ZAS1000-S</t>
  </si>
  <si>
    <t>Poznámka k položke:_x000D_
Poznámka k položke:_x000D_
 Zaslepenie####-----####šírka 55 modulov, farba sivá, pre RZB...,RNB...</t>
  </si>
  <si>
    <t>OEZ:44470</t>
  </si>
  <si>
    <t>Samolepiaca schránka PD-RB-DVA4PS</t>
  </si>
  <si>
    <t>Poznámka k položke:_x000D_
Poznámka k položke:_x000D_
 plast, pripevnenie - samolepiaca páska, A4</t>
  </si>
  <si>
    <t>OEZ:44471</t>
  </si>
  <si>
    <t>Sive zaslepenie 55 modulov PD-R-ZAS1000-B</t>
  </si>
  <si>
    <t>Poznámka k položke:_x000D_
Poznámka k položke:_x000D_
 šírka 1000 mm, ( šírka 55 modulov ), farba biela</t>
  </si>
  <si>
    <t>D2-2</t>
  </si>
  <si>
    <t>Rozvádzač RK-výzbroj</t>
  </si>
  <si>
    <t>OEZ:41675</t>
  </si>
  <si>
    <t>Istič LTN-20D-1</t>
  </si>
  <si>
    <t>Poznámka k položke:_x000D_
Poznámka k položke:_x000D_
 In 20 A, Ue AC 230 V / DC 72 V, charakteristika D, 1-pól, Icn 10 kA</t>
  </si>
  <si>
    <t>OEZ:41789</t>
  </si>
  <si>
    <t>Istič LTN-16C-3</t>
  </si>
  <si>
    <t>Poznámka k položke:_x000D_
Poznámka k položke:_x000D_
 In 16 A, Ue AC 230/400 V / DC 216 V, charakteristika C, 3-pól, Icn 10 kA</t>
  </si>
  <si>
    <t>94.122</t>
  </si>
  <si>
    <t>Modul signalizácie poruchy KIWA MSP-230</t>
  </si>
  <si>
    <t xml:space="preserve">Poznámka k položke:_x000D_
Poznámka k položke:_x000D_
 Číslo produktu: 94.122_x000D_
 Modul signalizácie poruchy MSP-230_x000D_
 Frekvencia f: 4,1 kHz /65 dB_x000D_
 je určený pre zvukovú a svetelnú signalizáciu poruchového stavu _x000D_
 uvedené moduly sa môžu použiť ako signalizačné jednotky aj v ďalších _x000D_
 aplikáciách, napr. časti strojného zariadenia a pod._x000D_
 prepäťových ochrán_x000D_
 je dodávaný v dvoch  vyhotoveniach:_x000D_
 MSP-24 určený pre napätie 24 V AC/DC_x000D_
 MSP-230  určený pre napätie 48 ÷ 230 V AC_x000D_
</t>
  </si>
  <si>
    <t>8595090520023</t>
  </si>
  <si>
    <t>Ochrana napájacieho vedenia 230 V/50 Hz  zvodič SPD typ 2 (C)  SLP-275 V/3S+1</t>
  </si>
  <si>
    <t xml:space="preserve">Poznámka k položke:_x000D_
Poznámka k položke:_x000D_
 Saltek  SLP-275 V/3S+1 _x000D_
 vyberateľný modul, optická signalizácia poruchy, možnosť blokácie modulu, diaľková signalizácia poruchy_x000D_
 zostava trojpólového varistorového zvodiča prepätia a uzatvoreného iskriska zapojených v móde 3+1, určený k inštalácii do rozvodov nn, predovšetkým pre siete TT do podružných rozvaděčů v objektech, lze použít i v sítích TN-S, k ochrane rozvodov a zariadenie proti účinkom indukovaného prepätia pri údere blesku a proti spinaciemu prepätiu_x000D_
 _x000D_
 _x000D_
 _x000D_
 _x000D_
 _x000D_
</t>
  </si>
  <si>
    <t>21-M2</t>
  </si>
  <si>
    <t>Elektromontáže - rozvádzač RK</t>
  </si>
  <si>
    <t>210190002</t>
  </si>
  <si>
    <t>Montáž oceľoplechovej rozvodnice do váhy 100 kg</t>
  </si>
  <si>
    <t>D2.1</t>
  </si>
  <si>
    <t>Rozvádzač RS2</t>
  </si>
  <si>
    <t>OEZ:44457</t>
  </si>
  <si>
    <t>Rozvodnica pre zapustenú montáž RZB-Z-6S198</t>
  </si>
  <si>
    <t>Poznámka k položke:_x000D_
Poznámka k položke:_x000D_
 pre zapustenú montáž, nepriehľadné dvere, počet radov 6, počet modulov v rade 33, krytie IP30, PE+N, farba RAL9003, materiál : oceľ-plech</t>
  </si>
  <si>
    <t>D2-1</t>
  </si>
  <si>
    <t>Rozvádzač RS2-výzbroj</t>
  </si>
  <si>
    <t>OEZ:41669</t>
  </si>
  <si>
    <t>Istič LTN-4D-1</t>
  </si>
  <si>
    <t>Poznámka k položke:_x000D_
Poznámka k položke:_x000D_
 In 4 A, Ue AC 230 V / DC 72 V, charakteristika D, 1-pól, Icn 10 kA</t>
  </si>
  <si>
    <t>OEZ:41653</t>
  </si>
  <si>
    <t>Istič LTN-6C-1</t>
  </si>
  <si>
    <t>Poznámka k položke:_x000D_
Poznámka k položke:_x000D_
 In 6 A, Ue AC 230 V / DC 72 V, charakteristika C, 1-pól, Icn 10 kA</t>
  </si>
  <si>
    <t>OEZ:41776</t>
  </si>
  <si>
    <t>Istič LTN-40B-3</t>
  </si>
  <si>
    <t>Poznámka k položke:_x000D_
Poznámka k položke:_x000D_
 In 40 A, Ue AC 230/400 V / DC 216 V, charakteristika B, 3-pól, Icn 10 kA</t>
  </si>
  <si>
    <t>21-M3</t>
  </si>
  <si>
    <t>Elektromontáže - rozvádzač RS2</t>
  </si>
  <si>
    <t>210190003</t>
  </si>
  <si>
    <t>D5</t>
  </si>
  <si>
    <t>Svetelné obvody</t>
  </si>
  <si>
    <t>33507</t>
  </si>
  <si>
    <t>LED SVIETIDLO NÁSTENNÉ/ STROPNÉ, FAGERHULT FGH ALLFIVE LED 4770lm 28W 4000K CRI80 ON/OFF IP44 MacAdam3 SDCM L80B10 100.000h prisadené</t>
  </si>
  <si>
    <t>Poznámka k položke:_x000D_
Poznámka k položke:_x000D_
 Označenie: A_x000D_
 číslo produktu: 33507</t>
  </si>
  <si>
    <t>19483</t>
  </si>
  <si>
    <t>LED SVIETIDLO NÁSTENNÉ/ STROPNÉ, FAGERHULT FGH LENTO LED 2m 5400lm 43W 4000K CRI80 ON/OFF IP20 MacAdam3 SDCM L70B50 60.000h nástenné v 2,8m + FAGERHULT FGH Wall bracket</t>
  </si>
  <si>
    <t>Poznámka k položke:_x000D_
Poznámka k položke:_x000D_
 Označenie: B_x000D_
 číslo produktu: 19483 + 94495</t>
  </si>
  <si>
    <t>57755</t>
  </si>
  <si>
    <t>LED SVIETIDLO NÁSTENNÉ/ STROPNÉ, FAGERHULT FGH DISCOVERY EVO LED 1962lm 14W 4000K CRI80 ON/OFF IP44 IK07 MacAdam3 SDCM L90B50 65.000h prisadené</t>
  </si>
  <si>
    <t>Poznámka k položke:_x000D_
Poznámka k položke:_x000D_
 Označenie: C_x000D_
 číslo produktu: 57755</t>
  </si>
  <si>
    <t>57759</t>
  </si>
  <si>
    <t>LED SVIETIDLO NÁSTENNÉ/ STROPNÉ, FAGERHULT FGH DISCOVERY EVO LED 2652lm 18W 4000K CRI80 ON/OFF IP44 IK07 MacAdam3 SDCM L90B50 55.000h prisadené/nástenné</t>
  </si>
  <si>
    <t>Poznámka k položke:_x000D_
Poznámka k položke:_x000D_
 Označenie: D_x000D_
 číslo produktu: 57759</t>
  </si>
  <si>
    <t>57759 DD</t>
  </si>
  <si>
    <t>LED SVIETIDLO NÁSTENNÉ/ STROPNÉ, FAGERHULT FGH DISCOVERY EVO LED 2652lm 18W 4000K CRI80 ON/OFF IP44 IK07 MacAdam3 SDCM L90B50 55.000h prisadené/nástenné + FAGERHULT FGH OUTDOOR CASING IP55 IK10</t>
  </si>
  <si>
    <t>Poznámka k položke:_x000D_
Poznámka k položke:_x000D_
 Označenie: DD_x000D_
 číslo produktu: 57759 + 92655</t>
  </si>
  <si>
    <t>22333-402</t>
  </si>
  <si>
    <t>LED SVIETIDLO NÁSTENNÉ/ STROPNÉ, FAGERHULT FGH DWIDE CEILING 1200 LED DIRECT 4500lm 38W 4000K CRI80 DALI/PHASE-PULSE CLO IP20 Mac Adam 3 SDCM L100B50 50.000h prisadené</t>
  </si>
  <si>
    <t>Poznámka k položke:_x000D_
Poznámka k položke:_x000D_
 Označenie: E_x000D_
 číslo produktu: 22333-402</t>
  </si>
  <si>
    <t>22335-402</t>
  </si>
  <si>
    <t>LED SVIETIDLO NÁSTENNÉ/ STROPNÉ, FAGERHULT FGH DWIDE CEILING 1200 LED DIRECT 6000lm 48W 4000K CRI80 DALI/PHASE-PULSE CLO IP20 Mac Adam 3 SDCM L100B50 50.000h prisadené</t>
  </si>
  <si>
    <t>Poznámka k položke:_x000D_
Poznámka k položke:_x000D_
 Označenie: F_x000D_
 číslo produktu: 22335-402</t>
  </si>
  <si>
    <t>Y8-2536</t>
  </si>
  <si>
    <t>Helios LED 1,2W IP65 1hod, svietidlo núdzoveho osvetlenia s akumulátorom</t>
  </si>
  <si>
    <t>Y12-4758</t>
  </si>
  <si>
    <t>Helios P LED 1,2W IP42 1hod, svietidlo núdzoveho osvetlenia s akumulátorom</t>
  </si>
  <si>
    <t>Poznámka k položke:_x000D_
Poznámka k položke:_x000D_
 označenie: N2</t>
  </si>
  <si>
    <t>5902448994413</t>
  </si>
  <si>
    <t>AXN, OZN/AXENU/1W/E/1/SE/X/WH 1W IP42 1hod, svietidlo núdzoveho osvetlenia s akumulátorom</t>
  </si>
  <si>
    <t>Poznámka k položke:_x000D_
Poznámka k položke:_x000D_
 Modus AXN_x000D_
 OZN/AXENU/1W/E/1/SE/X/WH_x000D_
 AXN univerzální optika,1W LED 130 lm BASIC IP42 1h , svítící při výpadku,  bílé</t>
  </si>
  <si>
    <t>OZN/ODB/3x1W/B/1/</t>
  </si>
  <si>
    <t>OUTDOOR LED, OZN/AXENU/1W/E/1/SE/X/WH 3W IP66 1hod, svietidlo núdzoveho osvetlenia s akumulátorom</t>
  </si>
  <si>
    <t>Poznámka k položke:_x000D_
Poznámka k položke:_x000D_
 MODUS OUTDOOR LED_x000D_
 OZN/ODB/3x1W/B/1/SA/AT/WH_x000D_
 OUTDOOR 3x1W LED  360 lm PREMIUM IP66 1h , stále svítící / svítící při výpadku, autotest, bílé</t>
  </si>
  <si>
    <t>3558A-A651 C</t>
  </si>
  <si>
    <t>Kryt spínača 1, 6, 7, 1/0, 6/0 3558A-A651 C slonová kosť</t>
  </si>
  <si>
    <t>3558A-A652 C</t>
  </si>
  <si>
    <t>Kryt spínača delený 5, 6+6, 1/0+1/0 3558A-A652 C slonová kosť</t>
  </si>
  <si>
    <t>3294A-A123 C</t>
  </si>
  <si>
    <t>Kryt stmievača s otočným ovládaním, 3294A-A123 C slonová kosť</t>
  </si>
  <si>
    <t>3559-A01345</t>
  </si>
  <si>
    <t>Prístroj spínača 1, 1So 3559-A01345</t>
  </si>
  <si>
    <t>3559-A05345</t>
  </si>
  <si>
    <t>Prístroj prepínača 5 3559-A05345</t>
  </si>
  <si>
    <t>3559-A06345</t>
  </si>
  <si>
    <t>Prístroj prepínača 6, 6So 3559-A06345</t>
  </si>
  <si>
    <t>3559-A52345</t>
  </si>
  <si>
    <t>Prístroj prepínača 6+6 (5b) 3559-A52345</t>
  </si>
  <si>
    <t>6599-0-2988</t>
  </si>
  <si>
    <t>Prístroj stmievača DALI pre otočné ovládanie a tlačidlové spínanie, ABB 6599-0-2988</t>
  </si>
  <si>
    <t xml:space="preserve">Poznámka k položke:_x000D_
Poznámka k položke:_x000D_
 Stmívač výkonový pro stmívání až 64 zařízení DALI se zvýšenou citlivostí nastavení jasu při pomalém otáčení. Má integrovanou orientační LED, nelze pro designovou řadu Impuls. Elektronická ochrana před zkratem a přetížením. Maximální délka kabelového vedení je 300m s průřezem žil od 1,5-2,5mm2. Stisknutím tlačítka zapnete potenciometr a otáčením vlevo nebo vpravo regulujete úroveň nastavení jasu, tedy výkon osvětlovací soustavy. Úroveň jasu při zapnutí krátkým stiskem, je bez jiného nastavení naposledy použitá hladina. Minimální hodnota úrovně jasu je řednastavená nebo se dá předvolit. V aktivním režimu přístroj slouží jako napájecí zdroj DALI sběrnice 15,5V DC/75mA až pro 37ks DALI driverů. Při paralelním zapojení tří aktivních potenciometrů, lze napájet až 111 DALI driverů bez nutnosti dalších komponentů v Dali systému. V pasivním režimu se přístroj chová jako přídavná ovládací jednotka._x000D_
 _x000D_
 _x000D_
 4vodičové připojení (v pasivním režimu 2vodičové)_x000D_
 Typové číslo: 2117/11 U-500_x000D_
 _x000D_
 Přístroj není vhodný pro kombinaci s jinými snímači DALI._x000D_
</t>
  </si>
  <si>
    <t>3901A-B10 C</t>
  </si>
  <si>
    <t>Rámček jednonásobný 3901A-B10 C slonová kosť</t>
  </si>
  <si>
    <t>3901A-B20 C</t>
  </si>
  <si>
    <t>Rámček dvojnásobný 3901A-B20 C slonová kosť</t>
  </si>
  <si>
    <t>3901A-B30 C</t>
  </si>
  <si>
    <t>Rámček trojnásobný slonová kosť ABB Tango 3901A-B30 C</t>
  </si>
  <si>
    <t>SPS000000025</t>
  </si>
  <si>
    <t>Čidlo pohybu Massive - 87098/12/31 - max. 1200W - biele, resp.ekvivalent</t>
  </si>
  <si>
    <t>Poznámka k položke:_x000D_
Poznámka k položke:_x000D_
 140° Massive - 87098/12/31 - max. 1200W - biele</t>
  </si>
  <si>
    <t>SPS000000010</t>
  </si>
  <si>
    <t>Čidlo pohybu - 1030020 - Luxa 103-360 AP - 360° stropné - biele, resp.ekvivalent</t>
  </si>
  <si>
    <t>ESV000000020</t>
  </si>
  <si>
    <t>Svorka WAGO 224-112 - 24A/400V - lustrová</t>
  </si>
  <si>
    <t>ESV000001065</t>
  </si>
  <si>
    <t>Svorka WAGO 222-415 - 5x0,08-2,5mm2 drôt/0,08-4,0mm2 lanko - 32A/400V</t>
  </si>
  <si>
    <t>21-M5</t>
  </si>
  <si>
    <t>Elektromontáže - svetelné obvody</t>
  </si>
  <si>
    <t>210110001</t>
  </si>
  <si>
    <t>Jednopólový spínač - radenie 1, nástenný pre prostredie obyčajné alebo vlhké vrátane zapojenia</t>
  </si>
  <si>
    <t>210110003</t>
  </si>
  <si>
    <t>Sériový spínač (prepínač) -  radenie 5, nástenný pre prostredie obyčajné alebo vlhké vrátane zapojenia</t>
  </si>
  <si>
    <t>210110004</t>
  </si>
  <si>
    <t>Striedavý spínač (prepínač) - radenie 6, nástenný pre prostredie obyčajné alebo vlhké vrátane zapojenia</t>
  </si>
  <si>
    <t>210110044</t>
  </si>
  <si>
    <t>Spínač polozapustený a zapustený vrátane zapojenia dvojitý prep.stried. - radenie 5 B</t>
  </si>
  <si>
    <t>210110072</t>
  </si>
  <si>
    <t>Stmievač LED pre zapustenú montáž</t>
  </si>
  <si>
    <t>210110095</t>
  </si>
  <si>
    <t>Spínače snímač pohybu - zapojenie a montáž</t>
  </si>
  <si>
    <t>210201240</t>
  </si>
  <si>
    <t>Zapojenie svietidla IP20, 1x svetelný zdroj</t>
  </si>
  <si>
    <t>210201250</t>
  </si>
  <si>
    <t>Zapojenie svietidla IP44, 1x svetelný zdroj</t>
  </si>
  <si>
    <t>210201500</t>
  </si>
  <si>
    <t>Zapojenie svietidla 1x svetelný zdroj, núdzového - núdzový režim</t>
  </si>
  <si>
    <t>210201911</t>
  </si>
  <si>
    <t>Montáž svietidla interiérového na strop do 1,0 kg</t>
  </si>
  <si>
    <t>210201912</t>
  </si>
  <si>
    <t>Montáž svietidla interiérového na strop do 2 kg</t>
  </si>
  <si>
    <t>210201913</t>
  </si>
  <si>
    <t>Montáž svietidla interiérového na strop do 5 kg</t>
  </si>
  <si>
    <t>210292041</t>
  </si>
  <si>
    <t>Preskúšanie svetelného alebo zásuvkového okruhu sprevádzkovaním</t>
  </si>
  <si>
    <t>D6</t>
  </si>
  <si>
    <t>Zásuvkové obvody</t>
  </si>
  <si>
    <t>5518A-A2359 B</t>
  </si>
  <si>
    <t>Zásuvka jednonásobná, clonky 5518A-A2359 C slonová kosť</t>
  </si>
  <si>
    <t>5513A-C02357 B.1</t>
  </si>
  <si>
    <t>Zásuvka dvojnásobná, clonky 5513A-C02357 C slonová kosť</t>
  </si>
  <si>
    <t xml:space="preserve">Poznámka k položke:_x000D_
Poznámka k položke:_x000D_
  Dvojzásuvka obsahuje kovovú montážnu dosku, dodáva sa kompletná s krytom aj rámikom._x000D_
 2x2P+PE s kolíkom, clonkami a natočenou dutinou, bezskrutkové pripojenie vodičov_x000D_
</t>
  </si>
  <si>
    <t>EZA000000184</t>
  </si>
  <si>
    <t>Praktik - zásuvka - 5518-2929 B</t>
  </si>
  <si>
    <t>Poznámka k položke:_x000D_
Poznámka k položke:_x000D_
 Umiestnené v tech. miestnosti m.č. 1.48 (THZ)</t>
  </si>
  <si>
    <t>EZA000000240</t>
  </si>
  <si>
    <t>Praktik - 5518-2069 B - 2-zásuvka priebežná - 16A/250V - biela</t>
  </si>
  <si>
    <t>10004765.00</t>
  </si>
  <si>
    <t>Nástenná zásuvka IP 44 - 400V, 32A, 5P, SEZ DK IZN 3253</t>
  </si>
  <si>
    <t>424</t>
  </si>
  <si>
    <t>Poznámka k položke:_x000D_
Poznámka k položke:_x000D_
 IZN 3253 (SEZ DK)_x000D_
 Nástenná zásuvka IP 44 - 400V, 32A, 5P</t>
  </si>
  <si>
    <t>213</t>
  </si>
  <si>
    <t>426</t>
  </si>
  <si>
    <t>3938A-A106 B</t>
  </si>
  <si>
    <t>Svorkovnica päťpólová, kryt 3938A-A106 C slonová kosť</t>
  </si>
  <si>
    <t>428</t>
  </si>
  <si>
    <t>Poznámka k položke:_x000D_
Poznámka k položke:_x000D_
 Dizajn ABB Tango, pre napojenie žalúzie, VZT</t>
  </si>
  <si>
    <t>215</t>
  </si>
  <si>
    <t>EL740174</t>
  </si>
  <si>
    <t>Súprava pre invalidov do WC Schrack, zdroj na lištu, VISIO, biela</t>
  </si>
  <si>
    <t>430</t>
  </si>
  <si>
    <t xml:space="preserve">Poznámka k položke:_x000D_
Poznámka k položke:_x000D_
 Schrack_x000D_
 Súprava pre invalidov do WC, zdroj na lištu, VISIO, biela _x000D_
 Tlačidlo volania VISIO, biela _x000D_
 Potvrdzujúce tlačidlo VISIO, biela _x000D_
 Signálne svietidlo, akustický a optický alarm, 24 V AC/DC _x000D_
 Vrátane zdroja na DIN lištu -&gt; umiestniť do rozvádzača RH_x000D_
 Objednávacie číslo #: EL740174--_x000D_
</t>
  </si>
  <si>
    <t>EV105021</t>
  </si>
  <si>
    <t>Rámik 55mm, jednoduchý, biely pre vložky prístrojov 55x55mm</t>
  </si>
  <si>
    <t>432</t>
  </si>
  <si>
    <t xml:space="preserve">Poznámka k položke:_x000D_
Poznámka k položke:_x000D_
 Schrack_x000D_
 Rámik 55mm, jednoduchý, biely_x000D_
 pre vložky prístrojov 55x55mm_x000D_
 Objednávacie číslo #: EV105021--_x000D_
 _x000D_
</t>
  </si>
  <si>
    <t>217</t>
  </si>
  <si>
    <t>EV105022</t>
  </si>
  <si>
    <t>Rámik 55mm, dvojitý, biely pre vložky prístrojov 55x55mm</t>
  </si>
  <si>
    <t>434</t>
  </si>
  <si>
    <t xml:space="preserve">Poznámka k položke:_x000D_
Poznámka k položke:_x000D_
 Schrack_x000D_
  Rámik 55mm, dvojitý, biely_x000D_
 pre vložky prístrojov 55x55mm_x000D_
 Objednávacie číslo #: EV105022--_x000D_
 _x000D_
 _x000D_
</t>
  </si>
  <si>
    <t>06.21.21-000</t>
  </si>
  <si>
    <t>Napájací zdroj ZAS 50/12 t</t>
  </si>
  <si>
    <t>436</t>
  </si>
  <si>
    <t xml:space="preserve">Poznámka k položke:_x000D_
Poznámka k položke:_x000D_
 obj. č. 06.21.21-000_x000D_
  - ZAS - doporučená montážna poloha cca 2,25 m nad podlahou_x000D_
 • zdroj bezpečného napätia_x000D_
 • plastová krabica_x000D_
 vstup: 230 V, 50 Hz_x000D_
 výstup: 12 V, 50Hz, max. 50 VA - ZAS 50/12 t_x000D_
 ZAS 50/... 	- vypínač_x000D_
 - signalizácia zapnutia - LED_x000D_
 - krytie IP40_x000D_
 - poistka T5A_x000D_
 rozmery: 114 x 114 x 58 mm_x000D_
</t>
  </si>
  <si>
    <t>219</t>
  </si>
  <si>
    <t>1608021</t>
  </si>
  <si>
    <t>PO-406 Dobehové časové relé, 230 V AC, 10 A</t>
  </si>
  <si>
    <t>438</t>
  </si>
  <si>
    <t>Poznámka k položke:_x000D_
Poznámka k položke:_x000D_
 Časové relé s oneskoreným vypnutím slúži na udržanie napájania ovládaného spotrebič na stanovený čas po vypnutí ovládacieho napätia (napríklad: Pri vetraní kúpeľne ventilátorom. Ventilátor sa zapne spolu s osvetlením a po vypnutí osvetlenia časove relé zabezpečí dobeh ventilátora na nastavený čas).</t>
  </si>
  <si>
    <t>84431</t>
  </si>
  <si>
    <t>Priestorový termostat EBERLE RTR E 3502</t>
  </si>
  <si>
    <t>440</t>
  </si>
  <si>
    <t>221</t>
  </si>
  <si>
    <t>676.25100_</t>
  </si>
  <si>
    <t>Kompletné tlačidlo v skrinke pre zapustenú montáž IP55, 1 roz+ 1zap SCAME 676.25100</t>
  </si>
  <si>
    <t>442</t>
  </si>
  <si>
    <t xml:space="preserve">Poznámka k položke:_x000D_
Poznámka k položke:_x000D_
 SCAME 676.25100_x000D_
 _x000D_
</t>
  </si>
  <si>
    <t>676.10101</t>
  </si>
  <si>
    <t>Kryt + náhradné sklo 100x100 SCAME 676.10101</t>
  </si>
  <si>
    <t>444</t>
  </si>
  <si>
    <t xml:space="preserve">Poznámka k položke:_x000D_
Poznámka k položke:_x000D_
 SCAME 676.10101_x000D_
 _x000D_
</t>
  </si>
  <si>
    <t>223</t>
  </si>
  <si>
    <t>590.PL004001</t>
  </si>
  <si>
    <t>NC doplňujúci kontakt rozpínací</t>
  </si>
  <si>
    <t>446</t>
  </si>
  <si>
    <t xml:space="preserve">Poznámka k položke:_x000D_
Poznámka k položke:_x000D_
 590.PL004001_x000D_
</t>
  </si>
  <si>
    <t>590.PL004002</t>
  </si>
  <si>
    <t>NO doplňujúci kontakt spínací</t>
  </si>
  <si>
    <t>448</t>
  </si>
  <si>
    <t>Poznámka k položke:_x000D_
Poznámka k položke:_x000D_
 590.PL004002</t>
  </si>
  <si>
    <t>225</t>
  </si>
  <si>
    <t>3SB3801-0EF3</t>
  </si>
  <si>
    <t>SIEMENS 3SB3801-0EF3 Prepínač: núdzové zastavenie; NC x2; 22mm; IP65; -25÷70°C; O22,5mm</t>
  </si>
  <si>
    <t>450</t>
  </si>
  <si>
    <t xml:space="preserve">Poznámka k položke:_x000D_
Poznámka k položke:_x000D_
 Umiestnené v tech. miestnosti m.č. 1.05_x000D_
 3SB3801-0EF3 + 3SB3400-0A (NC+NO kontakt)_x000D_
 Výrobca 	SIEMENS 	_x000D_
 Typ prepínača 	núdzové zastavenie 	_x000D_
 Usporiadanie kontaktov 	NC x2 	_x000D_
 Štandard prepínača 	22mm 	_x000D_
 Trieda tesnosti 	IP65 	_x000D_
 Vlastnosti prepínačov 	odaretácia pootočením 	_x000D_
 Pracovná teplota 	-25...70°C 	_x000D_
 Rozmery montážneho otvoru 	O22.5mm_x000D_
 _x000D_
 _x000D_
 _x000D_
 _x000D_
</t>
  </si>
  <si>
    <t>13183.0</t>
  </si>
  <si>
    <t>Havarijný servopohon Belimo LF 230-S</t>
  </si>
  <si>
    <t>452</t>
  </si>
  <si>
    <t>Poznámka k položke:_x000D_
Poznámka k položke:_x000D_
  Havarijný servopohon Belimo LF 230-S. Určený pre VZT klapky, guľové kohúty. Napájanie 230V. _x000D_
 Doba prestavenia 	20 s (hav. fcia)_x000D_
 Havarijné funkcie 	Áno_x000D_
 Krútiaci moment 	4 Nm_x000D_
 Napájanie 	230 VAC_x000D_
 Ovládanie 	2-bodové_x000D_
 Pomocný kontakt 	Áno 1x_x000D_
 Veľkosť klapky 	0,8 m2_x000D_
 Hmotnosť 	1.40 kg</t>
  </si>
  <si>
    <t>227</t>
  </si>
  <si>
    <t>310633</t>
  </si>
  <si>
    <t>Protipožiarny tmel HILTI CP 601S 310ML biel.</t>
  </si>
  <si>
    <t>454</t>
  </si>
  <si>
    <t>Poznámka k položke:_x000D_
Poznámka k položke:_x000D_
 Obsah patróny/fóliového balenia 	310 ml</t>
  </si>
  <si>
    <t>21-M6</t>
  </si>
  <si>
    <t>Elektromontáže - zásuvkové obvody</t>
  </si>
  <si>
    <t>210111021</t>
  </si>
  <si>
    <t>Domová zásuvka v krabici obyč. alebo do vlhka, vrátane zapojenia 10/16 A 250 V 2P + Z</t>
  </si>
  <si>
    <t>456</t>
  </si>
  <si>
    <t>229</t>
  </si>
  <si>
    <t>210111022</t>
  </si>
  <si>
    <t>Domová zásuvka v krabici 10/16 A 250 V, 2P + Z 2 x zapojenie</t>
  </si>
  <si>
    <t>458</t>
  </si>
  <si>
    <t>210111127</t>
  </si>
  <si>
    <t>Priemyslová zásuvka nástenná 400 V,IP 44, typ IZN 3253 vrátane zapojenia 3P +N+ PE</t>
  </si>
  <si>
    <t>460</t>
  </si>
  <si>
    <t>231</t>
  </si>
  <si>
    <t>210290751</t>
  </si>
  <si>
    <t>Montáž motorického spotrebiča, ventilátora do 1.5 kW</t>
  </si>
  <si>
    <t>462</t>
  </si>
  <si>
    <t>210290752</t>
  </si>
  <si>
    <t>Montáž motorického spotrebiča, ventilátora nad 1.5 kW, bez zapojenia</t>
  </si>
  <si>
    <t>464</t>
  </si>
  <si>
    <t>233</t>
  </si>
  <si>
    <t>210291780</t>
  </si>
  <si>
    <t>Montáž tepelného čerpadla, exterierova jednotka, zapojenie</t>
  </si>
  <si>
    <t>466</t>
  </si>
  <si>
    <t>Poznámka k položke:_x000D_
Poznámka k položke:_x000D_
 Vratane zapojenia</t>
  </si>
  <si>
    <t>468</t>
  </si>
  <si>
    <t>235</t>
  </si>
  <si>
    <t>210451020</t>
  </si>
  <si>
    <t>Montáž a napojenie termostatu na stenu</t>
  </si>
  <si>
    <t>470</t>
  </si>
  <si>
    <t>D7</t>
  </si>
  <si>
    <t>Elektroinštalačný materiál</t>
  </si>
  <si>
    <t>341110000100.S</t>
  </si>
  <si>
    <t>Kábel medený CYKY-O 2x1,5 mm2</t>
  </si>
  <si>
    <t>472</t>
  </si>
  <si>
    <t>237</t>
  </si>
  <si>
    <t>341110000800.S</t>
  </si>
  <si>
    <t>Kábel medený CYKY-J 3x2,5 mm2</t>
  </si>
  <si>
    <t>474</t>
  </si>
  <si>
    <t>341110000900.S</t>
  </si>
  <si>
    <t>Kábel medený CYKY-J 3x4 mm2</t>
  </si>
  <si>
    <t>476</t>
  </si>
  <si>
    <t>239</t>
  </si>
  <si>
    <t>341110001900</t>
  </si>
  <si>
    <t>Kábel medený CYKY-J 5x1,5 mm2</t>
  </si>
  <si>
    <t>478</t>
  </si>
  <si>
    <t>341110002000</t>
  </si>
  <si>
    <t>Kábel medený CYKY-J 5x2,5 mm2</t>
  </si>
  <si>
    <t>480</t>
  </si>
  <si>
    <t>241</t>
  </si>
  <si>
    <t>341110002300.S</t>
  </si>
  <si>
    <t>Kábel medený CYKY-J 5x10 mm2</t>
  </si>
  <si>
    <t>482</t>
  </si>
  <si>
    <t>341610013700</t>
  </si>
  <si>
    <t>Kábel medený bezhalogenový N2XH-O 2x1,5 mm2</t>
  </si>
  <si>
    <t>484</t>
  </si>
  <si>
    <t>243</t>
  </si>
  <si>
    <t>3416100143001</t>
  </si>
  <si>
    <t>Kábel medený bezhalogenový N2XH-O 3x1,5 mm2</t>
  </si>
  <si>
    <t>486</t>
  </si>
  <si>
    <t>341610014300</t>
  </si>
  <si>
    <t>Kábel medený bezhalogenový N2XH-J 3x1,5 mm2</t>
  </si>
  <si>
    <t>488</t>
  </si>
  <si>
    <t>245</t>
  </si>
  <si>
    <t>341610014400</t>
  </si>
  <si>
    <t>Kábel medený bezhalogenový N2XH-J 3x2,5 mm2</t>
  </si>
  <si>
    <t>490</t>
  </si>
  <si>
    <t>341610014500</t>
  </si>
  <si>
    <t>Kábel medený bezhalogenový N2XH-J 3x4 mm2</t>
  </si>
  <si>
    <t>492</t>
  </si>
  <si>
    <t>247</t>
  </si>
  <si>
    <t>341610014600</t>
  </si>
  <si>
    <t>Kábel medený bezhalogenový N2XH-J 3x6 mm2</t>
  </si>
  <si>
    <t>494</t>
  </si>
  <si>
    <t>341610016800</t>
  </si>
  <si>
    <t>Kábel medený bezhalogenový N2XH-J 5x1,5 mm2</t>
  </si>
  <si>
    <t>496</t>
  </si>
  <si>
    <t>249</t>
  </si>
  <si>
    <t>341610016900</t>
  </si>
  <si>
    <t>Kábel medený bezhalogenový N2XH-J 5x2,5 mm2</t>
  </si>
  <si>
    <t>498</t>
  </si>
  <si>
    <t>341610017100</t>
  </si>
  <si>
    <t>Kábel medený bezhalogenový N2XH-J 5x6 mm2</t>
  </si>
  <si>
    <t>500</t>
  </si>
  <si>
    <t>251</t>
  </si>
  <si>
    <t>341610017200</t>
  </si>
  <si>
    <t>Kábel medený bezhalogenový N2XH-J 5x10 mm2</t>
  </si>
  <si>
    <t>502</t>
  </si>
  <si>
    <t>3411234000322704</t>
  </si>
  <si>
    <t>Kábel medený bezhalogenový N2XH-J 5x16 mm2</t>
  </si>
  <si>
    <t>504</t>
  </si>
  <si>
    <t>253</t>
  </si>
  <si>
    <t>341610017300</t>
  </si>
  <si>
    <t>Kábel medený bezhalogenový N2XH-J 7x1,5 mm2</t>
  </si>
  <si>
    <t>506</t>
  </si>
  <si>
    <t>341610025000</t>
  </si>
  <si>
    <t>Kábel medený bezhalogenový NHXH FE180/E60 2x1,5 mm2</t>
  </si>
  <si>
    <t>508</t>
  </si>
  <si>
    <t>255</t>
  </si>
  <si>
    <t>341610031500</t>
  </si>
  <si>
    <t>Kábel medený bezhalogenový NHXH FE180/E60 3x2,5 mm2</t>
  </si>
  <si>
    <t>510</t>
  </si>
  <si>
    <t>341610012300</t>
  </si>
  <si>
    <t>Kábel medený bezhalogenový N2XH 4 mm2 zž</t>
  </si>
  <si>
    <t>257</t>
  </si>
  <si>
    <t>34139374</t>
  </si>
  <si>
    <t>Kábel J-H(St)H 1x2x0,8</t>
  </si>
  <si>
    <t>514</t>
  </si>
  <si>
    <t>34139878</t>
  </si>
  <si>
    <t>Kábel J-H(St)H 2x2x0,8</t>
  </si>
  <si>
    <t>516</t>
  </si>
  <si>
    <t>259</t>
  </si>
  <si>
    <t>34139879</t>
  </si>
  <si>
    <t>Kábel J-H(St)H 4x2x0,8</t>
  </si>
  <si>
    <t>518</t>
  </si>
  <si>
    <t>3410300730</t>
  </si>
  <si>
    <t>FTP 4x2x24 AWG, Cat.5e, LSOH Kábel na prenos dát</t>
  </si>
  <si>
    <t>520</t>
  </si>
  <si>
    <t>Poznámka k položke:_x000D_
Poznámka k položke:_x000D_
 Pre napojenie termostatov a CO2 snímačov k rekuperačným jednotkám</t>
  </si>
  <si>
    <t>261</t>
  </si>
  <si>
    <t>038947</t>
  </si>
  <si>
    <t>Elektroinštalačná rúrka ohybná, bezhalogénová, HFX 320N D25 -25°C+105°C HF-biela</t>
  </si>
  <si>
    <t>522</t>
  </si>
  <si>
    <t>080821</t>
  </si>
  <si>
    <t>Elektroinštalačná rúrka ohybná, bezhalogénová, HFX 320N D32 -25°C+105°C sv.šedá</t>
  </si>
  <si>
    <t>524</t>
  </si>
  <si>
    <t>263</t>
  </si>
  <si>
    <t>286130073200</t>
  </si>
  <si>
    <t>Chránička dvojplášťová korugovaná KOPOFLEX KF 09040 FA, čierna, DN 40, HDPE, KOPOS</t>
  </si>
  <si>
    <t>526</t>
  </si>
  <si>
    <t>Poznámka k položke:_x000D_
Poznámka k položke:_x000D_
 Balenie: /50/3000 m</t>
  </si>
  <si>
    <t>3411316050</t>
  </si>
  <si>
    <t>Rúrka dvojplášťová KOPOFLEX FA - čierna KF 09050 FA</t>
  </si>
  <si>
    <t>528</t>
  </si>
  <si>
    <t>Poznámka k položke:_x000D_
Poznámka k položke:_x000D_
 Balenie: /50/1800 m</t>
  </si>
  <si>
    <t>265</t>
  </si>
  <si>
    <t>286130073500</t>
  </si>
  <si>
    <t>Chránička dvojplášťová korugovaná KOPOFLEX KF 09063 FA, čierna, DN 63, HDPE, KOPOS</t>
  </si>
  <si>
    <t>530</t>
  </si>
  <si>
    <t>Poznámka k položke:_x000D_
Poznámka k položke:_x000D_
 Balenie: 50/1500 m</t>
  </si>
  <si>
    <t>286130073600</t>
  </si>
  <si>
    <t>Chránička dvojplášťová korugovaná KOPOFLEX KF 09075 FA, čierna, DN 75, HDPE, KOPOS</t>
  </si>
  <si>
    <t>532</t>
  </si>
  <si>
    <t>Poznámka k položke:_x000D_
Poznámka k položke:_x000D_
 Balenie: 50 m</t>
  </si>
  <si>
    <t>267</t>
  </si>
  <si>
    <t>2207036</t>
  </si>
  <si>
    <t>Upevňovací držiak - 2207036 - Grip 2031 M 30 FS - oceľový pozinkovaný</t>
  </si>
  <si>
    <t>534</t>
  </si>
  <si>
    <t xml:space="preserve">Poznámka k položke:_x000D_
Poznámka k položke:_x000D_
 Upevňovací držiak - 2207036 - Grip 2031 M 30 FS - oceľový pozinkovaný_x000D_
 Zväzkové držiaky sú vyrobené z pozinkovaného oceľového plechu a je možné ich bez problémov otvoriť a znovu zavrieť bez pomoci náradia. Pre jednoduché uloženie vedení a káblov môžu byť zväzkové držiaky počas ukladania káblov zostať otvorené. Až po dokončení inštalácie sa držiaky jednoducho zatvoria. Vďaka konštrukcii uzáveru a hmotnosti inštalovaných vedenie sa uzáver zabezpečuje sám proti nechcenému otvoreniu._x000D_
 _x000D_
 Do držiaka sa vôjde CYKY 3x1,5 - 30 ks káblov_x000D_
</t>
  </si>
  <si>
    <t>2207028</t>
  </si>
  <si>
    <t>Upevňovací držiak - 2207028 - Grip 2031 M 15 FS - oceľový pozinkovaný</t>
  </si>
  <si>
    <t>536</t>
  </si>
  <si>
    <t xml:space="preserve">Poznámka k položke:_x000D_
Poznámka k položke:_x000D_
  Popis produktu Upevňovací držiak - 2207028 - Grip 2031 M 15 FS - oceľový pozinkovaný_x000D_
 Zväzkové držiaky sú vyrobené z pozinkovaného oceľového plechu a je možné ich bez problémov otvoriť a znovu zavrieť bez pomoci náradia. Pre jednoduché uloženie vedení a káblov môžu byť zväzkové držiaky počas ukladania káblov zostať otvorené. Až po dokončení inštalácie sa držiaky jednoducho zatvoria. Vďaka konštrukcii uzáveru a hmotnosti inštalovaných vedenie sa uzáver zabezpečuje sám proti nechcenému otvoreniu._x000D_
 _x000D_
 Do držiaka sa vôjde CYKY 3x1,5 - 15 ks káblov_x000D_
</t>
  </si>
  <si>
    <t>269</t>
  </si>
  <si>
    <t>EHM000000026</t>
  </si>
  <si>
    <t>Hmoždinka -  6x40mm - natĺkacia</t>
  </si>
  <si>
    <t>538</t>
  </si>
  <si>
    <t>EHM000000025</t>
  </si>
  <si>
    <t>Hmoždinka -  8x45mm - natĺkacia</t>
  </si>
  <si>
    <t>540</t>
  </si>
  <si>
    <t>271</t>
  </si>
  <si>
    <t>921 AN20666a</t>
  </si>
  <si>
    <t>Kotva oceľová M6/30 narážacia</t>
  </si>
  <si>
    <t>542</t>
  </si>
  <si>
    <t>405515</t>
  </si>
  <si>
    <t>Držiak kábla UDF15</t>
  </si>
  <si>
    <t>544</t>
  </si>
  <si>
    <t>Poznámka k položke:_x000D_
Poznámka k položke:_x000D_
  Držiaky a objímky E90_x000D_
 Bezprostredné upevňovanie káblov_x000D_
 na stenu alebo strop._x000D_
 MATERIÁL: Oceľ galvanický zinkovaná</t>
  </si>
  <si>
    <t>273</t>
  </si>
  <si>
    <t>1112</t>
  </si>
  <si>
    <t>Plastový popisný štítok s uchytením na označovanie káblov, zatváraci 30x8mm</t>
  </si>
  <si>
    <t>100ks</t>
  </si>
  <si>
    <t>546</t>
  </si>
  <si>
    <t>KU 68-1901</t>
  </si>
  <si>
    <t>Univerzálna krabica pod omietku KU 68-1901</t>
  </si>
  <si>
    <t>548</t>
  </si>
  <si>
    <t xml:space="preserve">Poznámka k položke:_x000D_
Poznámka k položke:_x000D_
 priemer 73mm_x000D_
 hĺbka 42mm_x000D_
 osová vzdialenosť pri spojení je 71mm_x000D_
</t>
  </si>
  <si>
    <t>275</t>
  </si>
  <si>
    <t>6400-221/3</t>
  </si>
  <si>
    <t>Univerzálna krabica pod omietku 6400-221/3 s viečkom a svorkovnicou</t>
  </si>
  <si>
    <t>550</t>
  </si>
  <si>
    <t xml:space="preserve">Poznámka k položke:_x000D_
Poznámka k položke:_x000D_
 materiál: polypropylén_x000D_
 rozmery:_x000D_
 priemer 71mm,_x000D_
 hĺbka 43mm_x000D_
 _x000D_
 príslušenstvo:_x000D_
 viečko: V 082 (v balení)_x000D_
 svorkovnica: 6303-13P1 (v balení)_x000D_
 krytie: IP 20 (s viečkom)_x000D_
 viečko: V 082 (v balení)_x000D_
</t>
  </si>
  <si>
    <t>EKR000000202</t>
  </si>
  <si>
    <t>Škatuľová rozvodka 6455-11P/2 - 5-pólová/400V - plastová - sivá</t>
  </si>
  <si>
    <t>552</t>
  </si>
  <si>
    <t>277</t>
  </si>
  <si>
    <t>EKR000000135</t>
  </si>
  <si>
    <t>Škatuľová rozvodka - 6455-27P - 5pólová - plastová</t>
  </si>
  <si>
    <t>554</t>
  </si>
  <si>
    <t>99017</t>
  </si>
  <si>
    <t>Krabica KSK 80</t>
  </si>
  <si>
    <t>556</t>
  </si>
  <si>
    <t>Poznámka k položke:_x000D_
Poznámka k položke:_x000D_
 Montáž na materiály triedy horľavosti A1 - F_x000D_
 Pro montáž do prostředí vyžadujících krytí IP 66. _x000D_
 Integrované těsnění v otvorech pro montáž na podkladový materiál._x000D_
 Určené pro přímou instalaci na povrch bez nutnosti podkládání izolační_x000D_
 podložkou._x000D_
 Dokonalé utěsnění kabelů i trubek._x000D_
 Nerezové šrouby pro instalaci víka a krytky pro hlavy montážních šroubů_x000D_
 součástí balení._x000D_
 Možnost instalace speciální řadové svorkovnice (S-KSK 1)._x000D_
 Integrovaný O-kroužek pro možnost instalace kabelové průchodky._x000D_
 8x průchody Ř 20 mm.</t>
  </si>
  <si>
    <t>279</t>
  </si>
  <si>
    <t>919656</t>
  </si>
  <si>
    <t>Svorkovnica S-KSK 1 pre krabicu KSK</t>
  </si>
  <si>
    <t>558</t>
  </si>
  <si>
    <t>Poznámka k položke:_x000D_
Poznámka k položke:_x000D_
 Montáž na materiály triedy horľavosti A1 - F_x000D_
 Vhodná pro krabice KSK 80 a KSK 100. Odbočovací svorkovnice složená z pěti oddělených svorek. Jedna svorka je určena pro 4 vodiče o průřezu 1,5 - 2,5 mm2 nebo 3 vodiče o průřezu 4 mm2. Umožňuje snadnou montáž na dno krabic. Je určena pro max. napětí 500 V. Zkoušena dle ČSN EN 60998-1.</t>
  </si>
  <si>
    <t>KXX000000476</t>
  </si>
  <si>
    <t>Výstražná fólia - 300x0,1mm/100m</t>
  </si>
  <si>
    <t>560</t>
  </si>
  <si>
    <t>281</t>
  </si>
  <si>
    <t>1SFA611812R1000</t>
  </si>
  <si>
    <t>PRÁZDNA SKRINKA ABB 1SFA611812R1000, 2 x OTVOR + Kontrolky XB5KSM a XB5-AVM4</t>
  </si>
  <si>
    <t>562</t>
  </si>
  <si>
    <t>Poznámka k položke:_x000D_
Poznámka k položke:_x000D_
 Kryt pre diaľkový ovládač ABB 1SFA611812R1000_x000D_
 _x000D_
 Pre zobrazenie poruchy v zborovni_x000D_
 Osadené:_x000D_
 1x Schneider Harmony XB5KSM zvukový signalizátor_x000D_
 1x Schneider Harmony XB5-AVM4 Signálka červená s led</t>
  </si>
  <si>
    <t>21-M7</t>
  </si>
  <si>
    <t>Elektromontáže</t>
  </si>
  <si>
    <t>210010301</t>
  </si>
  <si>
    <t>Krabica prístrojová bez zapojenia</t>
  </si>
  <si>
    <t>564</t>
  </si>
  <si>
    <t>283</t>
  </si>
  <si>
    <t>210010321</t>
  </si>
  <si>
    <t>Krabica odbočná s viečkom, svorkovnicou vrátane zapojenia</t>
  </si>
  <si>
    <t>566</t>
  </si>
  <si>
    <t>210800180.S</t>
  </si>
  <si>
    <t>Kábel medený uložený v rúrke CYKY 450/750 V 2x1,5</t>
  </si>
  <si>
    <t>568</t>
  </si>
  <si>
    <t>285</t>
  </si>
  <si>
    <t>210800187.S</t>
  </si>
  <si>
    <t>Kábel medený uložený v rúrke CYKY 450/750 V 3x2,5</t>
  </si>
  <si>
    <t>570</t>
  </si>
  <si>
    <t>210800188.S</t>
  </si>
  <si>
    <t>Kábel medený uložený v rúrke CYKY 450/750 V 3x4</t>
  </si>
  <si>
    <t>572</t>
  </si>
  <si>
    <t>287</t>
  </si>
  <si>
    <t>210800198</t>
  </si>
  <si>
    <t>Kábel medený uložený v rúrke CYKY 450/750 V 5x1,5</t>
  </si>
  <si>
    <t>574</t>
  </si>
  <si>
    <t>210800199</t>
  </si>
  <si>
    <t>Kábel medený uložený v rúrke CYKY 450/750 V 5x2,5</t>
  </si>
  <si>
    <t>576</t>
  </si>
  <si>
    <t>289</t>
  </si>
  <si>
    <t>210800202.S</t>
  </si>
  <si>
    <t>Kábel medený uložený v rúrke CYKY 450/750 V 5x10</t>
  </si>
  <si>
    <t>578</t>
  </si>
  <si>
    <t>210881069</t>
  </si>
  <si>
    <t>Kábel bezhalogénový, medený uložený pevne N2XH 0,6/1,0 kV  2x1,5</t>
  </si>
  <si>
    <t>580</t>
  </si>
  <si>
    <t>291</t>
  </si>
  <si>
    <t>210881075</t>
  </si>
  <si>
    <t>Kábel bezhalogénový, medený uložený pevne N2XH 0,6/1,0 kV  3x1,5</t>
  </si>
  <si>
    <t>582</t>
  </si>
  <si>
    <t>210881076</t>
  </si>
  <si>
    <t>Kábel bezhalogénový, medený uložený pevne N2XH 0,6/1,0 kV  3x2,5</t>
  </si>
  <si>
    <t>584</t>
  </si>
  <si>
    <t>293</t>
  </si>
  <si>
    <t>210881077</t>
  </si>
  <si>
    <t>Kábel bezhalogénový, medený uložený pevne N2XH 0,6/1,0 kV  3x4</t>
  </si>
  <si>
    <t>586</t>
  </si>
  <si>
    <t>210881078</t>
  </si>
  <si>
    <t>Kábel bezhalogénový, medený uložený pevne N2XH 0,6/1,0 kV  3x6</t>
  </si>
  <si>
    <t>588</t>
  </si>
  <si>
    <t>295</t>
  </si>
  <si>
    <t>210881100</t>
  </si>
  <si>
    <t>Kábel bezhalogénový, medený uložený pevne N2XH 0,6/1,0 kV  5x1,5</t>
  </si>
  <si>
    <t>590</t>
  </si>
  <si>
    <t>210881101</t>
  </si>
  <si>
    <t>Kábel bezhalogénový, medený uložený pevne N2XH 0,6/1,0 kV  5x2,5</t>
  </si>
  <si>
    <t>592</t>
  </si>
  <si>
    <t>297</t>
  </si>
  <si>
    <t>210881103</t>
  </si>
  <si>
    <t>Kábel bezhalogénový, medený uložený pevne N2XH 0,6/1,0 kV  5x6</t>
  </si>
  <si>
    <t>594</t>
  </si>
  <si>
    <t>210881104</t>
  </si>
  <si>
    <t>Kábel bezhalogénový, medený uložený pevne N2XH 0,6/1,0 kV  5x10</t>
  </si>
  <si>
    <t>596</t>
  </si>
  <si>
    <t>299</t>
  </si>
  <si>
    <t>210881097.S</t>
  </si>
  <si>
    <t>Kábel bezhalogénový, medený uložený pevne N2XH 0,6/1,0 kV  5x16</t>
  </si>
  <si>
    <t>598</t>
  </si>
  <si>
    <t>210881105</t>
  </si>
  <si>
    <t>Kábel bezhalogénový, medený uložený pevne N2XH 0,6/1,0 kV  7x1,5</t>
  </si>
  <si>
    <t>600</t>
  </si>
  <si>
    <t>301</t>
  </si>
  <si>
    <t>210881325</t>
  </si>
  <si>
    <t>Kábel bezhalogénový, medený uložený pevne NHXH-FE 180/E30 0,6/1,0 kV  2x1,5</t>
  </si>
  <si>
    <t>602</t>
  </si>
  <si>
    <t>210881333</t>
  </si>
  <si>
    <t>Kábel bezhalogénový, medený uložený pevne NHXH-FE 180/E30 0,6/1,0 kV  3x2,5</t>
  </si>
  <si>
    <t>604</t>
  </si>
  <si>
    <t>303</t>
  </si>
  <si>
    <t>460200263</t>
  </si>
  <si>
    <t>Hĺbenie káblovej ryhy ručne 50 cm širokej a 80 cm hlbokej, v zemine triedy 3</t>
  </si>
  <si>
    <t>606</t>
  </si>
  <si>
    <t>460490012</t>
  </si>
  <si>
    <t>Rozvinutie a uloženie výstražnej fólie z PVC do ryhy</t>
  </si>
  <si>
    <t>608</t>
  </si>
  <si>
    <t>305</t>
  </si>
  <si>
    <t>460120002</t>
  </si>
  <si>
    <t>Zásyp jamy so zhutnením a s úpravou povrchu, zemina triedy 3 - 4</t>
  </si>
  <si>
    <t>610</t>
  </si>
  <si>
    <t>D7.1</t>
  </si>
  <si>
    <t>Elektroinštalačný materiál - Káblové žľaby</t>
  </si>
  <si>
    <t>345750008600</t>
  </si>
  <si>
    <t>Žlab káblový MARS 62x50 mm</t>
  </si>
  <si>
    <t>612</t>
  </si>
  <si>
    <t>Poznámka k položke:_x000D_
Poznámka k položke:_x000D_
 Pre DC kabeláž na streche od FVE</t>
  </si>
  <si>
    <t>307</t>
  </si>
  <si>
    <t>345750011200</t>
  </si>
  <si>
    <t>Kryt káblového žľabu MARS 62 mm</t>
  </si>
  <si>
    <t>614</t>
  </si>
  <si>
    <t>345750012500</t>
  </si>
  <si>
    <t>Koleno 90° pre káblový žlab MARS 62x50 mm</t>
  </si>
  <si>
    <t>616</t>
  </si>
  <si>
    <t>309</t>
  </si>
  <si>
    <t>345750019100</t>
  </si>
  <si>
    <t>Koleno vnútorné pre káblový žlab MARS 62x50 mm</t>
  </si>
  <si>
    <t>618</t>
  </si>
  <si>
    <t>345750016900</t>
  </si>
  <si>
    <t>Koleno vonkajšie pre káblový žlab MARS 62x50 mm</t>
  </si>
  <si>
    <t>620</t>
  </si>
  <si>
    <t>311</t>
  </si>
  <si>
    <t>345750025800</t>
  </si>
  <si>
    <t>Kryt kolena 90° pre káblové žlaby MARS 62 mm</t>
  </si>
  <si>
    <t>622</t>
  </si>
  <si>
    <t>345750029500</t>
  </si>
  <si>
    <t>Kryt vnútorného kolena pre káblové žlaby MARS 62x50 mm</t>
  </si>
  <si>
    <t>624</t>
  </si>
  <si>
    <t>313</t>
  </si>
  <si>
    <t>345750027800</t>
  </si>
  <si>
    <t>Kryt vonkajšieho kolena pre káblové žlaby MARS 62x50 mm</t>
  </si>
  <si>
    <t>626</t>
  </si>
  <si>
    <t>345750031400</t>
  </si>
  <si>
    <t>T-kus pre káblový žlab MARS 3x62x50 mm</t>
  </si>
  <si>
    <t>628</t>
  </si>
  <si>
    <t>315</t>
  </si>
  <si>
    <t>345750034200</t>
  </si>
  <si>
    <t>Kryt T-kus pre káblový žlab MARS 3x62 mm</t>
  </si>
  <si>
    <t>630</t>
  </si>
  <si>
    <t>345750042800</t>
  </si>
  <si>
    <t>Nosník pre káblový žlab MARS 62 mm</t>
  </si>
  <si>
    <t>632</t>
  </si>
  <si>
    <t>317</t>
  </si>
  <si>
    <t>345750044300</t>
  </si>
  <si>
    <t>Záves v tvare U pre káblový žlab MARS 62 mm</t>
  </si>
  <si>
    <t>634</t>
  </si>
  <si>
    <t>345750045300</t>
  </si>
  <si>
    <t>Uholník L pre káblový žlab MARS 2,0x35x35x2000</t>
  </si>
  <si>
    <t>636</t>
  </si>
  <si>
    <t>319</t>
  </si>
  <si>
    <t>345750047600</t>
  </si>
  <si>
    <t>Spojka pre káblový žlab MARS 50 mm</t>
  </si>
  <si>
    <t>638</t>
  </si>
  <si>
    <t>345750050900</t>
  </si>
  <si>
    <t>Zakončenie žľabu MARS 62x50 mm</t>
  </si>
  <si>
    <t>640</t>
  </si>
  <si>
    <t>321</t>
  </si>
  <si>
    <t>345750054100</t>
  </si>
  <si>
    <t>Pružný uzáver krytu pre káblový žlab MARS</t>
  </si>
  <si>
    <t>642</t>
  </si>
  <si>
    <t>345750054300</t>
  </si>
  <si>
    <t>Spojovacia sada pre káblový žlab MARS M8</t>
  </si>
  <si>
    <t>644</t>
  </si>
  <si>
    <t>323</t>
  </si>
  <si>
    <t>210020303</t>
  </si>
  <si>
    <t>Káblový žľab Mars, pozink. vrátane príslušenstva, 62/50 mm vrátane veka a podpery</t>
  </si>
  <si>
    <t>646</t>
  </si>
  <si>
    <t>D7.2</t>
  </si>
  <si>
    <t>Fotovoltika (FVE)</t>
  </si>
  <si>
    <t>AS-6P30</t>
  </si>
  <si>
    <t>FV panel AS-6P30 280Wp, Amerisolar 280Wp P.</t>
  </si>
  <si>
    <t>648</t>
  </si>
  <si>
    <t>325</t>
  </si>
  <si>
    <t>Renusol</t>
  </si>
  <si>
    <t>Konšrukcia na plochú strechu, Plastová vanička Renusol, konštrukcia na plochú strechu</t>
  </si>
  <si>
    <t>650</t>
  </si>
  <si>
    <t>Poznámka k položke:_x000D_
Poznámka k položke:_x000D_
 Plastová vanička Renusol, konštrukcia na plochú strechu</t>
  </si>
  <si>
    <t>SUN2000-12KTL-MO3</t>
  </si>
  <si>
    <t>Menič Huawei SUN 2000 - 12KTL - MO 3F</t>
  </si>
  <si>
    <t>652</t>
  </si>
  <si>
    <t>Poznámka k položke:_x000D_
Poznámka k položke:_x000D_
 Menič Huawei SUN 2000 - 12KTL - MO 3fázový_x000D_
 - výkon 12kW_x000D_
 - MPPT x 4_x000D_
 - ochrana proti blesku_x000D_
 - záruka 10 rokov</t>
  </si>
  <si>
    <t>327</t>
  </si>
  <si>
    <t>Sol</t>
  </si>
  <si>
    <t>Materiál zapojenia</t>
  </si>
  <si>
    <t>set</t>
  </si>
  <si>
    <t>654</t>
  </si>
  <si>
    <t>Poznámka k položke:_x000D_
Poznámka k položke:_x000D_
 Káble do vzrialenosti 50m, poistky,solarne spojky...</t>
  </si>
  <si>
    <t>Wifi M SMC 4G</t>
  </si>
  <si>
    <t>Huawei Wifi M SMC 4G module</t>
  </si>
  <si>
    <t>656</t>
  </si>
  <si>
    <t>329</t>
  </si>
  <si>
    <t>DTSU666-H</t>
  </si>
  <si>
    <t>Huawei DTSU666-H (3F - ENERGY METER)</t>
  </si>
  <si>
    <t>658</t>
  </si>
  <si>
    <t>Poznámka k položke:_x000D_
Poznámka k položke:_x000D_
 DTSU666-H (3F - ENERGY METER)_x000D_
 Smart elektromer s RS485</t>
  </si>
  <si>
    <t>FUSFV</t>
  </si>
  <si>
    <t>Prepätové a sínusové istenie FV</t>
  </si>
  <si>
    <t>660</t>
  </si>
  <si>
    <t>331</t>
  </si>
  <si>
    <t>00125225</t>
  </si>
  <si>
    <t>Cestovné</t>
  </si>
  <si>
    <t>km</t>
  </si>
  <si>
    <t>662</t>
  </si>
  <si>
    <t>Poznámka k položke:_x000D_
Poznámka k položke:_x000D_
 Osadenie sprevádzkovanie systému.</t>
  </si>
  <si>
    <t>375W Optimizer</t>
  </si>
  <si>
    <t>375W Optimizer HUAWEI</t>
  </si>
  <si>
    <t>664</t>
  </si>
  <si>
    <t>Poznámka k položke:_x000D_
Poznámka k položke:_x000D_
 375W Optimizer</t>
  </si>
  <si>
    <t>333</t>
  </si>
  <si>
    <t>Safety Box HUAWEI</t>
  </si>
  <si>
    <t>666</t>
  </si>
  <si>
    <t>Poznámka k položke:_x000D_
Poznámka k položke:_x000D_
 Safety Box_x000D_
 slúži na odpojenie meniča a panelov v prípade skratu, požiaru...</t>
  </si>
  <si>
    <t>00125235</t>
  </si>
  <si>
    <t>Osadenie a zapojenia fotovoltického systému</t>
  </si>
  <si>
    <t>kpl</t>
  </si>
  <si>
    <t>668</t>
  </si>
  <si>
    <t>335</t>
  </si>
  <si>
    <t>Rev</t>
  </si>
  <si>
    <t>Revízie a projektová dokumentácia</t>
  </si>
  <si>
    <t>670</t>
  </si>
  <si>
    <t>Poznámka k položke:_x000D_
Poznámka k položke:_x000D_
 Obsahuje revíziu, projektovú dokumentáciu a prihlásenie zariadenia do distribučnej sieťe.</t>
  </si>
  <si>
    <t>D8</t>
  </si>
  <si>
    <t>Bleskozvodný materiál</t>
  </si>
  <si>
    <t>459129</t>
  </si>
  <si>
    <t>Skúšobná svorka - DEHN SV-UNI+ Rd8-10/8-10 NIRO, resp.ekvivalent</t>
  </si>
  <si>
    <t>672</t>
  </si>
  <si>
    <t>Poznámka k položke:_x000D_
Poznámka k položke:_x000D_
 Skúšobná svorka - SZ_x000D_
  Svorky UNI slúžia na spojenie zvodu a vývodu uzemnenia vo všetkých prevedeniach a z rôznych materiálov. • so stredovou doštičkou • nerezové skrutky M8x20/25 mm • pre 2 kruhové vodiče</t>
  </si>
  <si>
    <t>337</t>
  </si>
  <si>
    <t>459139</t>
  </si>
  <si>
    <t>Svorka -  DEHN SV-UNI+ Rd8-10/FI30 NIRO, resp.ekvivalent</t>
  </si>
  <si>
    <t>674</t>
  </si>
  <si>
    <t>Poznámka k položke:_x000D_
Poznámka k položke:_x000D_
 Svorka_x000D_
  • so stredovou doštičkou • pre kruhový a páskový vodič • nerezové skrutky M8x20/25 mm</t>
  </si>
  <si>
    <t>390259</t>
  </si>
  <si>
    <t>Spojovacia svorka - DEHN S-MMV Rd 6-8 PHNIRO, resp.ekvivalent</t>
  </si>
  <si>
    <t>676</t>
  </si>
  <si>
    <t>Poznámka k položke:_x000D_
Poznámka k položke:_x000D_
 Spojovacia svorka - SS_x000D_
  • univerzálna svorka pre vodiče ? 6-8 mm • umožňuje krížové, paralelné spojenie vodičov • ochrana proti preklzu skrutky • štvorcový otvor v hornom diele; vratová skrutka M10 s plochou polgulatou hlavou a maticou</t>
  </si>
  <si>
    <t>339</t>
  </si>
  <si>
    <t>390209</t>
  </si>
  <si>
    <t>Krížová svorka - SK - DEHN Svorka KV 200kA Rd8-10 NIRO, resp.ekvivalent</t>
  </si>
  <si>
    <t>678</t>
  </si>
  <si>
    <t>Poznámka k položke:_x000D_
Poznámka k položke:_x000D_
 Krížová svorka - SK</t>
  </si>
  <si>
    <t>339059</t>
  </si>
  <si>
    <t>Pripojovacia svorka - SO - pre pripojenie odkvapových žľabov -  DEHN SV-O (B) Rd 8-10 NIRO, resp.ekvivalent</t>
  </si>
  <si>
    <t>680</t>
  </si>
  <si>
    <t>Poznámka k položke:_x000D_
Poznámka k položke:_x000D_
 Pripojovacia svorka - SO - pre pripojenie odkvapových žľabov_x000D_
  DEHN SV-O (B) Rd 8-10 NIRO_x000D_
 (DRK DUL 8.10 W16.22 V2A)	_x000D_
  • s dvojitou príchytkou • pripojenie 2 vodičov príchytkou v priečnom alebo pozdĺžnom smere • nerezová skrutka M8x20/25 mm_x000D_
 Odkvapová svorka 2xRd 8-10mm rozsah uchytenia 16-22mm nerez V2A</t>
  </si>
  <si>
    <t>341</t>
  </si>
  <si>
    <t>253050</t>
  </si>
  <si>
    <t>Podpera vedenia FB2 na ploché strechy, resp.ekvivalent</t>
  </si>
  <si>
    <t>682</t>
  </si>
  <si>
    <t>Poznámka k položke:_x000D_
Poznámka k položke:_x000D_
 DEHN PV-FB2 Rd 8 V_x000D_
 Máhrada PV02_x000D_
 Uloženie zachytávacieho a zvodového vedenia na plochej streche._x000D_
 • plastová podpera FB2_x000D_
 • dvojité uchytenie_x000D_
 • záťaž z mrazuvzdorného betónu, hmotnosť betónovej záťaže 1kg</t>
  </si>
  <si>
    <t>101000</t>
  </si>
  <si>
    <t>DEHN Zachytávacia tyč Rd10 L 1000 Al, resp.ekvivalent</t>
  </si>
  <si>
    <t>684</t>
  </si>
  <si>
    <t>Poznámka k položke:_x000D_
Poznámka k položke:_x000D_
  • priemer 10mm • uchytenie do betónového podstavca 8,5kg pomocou klina alebo držiakov</t>
  </si>
  <si>
    <t>343</t>
  </si>
  <si>
    <t>104200</t>
  </si>
  <si>
    <t>DEHN Zachytávacia tyč Rd16 L 2000 AIMgSi, resp.ekvivalent</t>
  </si>
  <si>
    <t>686</t>
  </si>
  <si>
    <t>Poznámka k položke:_x000D_
Poznámka k položke:_x000D_
  • priemer 16mm_x000D_
 • uchytenie do betónových podstavcov pomocou klina</t>
  </si>
  <si>
    <t>102075</t>
  </si>
  <si>
    <t>DEHN Betónový podstavec 240 s klinom Rd10/16, resp.ekvivalent</t>
  </si>
  <si>
    <t>688</t>
  </si>
  <si>
    <t>Poznámka k položke:_x000D_
Poznámka k položke:_x000D_
  • 17 kg podstavec s klinom pre tyče s priemerom 16mm_x000D_
 • mrazuvzdorný betón</t>
  </si>
  <si>
    <t>345</t>
  </si>
  <si>
    <t>102010</t>
  </si>
  <si>
    <t>DEHN Betónový podstavec 337 s klinom Rd16, resp.ekvivalent</t>
  </si>
  <si>
    <t>690</t>
  </si>
  <si>
    <t>102060</t>
  </si>
  <si>
    <t>DEHN Podložka pod betónový podstavec 240, resp.ekvivalent</t>
  </si>
  <si>
    <t>692</t>
  </si>
  <si>
    <t xml:space="preserve">Poznámka k položke:_x000D_
Poznámka k položke:_x000D_
  • ochrana strešnej krytiny pod betónovým podstavcom chráni pred mechanickým poškodením_x000D_
 • typ 240 pre betónové podstavce (102 075, 102003) _x000D_
</t>
  </si>
  <si>
    <t>347</t>
  </si>
  <si>
    <t>102050</t>
  </si>
  <si>
    <t>DEHN Podložka pod betónový podstavec 337, resp.ekvivalent</t>
  </si>
  <si>
    <t>694</t>
  </si>
  <si>
    <t xml:space="preserve">Poznámka k položke:_x000D_
Poznámka k položke:_x000D_
  • ochrana strešnej krytiny pod betónovým podstavcom chráni pred mechanickým poškodením_x000D_
 • typ 337 pre betónové podstavce (102 010, 102002)_x000D_
</t>
  </si>
  <si>
    <t>392209</t>
  </si>
  <si>
    <t>Svorka MV - pre zachytávače - MV 200kA Rd 8-10/16 NIRO, resp. ekvivalent</t>
  </si>
  <si>
    <t>696</t>
  </si>
  <si>
    <t xml:space="preserve">Poznámka k položke:_x000D_
Poznámka k položke:_x000D_
 náhrada SJ 01_x000D_
  DEHN Svorka MV 200kA Rd 8-10/16 NIRO_x000D_
</t>
  </si>
  <si>
    <t>349</t>
  </si>
  <si>
    <t>380110</t>
  </si>
  <si>
    <t>Svorka MV - pre zachytávače - DEHN S-FS 2xRd8-10, Rd8-10 Al, resp. ekvivalent</t>
  </si>
  <si>
    <t>698</t>
  </si>
  <si>
    <t>Poznámka k položke:_x000D_
Poznámka k položke:_x000D_
  Svorka pre pripojenie 2 vedení k zachytávacej tyči pre potreby zlepšenia rozdelenia bleskového prúdu a zníženie dostatočnej vzdialenosti._x000D_
 Pripojenie dvoch vodičov dvojitou príchytkou._x000D_
 Svorky FS pre zachytávacie tyče 10/16 mm</t>
  </si>
  <si>
    <t>274150</t>
  </si>
  <si>
    <t>Podpera vedenia do muriva - DEHN PV-F Rd 8-10 FI 20 hold 30 NIRO M8, resp.ekvivalent</t>
  </si>
  <si>
    <t>700</t>
  </si>
  <si>
    <t xml:space="preserve">Poznámka k položke:_x000D_
Poznámka k položke:_x000D_
  DEHN PV-F Rd 8-10 FI 20 hold 30 NIRO M8_x000D_
 (LH ZS 8.10 FL20 M8 KS CU)	_x000D_
  • pevné uloženie vodiča • ? vodiča 8 - 10 mm / Fl 20 mm • s vnútorným závitom M8; pevne pripevnená príchytka, 2 skrutky M6 s podložkou • držiak DEHNhold, výška držiaka 30 mm _x000D_
</t>
  </si>
  <si>
    <t>351</t>
  </si>
  <si>
    <t>EBL000000035</t>
  </si>
  <si>
    <t>Držiak ochranného uholníka do muriva - DUZ - 150mm - Fe/Zn - 0,24kg</t>
  </si>
  <si>
    <t>702</t>
  </si>
  <si>
    <t>EBL000000096</t>
  </si>
  <si>
    <t>Ochranný uholník - OU 1,7m - 1700mm - Fe/Zn - 1,77kg</t>
  </si>
  <si>
    <t>704</t>
  </si>
  <si>
    <t>353</t>
  </si>
  <si>
    <t>481001</t>
  </si>
  <si>
    <t>Štítok orientačný - "1 až 10"</t>
  </si>
  <si>
    <t>706</t>
  </si>
  <si>
    <t>Poznámka k položke:_x000D_
Poznámka k položke:_x000D_
  DEHN čiselný štítok č.1 až č.10 Rd7-10/FI30 Al_x000D_
 (NS 7.10 FL30 MZ 1 AL)	_x000D_
 DEHN štítok s vyfrézovaným číslom 14 až 25 pre kruhové vodiče Rd7-10 a páskové vodiče FI30</t>
  </si>
  <si>
    <t>840008</t>
  </si>
  <si>
    <t>Gulatina - drôt 08mm - AL/Mg/Si - (1kg/7,40m) - 20kg/bal.</t>
  </si>
  <si>
    <t>708</t>
  </si>
  <si>
    <t>Poznámka k položke:_x000D_
Poznámka k položke:_x000D_
  DEHN Kruhový vodič 8 AIMgSi polotvrdý (148m)_x000D_
 (RD 8 ALMGSI HH R148M)	_x000D_
 Drôt AIMgSi Rd8 polotvrdý, bal.148m/20kg_x000D_
  • vedenie z Al a zliatiny AlMgSi nesmie byť uložený priamo na omietke, fasáde pod omietkou, v betóne a v zemi • drôty, vodiče s kruhovým prierezom, pre zachytávacie tyče, zvody, vyrovnanie potenciálu a uzemňovanie. Drôty vyhovujú požiadavkám ČSN EN 50164-2 alebo ČSN EN 62561-2.</t>
  </si>
  <si>
    <t>355</t>
  </si>
  <si>
    <t>800010</t>
  </si>
  <si>
    <t>Gulatina - drôt 10 mm - Fe/Zn - (1kg/1,62 m)</t>
  </si>
  <si>
    <t>710</t>
  </si>
  <si>
    <t>Poznámka k položke:_x000D_
Poznámka k položke:_x000D_
  DEHN Kruhový vodič 10 FeZn (81m)_x000D_
 (RD 10 STTZN R81M)	_x000D_
 Drôt FeZn Rd10, bal.81m/50kg_x000D_
  • pre zachytávacie vedenia, zvody, vyrovnávanie potenciálu a uzemnenie • priemerná vrstva pozinkovania 50 mikronov</t>
  </si>
  <si>
    <t>21-M8</t>
  </si>
  <si>
    <t>Elektromontáže - bleskozvod</t>
  </si>
  <si>
    <t>210220101</t>
  </si>
  <si>
    <t>Podpery vedenia FeZn na plochú strechu PV21</t>
  </si>
  <si>
    <t>712</t>
  </si>
  <si>
    <t>357</t>
  </si>
  <si>
    <t>210220241</t>
  </si>
  <si>
    <t>Svorka FeZn krížová SK a diagonálna krížová DKS</t>
  </si>
  <si>
    <t>714</t>
  </si>
  <si>
    <t>210220246</t>
  </si>
  <si>
    <t>Svorka FeZn na odkvapový žľab SO</t>
  </si>
  <si>
    <t>716</t>
  </si>
  <si>
    <t>359</t>
  </si>
  <si>
    <t>210220247</t>
  </si>
  <si>
    <t>Svorka FeZn skúšobná SZ</t>
  </si>
  <si>
    <t>718</t>
  </si>
  <si>
    <t>210220831</t>
  </si>
  <si>
    <t>Zachytávacia tyč zliatina AlMgSi bez osadenia a s osadením</t>
  </si>
  <si>
    <t>720</t>
  </si>
  <si>
    <t>361</t>
  </si>
  <si>
    <t>210220880</t>
  </si>
  <si>
    <t>Ochranný uholník zliatina AlMgSi   OU</t>
  </si>
  <si>
    <t>210220881</t>
  </si>
  <si>
    <t>Držiak ochranného uholníka zliatina FeZn DU-Z,D a DOU</t>
  </si>
  <si>
    <t>363</t>
  </si>
  <si>
    <t>210221060</t>
  </si>
  <si>
    <t>Tvarovanie ochranného vedenia na povrchu</t>
  </si>
  <si>
    <t>726</t>
  </si>
  <si>
    <t>220730301.1</t>
  </si>
  <si>
    <t>Uzemnenie nosných častí a rúrok, uzemňovací drôt AlMgSi/ FeZn D 8mm na podperách</t>
  </si>
  <si>
    <t>728</t>
  </si>
  <si>
    <t>365</t>
  </si>
  <si>
    <t>220730302</t>
  </si>
  <si>
    <t>Uzemnenie nosných častí a rúrok, svorka hromozvodná SS</t>
  </si>
  <si>
    <t>730</t>
  </si>
  <si>
    <t>220730303</t>
  </si>
  <si>
    <t>Uzemnenie nosných častí a rúrok, svorka hromozvodná SJ 01</t>
  </si>
  <si>
    <t>732</t>
  </si>
  <si>
    <t>D9</t>
  </si>
  <si>
    <t>Hlavná uzemňovacia sústava</t>
  </si>
  <si>
    <t>367</t>
  </si>
  <si>
    <t>EBL000000696</t>
  </si>
  <si>
    <t>Prípojnica HUP 1809 - 5015073, resp. ekvivalent</t>
  </si>
  <si>
    <t>318209</t>
  </si>
  <si>
    <t>Uzemňovacia svorka -   DEHN S-K BD Rd 8-10 FI 30 NIRO-4, resp. ekvivalent</t>
  </si>
  <si>
    <t>736</t>
  </si>
  <si>
    <t>Poznámka k položke:_x000D_
Poznámka k položke:_x000D_
 Uzemňovacia svorka - SR 03 B_x000D_
  DEHN S-K BD Rd 8-10 FI 30 NIRO-4_x000D_
 (KS 8.10 FL30 V4A)		_x000D_
  • umožňujú krížové a T spojenia vodičov • bez stredovej doštičky • pre kruhový a páskový vodič so šírkou do 30 mm</t>
  </si>
  <si>
    <t>369</t>
  </si>
  <si>
    <t>318233</t>
  </si>
  <si>
    <t>Odbočovacia spojovacia svorka -  DEHN S-K BD FI 30 NIRO-4, resp. ekvivalent</t>
  </si>
  <si>
    <t>738</t>
  </si>
  <si>
    <t>Poznámka k položke:_x000D_
Poznámka k položke:_x000D_
 Odbočovacia spojovacia svorka - SR 02 (M8)_x000D_
  DEHN S-K BD FI 30 NIRO-4_x000D_
 (KS FL30 V4A)	_x000D_
  • umožňujú krížové a T spojenia vodičov • bez stredovej doštičky • pre 2 páskové vodiče so šírkou do 30 mm</t>
  </si>
  <si>
    <t>zn_(Fe)SP 1</t>
  </si>
  <si>
    <t>Svorka pripojovacia pre spojenie kovových súčiastok D=8-10mm, SP1 mat. Fe-Zn, (z)</t>
  </si>
  <si>
    <t>740</t>
  </si>
  <si>
    <t>371</t>
  </si>
  <si>
    <t>810304</t>
  </si>
  <si>
    <t>Pásovina - páska 30/4mm - Fe/Zn - (1kg/1,06m)</t>
  </si>
  <si>
    <t>742</t>
  </si>
  <si>
    <t>Poznámka k položke:_x000D_
Poznámka k položke:_x000D_
  DEHN Pásikový vodič 30x4 FeZn (52m)_x000D_
 (BA 30X4 STTZN R52M)	_x000D_
 Pásovina FeZn FI30x4mm,120mm2, bal.52m/50kg_x000D_
  • pre pospojovanie a uzemnenie • priemerná vrstva pozinkovania 70 mikronov • páskové vodiče pre uzemňovanie a vyrovnanie potenciálu vyhovujú požiadavkám ČSN EN 50164-2 alebo ČSN EN 62561-2</t>
  </si>
  <si>
    <t>744</t>
  </si>
  <si>
    <t>373</t>
  </si>
  <si>
    <t>341610012400</t>
  </si>
  <si>
    <t>Kábel medený bezhalogenový N2XH 6 mm2 zž</t>
  </si>
  <si>
    <t>746</t>
  </si>
  <si>
    <t>341610012500</t>
  </si>
  <si>
    <t>Vodič medený bezhalogenový N2XH 10 mm2 zž</t>
  </si>
  <si>
    <t>748</t>
  </si>
  <si>
    <t>375</t>
  </si>
  <si>
    <t>341610012600</t>
  </si>
  <si>
    <t>Vodič medený bezhalogenový N2XH 16 mm2 zž</t>
  </si>
  <si>
    <t>750</t>
  </si>
  <si>
    <t>341610012800.S</t>
  </si>
  <si>
    <t>Kábel medený bezhalogenový N2XH 35 mm2 zž</t>
  </si>
  <si>
    <t>752</t>
  </si>
  <si>
    <t>377</t>
  </si>
  <si>
    <t>210881055</t>
  </si>
  <si>
    <t>Vodič bezhalogénový, medený uložený pevne N2XH 0,6/1,0 kV  4</t>
  </si>
  <si>
    <t>754</t>
  </si>
  <si>
    <t>210881056</t>
  </si>
  <si>
    <t>Vodič bezhalogénový, medený uložený pevne N2XH 0,6/1,0 kV  6</t>
  </si>
  <si>
    <t>756</t>
  </si>
  <si>
    <t>379</t>
  </si>
  <si>
    <t>210881057</t>
  </si>
  <si>
    <t>Vodič bezhalogénový, medený uložený pevne N2XH 0,6/1,0 kV  10</t>
  </si>
  <si>
    <t>758</t>
  </si>
  <si>
    <t>210881058</t>
  </si>
  <si>
    <t>Vodič bezhalogénový, medený uložený pevne N2XH 0,6/1,0 kV  16</t>
  </si>
  <si>
    <t>760</t>
  </si>
  <si>
    <t>381</t>
  </si>
  <si>
    <t>210881060.S</t>
  </si>
  <si>
    <t>Vodič bezhalogénový, medený uložený pevne N2XH 0,6/1,0 kV  35</t>
  </si>
  <si>
    <t>762</t>
  </si>
  <si>
    <t>21-M15</t>
  </si>
  <si>
    <t>Zemné práce - hlavná uzemňovacia sústava</t>
  </si>
  <si>
    <t>220111771</t>
  </si>
  <si>
    <t>Vedenie uzeňovacie z FeZn drôtu do 120 mm2 na povrchu</t>
  </si>
  <si>
    <t>383</t>
  </si>
  <si>
    <t>220111776</t>
  </si>
  <si>
    <t>Vedenie uzeňovacie z FeZn drôtu do 120 mm2 v zemi</t>
  </si>
  <si>
    <t>460200273</t>
  </si>
  <si>
    <t>Hĺbenie káblovej ryhy ručne 50 cm širokej a 90 cm hlbokej, v zemine triedy 3</t>
  </si>
  <si>
    <t>768</t>
  </si>
  <si>
    <t>385</t>
  </si>
  <si>
    <t>770</t>
  </si>
  <si>
    <t>Práce a dodávky M</t>
  </si>
  <si>
    <t>21000019</t>
  </si>
  <si>
    <t>Podružný materiál 3%</t>
  </si>
  <si>
    <t>772</t>
  </si>
  <si>
    <t>387</t>
  </si>
  <si>
    <t>21000016</t>
  </si>
  <si>
    <t>MD - mimostavenisková doprava 1%</t>
  </si>
  <si>
    <t>774</t>
  </si>
  <si>
    <t>21000017</t>
  </si>
  <si>
    <t>MV - murárska výpomoc 1%</t>
  </si>
  <si>
    <t>389</t>
  </si>
  <si>
    <t>21000018</t>
  </si>
  <si>
    <t>PD - podiel dodávok 1%</t>
  </si>
  <si>
    <t>778</t>
  </si>
  <si>
    <t>210000201</t>
  </si>
  <si>
    <t>PPV - podiel pridružených výkonov 1%</t>
  </si>
  <si>
    <t>780</t>
  </si>
  <si>
    <t>391</t>
  </si>
  <si>
    <t>210000202</t>
  </si>
  <si>
    <t>Dopravné náklady 1%</t>
  </si>
  <si>
    <t>782</t>
  </si>
  <si>
    <t>971033431</t>
  </si>
  <si>
    <t>Vybúranie otvoru v murive tehl. plochy do 0, 25 m2 hr.do 150 mm,  -0,07300t</t>
  </si>
  <si>
    <t>393</t>
  </si>
  <si>
    <t>971033441</t>
  </si>
  <si>
    <t>Vybúranie otvoru v murive tehl. plochy do 0, 25 m2 hr.do 300 mm,  -0,14600t</t>
  </si>
  <si>
    <t>786</t>
  </si>
  <si>
    <t>974031221</t>
  </si>
  <si>
    <t>Vysekanie rýh v murive tehlovom na akúkoľvek maltu v priestore priľahlom k stropnej konštrukcii do hĺbky 30 mm a š. do 30 mm,  -0,00200 t</t>
  </si>
  <si>
    <t>788</t>
  </si>
  <si>
    <t>395</t>
  </si>
  <si>
    <t>974032122</t>
  </si>
  <si>
    <t>Vysekanie rýh v stenách a priečkach z dutých tehál a tvárnic do hĺbky 30 mm a š. do 70 mm,  -0,00200t</t>
  </si>
  <si>
    <t>790</t>
  </si>
  <si>
    <t>974032124</t>
  </si>
  <si>
    <t>Vysekanie rýh v stenách a priečkach z dutých tehál a tvárnic do hĺbky 30 mm a š. do 150 mmn,  -0,00700t</t>
  </si>
  <si>
    <t>792</t>
  </si>
  <si>
    <t>397</t>
  </si>
  <si>
    <t>979081111</t>
  </si>
  <si>
    <t>Odvoz sutiny a vybúraných hmôt na skládku do 1 km</t>
  </si>
  <si>
    <t>794</t>
  </si>
  <si>
    <t>979081121</t>
  </si>
  <si>
    <t>Odvoz sutiny a vybúraných hmôt na skládku za každý ďalší 1 km</t>
  </si>
  <si>
    <t>796</t>
  </si>
  <si>
    <t>D14</t>
  </si>
  <si>
    <t>Dokumentácia</t>
  </si>
  <si>
    <t>399</t>
  </si>
  <si>
    <t>000400022</t>
  </si>
  <si>
    <t>Projektové práce - stavebná časť (stavebné objekty vrátane ich technického vybavenia). náklady na dokumentáciu skutočného zhotovenia stavby</t>
  </si>
  <si>
    <t>1024</t>
  </si>
  <si>
    <t>798</t>
  </si>
  <si>
    <t>210251575</t>
  </si>
  <si>
    <t>Vystavenie revíznej správy, východisková revízia - Elektroinštalácia</t>
  </si>
  <si>
    <t>800</t>
  </si>
  <si>
    <t>401</t>
  </si>
  <si>
    <t>210251577</t>
  </si>
  <si>
    <t>Vystavenie revíznej správy, východisková revízia - Bleskozvod</t>
  </si>
  <si>
    <t>802</t>
  </si>
  <si>
    <t>95-M</t>
  </si>
  <si>
    <t>Revízie</t>
  </si>
  <si>
    <t>220111765</t>
  </si>
  <si>
    <t>Zmeranie a zhodnotenie zemného odporu vrátane záznamu do protokolu</t>
  </si>
  <si>
    <t>804</t>
  </si>
  <si>
    <t>403</t>
  </si>
  <si>
    <t>950106001</t>
  </si>
  <si>
    <t>Meranie pri revíziách meranie izol.odporov na prívode do prípojk.skrine rozvádzača alebo rozvodnice</t>
  </si>
  <si>
    <t>mer.</t>
  </si>
  <si>
    <t>806</t>
  </si>
  <si>
    <t>950106003</t>
  </si>
  <si>
    <t>Meranie pri revíziách meranie izolačných odporov vnútorného zapojenia rozvádzača alebo rozvodnice</t>
  </si>
  <si>
    <t>808</t>
  </si>
  <si>
    <t>405</t>
  </si>
  <si>
    <t>950106006</t>
  </si>
  <si>
    <t>Meranie pri revíziách jednofázového alebo trojfáz. okruhu rozvádzača alebo rozvodnice nad 10 vývodov</t>
  </si>
  <si>
    <t>810</t>
  </si>
  <si>
    <t>950106009</t>
  </si>
  <si>
    <t>Meranie pri revíziách impedancia slučky vypínača na rozv. zariadení spotrebičoch alebo prístrojoch</t>
  </si>
  <si>
    <t>812</t>
  </si>
  <si>
    <t>407</t>
  </si>
  <si>
    <t>950106010</t>
  </si>
  <si>
    <t>Meranie pri revíziách zemného prechodového odporu uzemnenia ochranného alebo pracovného</t>
  </si>
  <si>
    <t>814</t>
  </si>
  <si>
    <t>950106012</t>
  </si>
  <si>
    <t>Meranie pri revíziách prechodového odporu ochranného spojenia alebo ochranného pospojovania</t>
  </si>
  <si>
    <t>816</t>
  </si>
  <si>
    <t>409</t>
  </si>
  <si>
    <t>950107001</t>
  </si>
  <si>
    <t>Pomocné práce pri revíziách vypnutie vedenia, preskúšanie a zaistenie vypnutého stavu,zapnutie</t>
  </si>
  <si>
    <t>818</t>
  </si>
  <si>
    <t>950107004</t>
  </si>
  <si>
    <t>Pomocné práce pri revíziách demontáž a opätovná montáž krytu rozvádzača, rozvodnice</t>
  </si>
  <si>
    <t>820</t>
  </si>
  <si>
    <t>411</t>
  </si>
  <si>
    <t>950107008</t>
  </si>
  <si>
    <t>Pomocné práce pri revíziách demont.a opätovná mont.krytu el.prístroja, spotrebiča,inštal.krabice</t>
  </si>
  <si>
    <t>822</t>
  </si>
  <si>
    <t>950107013</t>
  </si>
  <si>
    <t>Pomocné práce pri revíziách stanovenie výpočtového zaťaženia rozvádzača</t>
  </si>
  <si>
    <t>824</t>
  </si>
  <si>
    <t>413</t>
  </si>
  <si>
    <t>950107015</t>
  </si>
  <si>
    <t>Pomocné práce pri revíziách demontáž a opätovná montáž skušobnej svorky uzemnenia</t>
  </si>
  <si>
    <t>826</t>
  </si>
  <si>
    <t>1-6 - HSP</t>
  </si>
  <si>
    <t>D1 - HSP</t>
  </si>
  <si>
    <t xml:space="preserve">    21-M1 - Elektromontáže - HSP</t>
  </si>
  <si>
    <t>D2 - Elektroinštalačný materiál</t>
  </si>
  <si>
    <t xml:space="preserve">    21-M2 - Elektromontáže</t>
  </si>
  <si>
    <t>HSV - HSV</t>
  </si>
  <si>
    <t>LDAONE500S01</t>
  </si>
  <si>
    <t>LDAONE500S01 - Kompaktný systém HSP na stenu, 2x500W, 6 liniek</t>
  </si>
  <si>
    <t>LDAONEBC1S01</t>
  </si>
  <si>
    <t>LDAONEBC1S01 - Karta na aktiváciu nabíjania podľa EN54-4</t>
  </si>
  <si>
    <t>LDAONEWMAS01</t>
  </si>
  <si>
    <t>LDAONEWMAS01 - Konzola pre montáž na stenu k systému ONE</t>
  </si>
  <si>
    <t>LDAMPS8ZS02</t>
  </si>
  <si>
    <t>LDAMPS8ZS02 - Stanica hlásateľa k systému ONE, 8 tl.</t>
  </si>
  <si>
    <t>S1218</t>
  </si>
  <si>
    <t>S1218 - Akumulátor 12V/18Ah</t>
  </si>
  <si>
    <t>WA 06-165/T-EN54</t>
  </si>
  <si>
    <t>WA 06-165/T-EN54 - Biela reproduktorová skrinka, IP54, 6W, EN54</t>
  </si>
  <si>
    <t>CP100</t>
  </si>
  <si>
    <t>CP100 - Resetovateľný požiarny tlačidlový hlásič, červený</t>
  </si>
  <si>
    <t>CI</t>
  </si>
  <si>
    <t>CI - Ochranný priehľadný kryt pre VCP100</t>
  </si>
  <si>
    <t>Elektromontáže - HSP</t>
  </si>
  <si>
    <t>22037-0423</t>
  </si>
  <si>
    <t>Montáž ústredne HSP vrátane nastavenia</t>
  </si>
  <si>
    <t>22037-0432</t>
  </si>
  <si>
    <t>Montáž akumulátora 12VDC/18Ah vrátane prepojenia</t>
  </si>
  <si>
    <t>22037-0451</t>
  </si>
  <si>
    <t>Montáž repro v skrini do 6W</t>
  </si>
  <si>
    <t>22037-0601</t>
  </si>
  <si>
    <t>Funkčná skúška a revízia HSP systému</t>
  </si>
  <si>
    <t>22037-0602</t>
  </si>
  <si>
    <t>Zaškolenie obsluhy</t>
  </si>
  <si>
    <t>22037-0603</t>
  </si>
  <si>
    <t>Dokumentácia skutočného vyhotovenia HSP</t>
  </si>
  <si>
    <t>999 922000</t>
  </si>
  <si>
    <t>Ostatný materiál pre montáže - M22</t>
  </si>
  <si>
    <t>3410350971</t>
  </si>
  <si>
    <t>NHXH-O 2x1,5 FE180/E30 Nehorľavý kábel s funkčnosťou VDE</t>
  </si>
  <si>
    <t>341KPE000000001</t>
  </si>
  <si>
    <t>JE-H(ST)H 1x2x0,8 FE180/E60 s funkčnou odolnosťou červený</t>
  </si>
  <si>
    <t>8595568924315</t>
  </si>
  <si>
    <t>Krabica rozbočovacia PO E90 KSK 125 2PO6</t>
  </si>
  <si>
    <t>038945</t>
  </si>
  <si>
    <t>Rúrka ohybná bezhalogénová, 320N/5cm, -25až105°C, PP, HFX 16 ,biela 50 M (UNIVOLT)</t>
  </si>
  <si>
    <t>Poznámka k položke:_x000D_
Poznámka k položke:_x000D_
 HFX 16</t>
  </si>
  <si>
    <t>210880238</t>
  </si>
  <si>
    <t>Kábel bezhalogénový, medený uložený pevne JE-H(ST)H 1x2x0,8 FE180/E60 2x0,8</t>
  </si>
  <si>
    <t>979085004</t>
  </si>
  <si>
    <t>Vodorovná doprava vybúraných hmôt po suchu bez naloženia a so zložením na vzdialenosť do 5 km</t>
  </si>
  <si>
    <t>-1988753895</t>
  </si>
  <si>
    <t>979087213.S</t>
  </si>
  <si>
    <t>Nakladanie na dopravné prostriedky pre vodorovnú dopravu vybúraných hmôt</t>
  </si>
  <si>
    <t>-2107904766</t>
  </si>
  <si>
    <t>979089612</t>
  </si>
  <si>
    <t>Poplatok za skladovanie - iné odpady zo stavieb a demolácií (17 09), ostatné</t>
  </si>
  <si>
    <t>-523276552</t>
  </si>
  <si>
    <t>1-7 - Kuchyňa</t>
  </si>
  <si>
    <t>D1 - PSV Práce a dodávky PSV</t>
  </si>
  <si>
    <t xml:space="preserve">    D2 - 791 - Zariadenie veľkokuchýň</t>
  </si>
  <si>
    <t>PSV Práce a dodávky PSV</t>
  </si>
  <si>
    <t>791 - Zariadenie veľkokuchýň</t>
  </si>
  <si>
    <t>79111-1</t>
  </si>
  <si>
    <t>Pracovný stôl nerezový krytovaný napr. T-ASJ-7: okrytovaný, hr. pracovnej dosky 40 mm, zadný lem v. 40 mm, 2x polica, rozmer stola 1020x700x900 mm</t>
  </si>
  <si>
    <t>79111-2</t>
  </si>
  <si>
    <t>Pracovný stôl nerezový krytovaný napr. T-ASJ-7: okrytovaný, hr. pracovnej dosky 40 mm, zadný lem v. 40 mm, 2x polica, rozmer stola 1300x700x900 mm</t>
  </si>
  <si>
    <t>79111-3</t>
  </si>
  <si>
    <t>Ohrevný stol na GN: ohrevný stôl na 4 GN (štvorvaničkový), delené otvory, 1x polica, cca. 2,8 kW/230V, 4x vypúšťací ventil, celkový rozmer pultu 1500x700x900 mm (dl. x š. x v.)</t>
  </si>
  <si>
    <t>79111-4</t>
  </si>
  <si>
    <t>Pracovný stôl nerezový s policou napr. T-ASJ-3: hr. pracovnej dosky 40 mm, výška zadného lemu 40mm, 1x spodná polica, rozmer stola 1200x700x900mm</t>
  </si>
  <si>
    <t>79111-5</t>
  </si>
  <si>
    <t>Nástenná celonerezová skrinka s posuvnými dverami a koreničkami, 1300x350x700 mm (dl. x š. x v.), skrinka so zadným krytom, výškovo prestaviteľná polica, 4x korenička</t>
  </si>
  <si>
    <t>79111-6</t>
  </si>
  <si>
    <t>Pracovný stôl nerezový s drezom napr. T-AUSp-1: hr. pracovnej dosky 40 mm, zadný lem v. 40 mm, 1x spodná polica, drez vpravo, rozmer drezu 500x500x300 mm (š. x hl. x dl.), rozmer stolu 1300x700x900 mm (dl. x š. x v.)</t>
  </si>
  <si>
    <t>79111-7</t>
  </si>
  <si>
    <t>Batéria páková: dĺžka krku 250mm, pripojovacie hadice pancierové 3/8", montážny otvor do stola 30-32mm, prietok 22L/min</t>
  </si>
  <si>
    <t>79111-8</t>
  </si>
  <si>
    <t>Sifón pre pracovný stôl s drezom DN50</t>
  </si>
  <si>
    <t>79111-9</t>
  </si>
  <si>
    <t>Chladiaca skriňa podstolová: rozmer 600x600x840 mm (š. x hl. x v.), príkon 0,4 kW, napätie 230 V, typ StE1, výška napájania 700 mm</t>
  </si>
  <si>
    <t>79111-10</t>
  </si>
  <si>
    <t>Výlevka kombinovaná nerezová: nerezová výlevka s umývadlom, rozmer výlevky 500x700x850 mm</t>
  </si>
  <si>
    <t>Poznámka k položke:_x000D_
rozmer: 500x700x850mm (š. x h. x v.) 1 x vaňa: 390x285x125mm 1 x vaňa: 400x400x200mm odoberatelný nerezový rošt batéria, sifon 40mm možnosť závesného uchytenia dodávaná v demontovanom stave</t>
  </si>
  <si>
    <t>79111-11</t>
  </si>
  <si>
    <t>Pracovný stôl nerezový s drezom napr. T-AUSp-1: hr. pracovnej dosky 40 mm, zadný lem v. 40 mm, 1x spodná polica, drez vľavo, rozmer drezu 500x500x300 mm (š. x hl. x dl.), rozmer stolu 1500x700x900 mm (dl. x š. x v.)</t>
  </si>
  <si>
    <t>79111-12</t>
  </si>
  <si>
    <t>79111-13</t>
  </si>
  <si>
    <t>79111-14</t>
  </si>
  <si>
    <t>Umývačka skla a riadu podpultová, napr. Redfox QQI-52: jednoplášťová umývačka riadu, dvojplášťové dvere, bojler, bezpečnostný termostat, elektrické pripojenie: 230 V / 3,5 kW, rozmery: 575x605x820 mm, rozmery koša: 500x500 mm</t>
  </si>
  <si>
    <t>Poznámka k položke:_x000D_
spodné a horné umývacie rameno_x000D_
_x000D_
rozmer: 575x605x820mm (š. x h. x v.) príkon elektro: 3,5kW/230V kapacita: 60/30/24/6 košov/h cyklus: 60", 120", 150", 600" rozmer koša: 500x500mm(šxh) maximálna vstupná výška: 365mm prevedenie: jednoplášťová dvojplášťové dvere spotreba vody: 2,1 l/cyklus bojler: tlakový horné a dolné rotačné umývacie a oplachové ramená elektronické ovládanie zobrazenie umývacích a oplachových teplot na displeji počítadlo umývacich cyklov autodiagnostický systém detekcie závad s výpisom chybových hlásení termostop pre garantovanú teplotu oplachu podľa HACCP samočistiaci program filtre nečistot vo vani nastavenie dávkovačov cez ovládací panel základné príslušenstvo: -koš na taniere -koš na poháre -kontajner na príbory -dávkovač umývacieho prostriedku -dávkovač oplachového prostriedku -odpadové čerpadlo -umývací prostriedok 12kg -oplachový prostriedok 10kg príslušenstvo na objednávku: -koše podľa výberu</t>
  </si>
  <si>
    <t>79111-15</t>
  </si>
  <si>
    <t>Chladiaca skriňa napr. ER 400 FORCAR:</t>
  </si>
  <si>
    <t>Poznámka k položke:_x000D_
Chladiaca skriňa: 340 Lt, teplotný rozsah +2°C/+8°C biela lakovaná, vnútorné prevedenie plast, statické chladenie s pomocným ventilátorom, digitálny ukazovateľ teploty, v chladiacej časti automatické odmražovanie, zamykateľné dvere, chladivo R134a príkon: 185W/230V rozmer: 600 x 600 x 1850(v)mm</t>
  </si>
  <si>
    <t>1-8 - Vzduchotechnika</t>
  </si>
  <si>
    <t>D1 - M Práce a dodávky M</t>
  </si>
  <si>
    <t xml:space="preserve">    D2 - 24-M Montáže vzduchotechnických zariad.</t>
  </si>
  <si>
    <t>M Práce a dodávky M</t>
  </si>
  <si>
    <t>24-M Montáže vzduchotechnických zariad.</t>
  </si>
  <si>
    <t>24111-1</t>
  </si>
  <si>
    <t>Radiálny odsávací ventilátor so spätnou klapkou a časovým dobehom napr.  MICRO 100IT+ montážna sada do podhľadu, (m3/h – určuje výkresová dokumentácia)</t>
  </si>
  <si>
    <t>24111-2</t>
  </si>
  <si>
    <t>Radiálny odsávací ventilátor so spätnou klapkou napr.  MICRO 100I+ montážna sada do podhľadu, (m3/h – určuje výkresová dokumentácia)</t>
  </si>
  <si>
    <t>24111-3</t>
  </si>
  <si>
    <t>Vysokoúčinná školská rekuperačná jednotka typ: CLASS UNIT PX TOP 1000, stenové-stropné priznané prevedenie bez VZT potrubia, servisný prístup zo spodu, hlučnosť do okolia 41.5dBA (3m), ekodizajn ErP 2018.</t>
  </si>
  <si>
    <t>Poznámka k položke:_x000D_
Popis jednotky: filtrácia ePM10 50% Mini pleat/ePM10 50% Mini pleat, protiprúdový doskový vysokoúčinný rekuperátor s účinnosťou 90.5% / 18.7°C, automatický modulovaný byppas 100%, free cooling riadený automaticky teplotami, ventilátory s úspornými EC motormi, integrovaný elektrický ohrievač 1.50kW / 23°C (riadenie výkonu signálom 0-10V, nevyžaduje samostatné silové napojenie!), motorická klapka na prívode O315mm/230V, regulácia TAC5 v jednotke, systém Plug&amp;Play, riedenie vzduchového výkonu na konštantný prietok (CA), konštantný tlak (CP), od signálu 0-10V (LP) + ovládanie HMI TACtouch + čidlo CO2 (zabudované vo vzt jednotke) + Ethernet Modbus TCP/IP</t>
  </si>
  <si>
    <t>24111-4</t>
  </si>
  <si>
    <t>Vysokoúčinná rekuperačná jednotka od firmy typ: GLOBAL LP 1600 FW L, podstropné prevedenie, servisný prístup zo spodu, prístup k regulácie z ľavej strany, hlučnosť do okolia 43.6dBA (3m), ekodizajn ErP 2018.</t>
  </si>
  <si>
    <t>Poznámka k položke:_x000D_
Popis jednotky: filtrácia ePM10 50% Mini pleat/ePM10 50% Mini pleat, protiprúdový doskový vysokoúčinný rekuperátor s účinnosťou 90.1% / 18.5°C, automatický modulovaný byppas 100%, free cooling riadený automaticky teplotami, ventilátory s úspornými EC motormi, externý elektrický ohrievač 2.30kW / 23°C (riadenie výkonu signálom 0-10V, O 315mm, vyžaduje samostatné silové napojenie!), 2x motorická klapka 230 V, regulácia TAC5 v jednotke, systém Plug&amp;Play, riedenie vzduchového výkonu na konštantný prietok (CA), konštantný tlak (CP), od signálu 0-10V (LP) + ovládanie HMI TACtouch + kanálové čidlo CO2 + Ethernet Modbus TCP/IP</t>
  </si>
  <si>
    <t>24111-5</t>
  </si>
  <si>
    <t>Vysokoúčinná rekuperačná jednotka od firmy typ: GLOBAL LP 1000 FW L, podstropné prevedenie, servisný prístup zo spodu, prístup k regulácie z ľavej strany, hlučnosť do okolia 38.6dBA (3m), ekodizajn ErP 2018.</t>
  </si>
  <si>
    <t>Poznámka k položke:_x000D_
Popis jednotky: filtrácia ePM10 50% Mini pleat/ePM10 50% Mini pleat, protiprúdový doskový vysokoúčinný rekuperátor s účinnosťou 91.5% / 615m3/h / 19.0°C, automatický modulovaný byppas 100%, free cooling riadený automaticky teplotami, ventilátory s úspornými EC motormi, externý elektrický ohrievač 0.80kW / 23°C (riadenie výkonu signálom 0-10V, O 315mm, vyžaduje samostatné silové napojenie!), motorické klapky O250mm/230V, regulácia TAC5 v jednotke, systém Plug&amp;Play, riedenie vzduchového výkonu na konštantný prietok (CA), konštantný tlak (CP), od signálu 0-10V (LP) + ovládanie HMI TACtouch + kanálové čidlo CO2 + Ethernet Modbus TCP/IP</t>
  </si>
  <si>
    <t>24111-6</t>
  </si>
  <si>
    <t>Vysokoúčinná rekuperačná jednotka od firmy typ: GLOBAL LP 600 FW L, podstropné prevedenie, servisný prístup zo spodu, prístup k regulácie z ľavej strany, hlučnosť do okolia 38.0dBA (3m), ekodizajn ErP 2018, EUROVENT, atest pre čisté priestory podľa VDI602</t>
  </si>
  <si>
    <t>Poznámka k položke:_x000D_
energetická trieda A+, _x000D_
Popis jednotky: filtrácia ePM10 50% Mini pleat/ePM10 50% Mini pleat, protiprúdový doskový vysokoúčinný rekuperátor s účinnosťou 90.3% / 18.6°C, automatický modulovaný byppas 100%, free cooling riadený automaticky teplotami, ventilátory s úspornými EC motormi, externý elektrický ohrievač 0.70kW / 23°C (riadenie výkonu signálom 0-10V, vyžaduje samostatné silové napojenie!) , 2x motorická klapka 230 V, regulácia TAC5 v jednotke, systém Plug&amp;Play, riedenie vzduchového výkonu na konštantný prietok (CA), konštantný tlak (CP), od signálu 0-10V (LP) + ovládanie HMI TACtouch + kanálové čidlo CO2 + Ethernet Modbus TCP/IP</t>
  </si>
  <si>
    <t>24111-7</t>
  </si>
  <si>
    <t>Vysokoúčinná rekuperačná jednotka od firmy typ: GLOBAL LP 1000 FW L, podstropné prevedenie, servisný prístup zo spodu, prístup k regulácie z ľavej strany, hlučnosť do okolia 41.0dBA (3m), ekodizajn ErP 2018.</t>
  </si>
  <si>
    <t>Poznámka k položke:_x000D_
Popis jednotky: filtrácia ePM10 50% Mini pleat/ePM10 50% Mini pleat, protiprúdový doskový vysokoúčinný rekuperátor s účinnosťou 90.3% / 18.6°C, automatický modulovaný byppas 100%, free cooling riadený automaticky teplotami, ventilátory s úspornými EC motormi, externý elektrický ohrievač 1.00kW / 23°C (riadenie výkonu signálom 0-10V, O 315mm, vyžaduje samostatné silové napojenie!) , 2x motorická klapka 230 V, regulácia TAC5 v jednotke, systém Plug&amp;Play, riedenie vzduchového výkonu na konštantný prietok (CA), konštantný tlak (CP), od signálu 0-10V (LP) + ovládanie HMI TACtouch + kanálové čidlo CO2 + Ethernet Modbus TCP/IP</t>
  </si>
  <si>
    <t>24111-8</t>
  </si>
  <si>
    <t>Vysokoúčinná rekuperačná jednotka od firmy typ: GLOBAL LP 1300 FW L, podstropné prevedenie, servisný prístup zo spodu, prístup k regulácie z ľavej strany, hlučnosť do okolia 40.6dBA (3m), ekodizajn ErP 2018.</t>
  </si>
  <si>
    <t>Poznámka k položke:_x000D_
 Popis jednotky:  filtrácia ePM10 50% Mini pleat/ePM10 50% Mini pleat, protiprúdový doskový vysokoúčinný rekuperátor s účinnosťou 91.7% / 19.1°C, automatický modulovaný byppas 100%, free cooling riadený automaticky teplotami, ventilátory s úspornými EC motormi, externý elektrický ohrievač 0.90kW / 23°C (riadenie výkonu signálom 0-10V, O 315mm, vyžaduje samostatné silové napojenie!) , 2x motorická klapka 230 V, regulácia TAC5 v jednotke, systém Plug&amp;Play, riedenie vzduchového výkonu na konštantný prietok (CA), konštantný tlak (CP), od signálu 0-10V (LP) + ovládanie HMI TACtouch + kanálové čidlo CO2 + Ethernet Modbus TCP/IP</t>
  </si>
  <si>
    <t>24111-9</t>
  </si>
  <si>
    <t>Vysokoúčinná rekuperačná jednotka od firmy typ: GLOBAL LP 1300 FW L, podstropné prevedenie, servisný prístup zo spodu, prístup k regulácie z ľavej strany, hlučnosť do okolia 40.7dBA (3m), ekodizajn ErP 2018.</t>
  </si>
  <si>
    <t>Poznámka k položke:_x000D_
 Popis jednotky: filtrácia ePM10 50% Mini pleat/ePM10 50% Mini pleat, protiprúdový doskový vysokoúčinný rekuperátor s účinnosťou 91.7% / 19.1°C, automatický modulovaný byppas 100%, free cooling riadený automaticky teplotami, ventilátory s úspornými EC motormi, externý elektrický ohrievač 0.90kW / 23°C (riadenie výkonu signálom 0-10V, O 315mm, vyžaduje samostatné silové napojenie!) , 2x motorická klapka 230 V,  regulácia TAC5 v jednotke, systém Plug&amp;Play, riedenie vzduchového výkonu na konštantný prietok (CA), konštantný tlak (CP), od signálu 0-10V (LP) + ovládanie HMI TACtouch + kanálové čidlo CO2 + Ethernet Modbus TCP/IP</t>
  </si>
  <si>
    <t>24111-10</t>
  </si>
  <si>
    <t>Flexo hadica neizolovaná DN100</t>
  </si>
  <si>
    <t>bm</t>
  </si>
  <si>
    <t>24111-11</t>
  </si>
  <si>
    <t>Flexo hadica neizolovaná DN160</t>
  </si>
  <si>
    <t>24111-12</t>
  </si>
  <si>
    <t>Protidažďová žalúzia zinkovaná so sitom PŽ Zn 800x250 S</t>
  </si>
  <si>
    <t>24111-13</t>
  </si>
  <si>
    <t>Protidažďová žalúzia zinkovaná so sitom PŽ Zn 800x355 S</t>
  </si>
  <si>
    <t>24111-14</t>
  </si>
  <si>
    <t>Protidažďová žalúzia zinkovaná so sitom PŽ Zn 400x355 S</t>
  </si>
  <si>
    <t>24111-15</t>
  </si>
  <si>
    <t>Protidažďová žalúzia zinkovaná so sitom PŽ Zn 400x250 S</t>
  </si>
  <si>
    <t>24111-16</t>
  </si>
  <si>
    <t>Protidažďová žalúzia zinkovaná so sitom PŽ Zn 250x250 S</t>
  </si>
  <si>
    <t>24111-17</t>
  </si>
  <si>
    <t>Výfuková žalúzia plastová VŽ pl. 100x100 (napr. WSK-10-04)</t>
  </si>
  <si>
    <t>24111-18</t>
  </si>
  <si>
    <t>Uzatváracia klapka tesná s prípravou pre servopohon ÚKT-S 800x355 (servo je v dod. ELI)</t>
  </si>
  <si>
    <t>24111-19</t>
  </si>
  <si>
    <t>Uzatváracia klapka tesná s prípravou pre servopohon ÚKT-S 800x250 (servo je v dod. ELI)</t>
  </si>
  <si>
    <t>24111-20</t>
  </si>
  <si>
    <t>Uzatváracia klapka tesná s prípravou pre servopohon ÚKT-S 400x355 (servo je v dod. ELI)</t>
  </si>
  <si>
    <t>24111-21</t>
  </si>
  <si>
    <t>Uzatváracia klapka tesná s prípravou pre servopohon ÚKT-S 400x250 (servo je v dod. ELI)</t>
  </si>
  <si>
    <t>24111-22</t>
  </si>
  <si>
    <t>Uzatváracia klapka tesná s prípravou pre servopohon ÚKT-S 250x250 (servo je v dod. ELI)</t>
  </si>
  <si>
    <t>24111-23</t>
  </si>
  <si>
    <t>Tlmiaca vložka TVL DN315</t>
  </si>
  <si>
    <t>24111-24</t>
  </si>
  <si>
    <t>Tlmiaca vložka TVL DN250</t>
  </si>
  <si>
    <t>24111-25</t>
  </si>
  <si>
    <t>Tlmiaca vložka TVL 910x255</t>
  </si>
  <si>
    <t>24111-26</t>
  </si>
  <si>
    <t>Tlmič hluku kruhový TH-DN315/900</t>
  </si>
  <si>
    <t>24111-27</t>
  </si>
  <si>
    <t>Tlmič hluku štvorhranný TH-20-600x300/1850</t>
  </si>
  <si>
    <t>24111-28</t>
  </si>
  <si>
    <t>Tlmič hluku štvorhranný TH-10-500x300/1500</t>
  </si>
  <si>
    <t>24111-29</t>
  </si>
  <si>
    <t>Tlmič hluku štvorhranný TH-20-500x300/1250</t>
  </si>
  <si>
    <t>24111-30</t>
  </si>
  <si>
    <t>Tlmič hluku štvorhranný TH-10-300x150/1000</t>
  </si>
  <si>
    <t>24111-31</t>
  </si>
  <si>
    <t>Výustka dvojradová s reguláciou V2-825x225/R</t>
  </si>
  <si>
    <t>24111-32</t>
  </si>
  <si>
    <t>Výustka dvojradová s reguláciou V2-625x225/R</t>
  </si>
  <si>
    <t>24111-33</t>
  </si>
  <si>
    <t>Výustka dvojradová s reguláciou V2-625x125/R</t>
  </si>
  <si>
    <t>24111-34</t>
  </si>
  <si>
    <t>Výustka dvojradová s reguláciou V2-425x225/R</t>
  </si>
  <si>
    <t>24111-35</t>
  </si>
  <si>
    <t>Výustka dvojradová s reguláciou V2-425x225/R - RAL BIELA</t>
  </si>
  <si>
    <t>24111-36</t>
  </si>
  <si>
    <t>Výustka dvojradová s reguláciou V2-325x225/R - RAL BIELA</t>
  </si>
  <si>
    <t>24111-37</t>
  </si>
  <si>
    <t>Výustka dvojradová s reguláciou V2-425x125/R</t>
  </si>
  <si>
    <t>24111-38</t>
  </si>
  <si>
    <t>Výustka dvojradová s reguláciou V2-425x125/R - RAL BIELA</t>
  </si>
  <si>
    <t>24111-39</t>
  </si>
  <si>
    <t>Výustka dvojradová s reguláciou V2-325x125/R - RAL BIELA</t>
  </si>
  <si>
    <t>24111-40</t>
  </si>
  <si>
    <t>Výustka dvojradová s reguláciou V2-325x225/R</t>
  </si>
  <si>
    <t>24111-41</t>
  </si>
  <si>
    <t>Výustka dvojradová s reguláciou V2-325x125/R</t>
  </si>
  <si>
    <t>24111-42</t>
  </si>
  <si>
    <t>Výustka dvojradová s reguláciou V2-225x125/R</t>
  </si>
  <si>
    <t>24111-43</t>
  </si>
  <si>
    <t>Regulačná klapka ručná RKR 400x150</t>
  </si>
  <si>
    <t>24111-44</t>
  </si>
  <si>
    <t>Regulačná klapka ručná RKR 300x150</t>
  </si>
  <si>
    <t>24111-45</t>
  </si>
  <si>
    <t>Regulačná klapka ručná RKR DN100</t>
  </si>
  <si>
    <t>24111-46</t>
  </si>
  <si>
    <t>Tanierový ventil TV100</t>
  </si>
  <si>
    <t>24111-47</t>
  </si>
  <si>
    <t>Tanierový ventil TV160</t>
  </si>
  <si>
    <t>24111-48</t>
  </si>
  <si>
    <t>Výfuková hlavica CAGI DN125</t>
  </si>
  <si>
    <t>24111-49</t>
  </si>
  <si>
    <t>VZT potrubie spiro do priemeru DN 100 / 30% tvaroviek</t>
  </si>
  <si>
    <t>24111-50</t>
  </si>
  <si>
    <t>VZT potrubie spiro do priemeru DN 125 / 20% tvaroviek</t>
  </si>
  <si>
    <t>24111-51</t>
  </si>
  <si>
    <t>VZT potrubie spiro do priemeru DN 160 / 20% tvaroviek</t>
  </si>
  <si>
    <t>24111-52</t>
  </si>
  <si>
    <t>Spiro prechod symetrický DN160/DN100</t>
  </si>
  <si>
    <t>24111-53</t>
  </si>
  <si>
    <t>Spiro prechod symetrický DN250/DN315</t>
  </si>
  <si>
    <t>24111-54</t>
  </si>
  <si>
    <t>Spiro prechod symetrický DN200/DN315</t>
  </si>
  <si>
    <t>24111-55</t>
  </si>
  <si>
    <t>VZT potrubie spiro do priemeru DN 200 / 100% tvaroviek</t>
  </si>
  <si>
    <t>24111-56</t>
  </si>
  <si>
    <t>VZT potrubie spiro do priemeru DN 250 / 40% tvaroviek</t>
  </si>
  <si>
    <t>24111-57</t>
  </si>
  <si>
    <t>VZT potrubie spiro do priemeru DN 315 / 40% tvaroviek</t>
  </si>
  <si>
    <t>24111-58</t>
  </si>
  <si>
    <t>VZT potrubie štvorhranné do obvodu 2310 mm / 80% tvaroviek</t>
  </si>
  <si>
    <t>24111-59</t>
  </si>
  <si>
    <t>VZT potrubie štvorhranné do obvodu 2100 mm / 50% tvaroviek</t>
  </si>
  <si>
    <t>24111-60</t>
  </si>
  <si>
    <t>VZT potrubie štvorhranné do obvodu 1510 mm / 30% tvaroviek</t>
  </si>
  <si>
    <t>24111-61</t>
  </si>
  <si>
    <t>VZT potrubie štvorhranné do obvodu 1800 mm / 100% tvaroviek</t>
  </si>
  <si>
    <t>24111-62</t>
  </si>
  <si>
    <t>VZT potrubie štvorhranné do obvodu 1600 mm / 100% tvaroviek</t>
  </si>
  <si>
    <t>24111-63</t>
  </si>
  <si>
    <t>VZT potrubie štvorhranné do obvodu 1500 mm / 30% tvaroviek</t>
  </si>
  <si>
    <t>24111-64</t>
  </si>
  <si>
    <t>VZT potrubie štvorhranné do obvodu 1300 mm / 30% tvaroviek</t>
  </si>
  <si>
    <t>24111-65</t>
  </si>
  <si>
    <t>VZT potrubie štvorhranné do obvodu 1100 mm / 30% tvaroviek</t>
  </si>
  <si>
    <t>24111-66</t>
  </si>
  <si>
    <t>VZT potrubie štvorhranné do obvodu 1000 mm / 30% tvaroviek</t>
  </si>
  <si>
    <t>24111-67</t>
  </si>
  <si>
    <t>VZT potrubie štvorhranné do obvodu 900 mm / 40% tvaroviek</t>
  </si>
  <si>
    <t>24111-68</t>
  </si>
  <si>
    <t>Farba RAL biela (2x základný, 1x vrchný náter) + nástek VZT potrubia</t>
  </si>
  <si>
    <t>24111-69</t>
  </si>
  <si>
    <t>PO izolácia + PO navarovacie tŕne (44 ks na bm VZT potrubia) - (PO odolnosť určuje projekt PO)</t>
  </si>
  <si>
    <t>24111-70</t>
  </si>
  <si>
    <t>Tepelná izolácia hr=30mm s Al. fóliou (napr. Kflex Hduct Metal)</t>
  </si>
  <si>
    <t>24111-71</t>
  </si>
  <si>
    <t>Tepelná izolácia hr=20mm s Al. fóliou (napr. Kflex Hduct Metal)</t>
  </si>
  <si>
    <t>24111-72</t>
  </si>
  <si>
    <t>Tepelná izolácia hr=10mm s Al. fóliou (napr. Kflex Hduct Metal)</t>
  </si>
  <si>
    <t>24111-73</t>
  </si>
  <si>
    <t>Montáž VZT</t>
  </si>
  <si>
    <t>24111-74</t>
  </si>
  <si>
    <t>24111-75</t>
  </si>
  <si>
    <t>Montážny, spojovací, závesný, kotviací a tesniaci materiál (5% z dodávky)</t>
  </si>
  <si>
    <t>24111-76</t>
  </si>
  <si>
    <t>Funkčné skúšky a zaregulovanie VZT</t>
  </si>
  <si>
    <t>24111-77</t>
  </si>
  <si>
    <t>Zdvíhacia technika</t>
  </si>
  <si>
    <t>24111-78</t>
  </si>
  <si>
    <t>Lešenie</t>
  </si>
  <si>
    <t>24111-79</t>
  </si>
  <si>
    <t>Doprava</t>
  </si>
  <si>
    <t>24111-80</t>
  </si>
  <si>
    <t>Vykonávací projekt</t>
  </si>
  <si>
    <t>paré</t>
  </si>
  <si>
    <t>24111-81</t>
  </si>
  <si>
    <t>Elektrorevízia napojenia el. zariadenií + rev. správa</t>
  </si>
  <si>
    <t>2 - Napojenie</t>
  </si>
  <si>
    <t>SO-02 - Parkovisko, spevnené plochy a plochy zelene</t>
  </si>
  <si>
    <t xml:space="preserve">    5 - Komunikácie</t>
  </si>
  <si>
    <t>122302202</t>
  </si>
  <si>
    <t>Odkopávka a prekopávka nezapazená pre cesty, v hornine 4 nad 100 do 1000 m3</t>
  </si>
  <si>
    <t>-255203876</t>
  </si>
  <si>
    <t>"ODSTRÁNENIE PÔVODNÝCH AREÁLOVÝCH PLÔCH PÔVODNÁ ZEMINA, PÔVODNÁ ZEMINA MIN. HR. 600mm, ODSTRÁNENIE ZEMINY - ZEMNÉ PRÁCE PRI ÚPRAVE PLÁNE"</t>
  </si>
  <si>
    <t>"TERÉN (IDE AJ O ÚPRAVÚ PLÁNE HR. MIN.600MM DO MIN. 920MM)"956,7*0,83+47,2*0,6</t>
  </si>
  <si>
    <t>122302209</t>
  </si>
  <si>
    <t>Odkopávky a prekopávky nezapažené pre cesty. Príplatok za lepivosť horniny 4</t>
  </si>
  <si>
    <t>-154587017</t>
  </si>
  <si>
    <t>1837443654</t>
  </si>
  <si>
    <t>"UM ŠD; 31,5 Gb; MIN. 250 mm; STN 73 6126 (NESTMELENÁ VRSTVA ZO ŠTRKODRVINY), ZHUTNIŤ NA Edf=100MPa, ŠTRKODRVA AJ PRE VYTVORENIE PLÁNE A OBSYPY"</t>
  </si>
  <si>
    <t>43,44*9,11+3,78*6,1</t>
  </si>
  <si>
    <t>"UM ŠD ; 16/32 Gc ; MIN. 300MM ; STN 73 6126 (NESTMELENÁ VRSTVA ZO ŠTRKODRVINY)"129,3*0,3</t>
  </si>
  <si>
    <t>58341000430-1</t>
  </si>
  <si>
    <t>UM ŠD; 31,5 Gb; MIN. 250 mm; STN 73 6126 (NESTMELENÁ VRSTVA ZO ŠTRKODRVINY), ZHUTNIŤ NA Edf=100MPa, ŠTRKODRVA AJ PRE VYTVORENIE PLÁNE A OBSYPY</t>
  </si>
  <si>
    <t>-900964958</t>
  </si>
  <si>
    <t>(43,44*9,11+3,78*6,1)*2,1</t>
  </si>
  <si>
    <t>58341000290-3</t>
  </si>
  <si>
    <t>UM ŠD ; 16/32 Gc ; MIN. 300MM ; STN 73 6126 (NESTMELENÁ VRSTVA ZO ŠTRKODRVINY)</t>
  </si>
  <si>
    <t>-1807316898</t>
  </si>
  <si>
    <t>129,3*0,3*2,1</t>
  </si>
  <si>
    <t>18120110-3</t>
  </si>
  <si>
    <t>PLÁŇ ZHUTNIŤ NA Edf=90MPa</t>
  </si>
  <si>
    <t>-835560572</t>
  </si>
  <si>
    <t>956,6+47,3</t>
  </si>
  <si>
    <t>1741010-1</t>
  </si>
  <si>
    <t>ZAHUMUSOVANIE - DOSYPANIE ZEMINY MIN. HR. 300MM</t>
  </si>
  <si>
    <t>-634696540</t>
  </si>
  <si>
    <t>171,6*0,3</t>
  </si>
  <si>
    <t>-417231704</t>
  </si>
  <si>
    <t>822,381</t>
  </si>
  <si>
    <t>1434202097</t>
  </si>
  <si>
    <t>822,381*7</t>
  </si>
  <si>
    <t>1561481174</t>
  </si>
  <si>
    <t>576473893</t>
  </si>
  <si>
    <t>1988911079</t>
  </si>
  <si>
    <t>822,381*1,8</t>
  </si>
  <si>
    <t>18110110-1</t>
  </si>
  <si>
    <t>Úprava pri napojení na miestnu komunikáciu - úprava a obrubníkov miestnej komunikácie</t>
  </si>
  <si>
    <t>-147862553</t>
  </si>
  <si>
    <t>18040211-1</t>
  </si>
  <si>
    <t>Vyhotovenie nového trávnika výsadba trávnika vysiatím, trávové semeno, obrobenie podkladu, valcovanie, zálievka</t>
  </si>
  <si>
    <t>211641814</t>
  </si>
  <si>
    <t>18110110-2</t>
  </si>
  <si>
    <t>Úprava spevnených plôch pri kanalizačných šachtách</t>
  </si>
  <si>
    <t>618192775</t>
  </si>
  <si>
    <t>289971211</t>
  </si>
  <si>
    <t>Zhotovenie vrstvy z geotextílie na upravenom povrchu sklon do 1 : 5 , šírky od 0 do 3 m</t>
  </si>
  <si>
    <t>-1378614126</t>
  </si>
  <si>
    <t>"NETKANÁ GEOTEXTÍLIA 400g PE (POLYESTER) (TATRATEX)"(665,7+163,2*0,25)*1,3</t>
  </si>
  <si>
    <t>693110001300</t>
  </si>
  <si>
    <t>NETKANÁ GEOTEXTÍLIA 400g PE (POLYESTER) (TATRATEX)</t>
  </si>
  <si>
    <t>1963092195</t>
  </si>
  <si>
    <t>1836,9*1,02 'Přepočítané koeficientom množstva</t>
  </si>
  <si>
    <t>451577777</t>
  </si>
  <si>
    <t>Podklad pod dlažbu v ploche vodorovnej alebo v sklone do 1:5 hr. 30-100 mm z kameniva ťaženého</t>
  </si>
  <si>
    <t>187973427</t>
  </si>
  <si>
    <t>"UM ŠD ; 4/8 Gc ; 40mm ; STN 73 6126 (NESTMELENÁ VRSTVA ZO ŠTRKODRVINY)"129,3</t>
  </si>
  <si>
    <t>Komunikácie</t>
  </si>
  <si>
    <t>577144231</t>
  </si>
  <si>
    <t>ACo 11, CA 70/100, II, 50mm, STN EN 13 108-1, ASFALTOVÝ BETÓN PRE OBRUSNÚ VRSTVU</t>
  </si>
  <si>
    <t>-673505962</t>
  </si>
  <si>
    <t>573211111</t>
  </si>
  <si>
    <t>Postrek spojovací 0,5 kg/m2, PS, CB 0,50 kg/m2, STN 73 6129</t>
  </si>
  <si>
    <t>1130550652</t>
  </si>
  <si>
    <t>57716437-1</t>
  </si>
  <si>
    <t>ACp 16, CA 70/100, II, 80mm, STN EN 73 6121, ASFALTOVÝ BETÓN PRE PODKLADNÚ VRSTVU</t>
  </si>
  <si>
    <t>1277962814</t>
  </si>
  <si>
    <t>573111112</t>
  </si>
  <si>
    <t>Infiltračný postrek 1,00 kg/m2, PI, CB 1,0kg/m2, STN 73 6129</t>
  </si>
  <si>
    <t>-1559370034</t>
  </si>
  <si>
    <t>567142112</t>
  </si>
  <si>
    <t>CBGM C6/8, 220mm, STN EN 13 285, KAMENIVO SPEVNENÉ CEMENTOM KSC II</t>
  </si>
  <si>
    <t>-96038171</t>
  </si>
  <si>
    <t>649,7*0,22</t>
  </si>
  <si>
    <t>63292191-1</t>
  </si>
  <si>
    <t>Betónová dlažba hr. 60 mm</t>
  </si>
  <si>
    <t>519533355</t>
  </si>
  <si>
    <t>59246000250-1</t>
  </si>
  <si>
    <t>-70268056</t>
  </si>
  <si>
    <t>56990331-1</t>
  </si>
  <si>
    <t>DOSYPÁVKA KRAJNICE</t>
  </si>
  <si>
    <t>1908529671</t>
  </si>
  <si>
    <t>91776211-1</t>
  </si>
  <si>
    <t>Osadenie chodník. obrubníka betónového ležatého do lôžka z betónu prosteho tr. C 20/25 s bočnou oporou</t>
  </si>
  <si>
    <t>-1500200984</t>
  </si>
  <si>
    <t>"OBRUBNÍK CESTNÝ SO SKOSENÍM 1000x250x150 mm, ULOŽENÝ DO BETÓNOVÉHO LÔŽKA S BOČNOU OPOROU Z BETÓNU BETÓN STN 206-1: C20/25-XC1-Dmax 32-S2"(60+88)*1,05</t>
  </si>
  <si>
    <t>59217000380-1</t>
  </si>
  <si>
    <t>OBRUBNÍK CESTNÝ SO SKOSENÍM 1000x250x150 mm, ULOŽENÝ DO BETÓNOVÉHO LÔŽKA S BOČNOU OPOROU Z BETÓNU BETÓN STN 206-1: C20/25-XC1-Dmax 32-S2 - LEN OBRUBNÍKY</t>
  </si>
  <si>
    <t>1037812772</t>
  </si>
  <si>
    <t>155,4*1,01 'Přepočítané koeficientom množstva</t>
  </si>
  <si>
    <t>91776211-2</t>
  </si>
  <si>
    <t>Osadenie chodník. obrubníka betónového ležatého do lôžka z betónu prosteho tr. C 16/20 s bočnou oporou</t>
  </si>
  <si>
    <t>1972543007</t>
  </si>
  <si>
    <t>"PARKOVÝ OBRUBNÍK 1000x200x50 BETÓN STN 206-1: C16/20-XC1-Dmax 16-S1 - LEN OBRUBNÍKY PRE CHODNÍKY"102*1,05</t>
  </si>
  <si>
    <t>59217000290-2</t>
  </si>
  <si>
    <t>PARKOVÝ OBRUBNÍK 1000x200x50 BETÓN STN 206-1: C16/20-XC1-Dmax 16-S1 - LEN OBRUBNÍKY PRE CHODNÍKY</t>
  </si>
  <si>
    <t>-1905213614</t>
  </si>
  <si>
    <t>107,1*1,01 'Přepočítané koeficientom množstva</t>
  </si>
  <si>
    <t>918101113</t>
  </si>
  <si>
    <t>Lôžko pod obrubníky, krajníky alebo obruby z dlažobných kociek z betónu prostého tr. C 20/25</t>
  </si>
  <si>
    <t>64990058</t>
  </si>
  <si>
    <t>"OBRUBNÍK CESTNÝ SO SKOSENÍM 1000x250x150 mm, ULOŽENÝ DO BETÓNOVÉHO LÔŽKA S BOČNOU OPOROU Z BETÓNU BETÓN STN 206-1: C20/25-XC1-Dmax 32-S2"155,4*0,095</t>
  </si>
  <si>
    <t>918101112</t>
  </si>
  <si>
    <t>Lôžko pod obrubníky, krajníky alebo obruby z dlažobných kociek z betónu prostého tr. C 16/20</t>
  </si>
  <si>
    <t>-1321118435</t>
  </si>
  <si>
    <t>"PARKOVÝ OBRUBNÍK 1000x200x50 BETÓN STN 206-1: C16/20-XC1-Dmax 16-S1 - LEN BETÓN PRE CHODNÍKY"107,1*0,065</t>
  </si>
  <si>
    <t>91571311-1</t>
  </si>
  <si>
    <t>ČIAROVANIE - SÚVISLÁ ČIARA, BIELA, HR.100MM A VYZNAČENIE PARKOVACÍCH MIEST</t>
  </si>
  <si>
    <t>116439492</t>
  </si>
  <si>
    <t>16,6+(5,3*21)+29*2</t>
  </si>
  <si>
    <t>998225111</t>
  </si>
  <si>
    <t>Presun hmôt pre pozemnú komunikáciu a letisko s krytom asfaltovým akejkoľvek dĺžky objektu</t>
  </si>
  <si>
    <t>CS Cenekon 2012 01</t>
  </si>
  <si>
    <t>-27011877</t>
  </si>
  <si>
    <t>711133001</t>
  </si>
  <si>
    <t>Zhotovenie izolácie proti zemnej vlhkosti PVC fóliou položenou voľne na vodorovnej ploche so zvarením spoju</t>
  </si>
  <si>
    <t>-1999940053</t>
  </si>
  <si>
    <t>(665,7+163,2*0,25)*1,2</t>
  </si>
  <si>
    <t>283220000700</t>
  </si>
  <si>
    <t>HYDROIZOLÁCIA NA BÁZE PVC-P, VYROBENÁ VALCOVANÍM, PROTI ÚNIKU ROPNÝCH LÁTOK (EKOPLAST 806)</t>
  </si>
  <si>
    <t>2127080171</t>
  </si>
  <si>
    <t>847,8*1,15 'Přepočítané koeficientom množstva</t>
  </si>
  <si>
    <t>998711201</t>
  </si>
  <si>
    <t>Presun hmôt pre izoláciu proti vode v objektoch výšky do 6 m</t>
  </si>
  <si>
    <t>1682162985</t>
  </si>
  <si>
    <t>SO-03 - Oplotenie</t>
  </si>
  <si>
    <t>133201201</t>
  </si>
  <si>
    <t>Výkop šachty nezapaženej, hornina 3 do 100 m3</t>
  </si>
  <si>
    <t>-903493864</t>
  </si>
  <si>
    <t>"výkopy - oplotenie"</t>
  </si>
  <si>
    <t>"výkop pre základové pätky vstupnej bráničky a dvojkrídlových vstupných brán"(3,14*0,3*0,3*0,75*6)*1,1</t>
  </si>
  <si>
    <t>"výkop pre základové pätky oceľového trubkového oplotenia s drôteným pletivom"</t>
  </si>
  <si>
    <t>(3,14*0,2*0,2*0,8*(131+44*2))*1,1</t>
  </si>
  <si>
    <t>133201209</t>
  </si>
  <si>
    <t>Príplatok k cenám za lepivosť horniny tr.3</t>
  </si>
  <si>
    <t>1884302369</t>
  </si>
  <si>
    <t>17410100-4</t>
  </si>
  <si>
    <t>Zahumusovanie - oplotenie</t>
  </si>
  <si>
    <t>1582763032</t>
  </si>
  <si>
    <t>" zahumusovanie hornej hrany pätiek"(3,14*0,3*0,3*0,1*6)*1,1+(3,14*0,2*0,2*0,1*(131+44*2))*1,1</t>
  </si>
  <si>
    <t>-1993470845</t>
  </si>
  <si>
    <t>-699861224</t>
  </si>
  <si>
    <t>Vodorovné premiestnenie výkopku po spevnenej ceste z horniny tr.1-4, do 100 m3, príplatok k cene za každých ďalšich a začatých 1000 m</t>
  </si>
  <si>
    <t>448463492</t>
  </si>
  <si>
    <t>25,605*17</t>
  </si>
  <si>
    <t>2104764959</t>
  </si>
  <si>
    <t>1723105650</t>
  </si>
  <si>
    <t>850165693</t>
  </si>
  <si>
    <t>25,605*1,8</t>
  </si>
  <si>
    <t>27531361-1</t>
  </si>
  <si>
    <t>Betón základových konštrukcií oplotenia, C16/20 - oplotenie</t>
  </si>
  <si>
    <t>-1323535130</t>
  </si>
  <si>
    <t>"betón základových pätiek vstupnej bráničky a dvojkrídlových vstupných brán"(3,14*0,3*0,3*0,65*6)*1,1</t>
  </si>
  <si>
    <t>"betón základových pätiek oceľového trubkového oplotenia s drôteným pletivom"(3,14*0,2*0,2*0,7*(131+44*2))*1,1</t>
  </si>
  <si>
    <t>338171122</t>
  </si>
  <si>
    <t>Osadzovanie stĺpika oceľového plotového výšky nad 2 m so zabetónovaním do vopred vykopaných dier</t>
  </si>
  <si>
    <t>-191298236</t>
  </si>
  <si>
    <t>"Osadenie stĺpika oceľového plotového do výšky 2,50 m so zabetónovaním - oplotenie"131</t>
  </si>
  <si>
    <t>55351002300-1</t>
  </si>
  <si>
    <t>a) plotový stĺpik zelený, dĺžka 2250 mm, priemer 48 mm - oceľový pozinkovaný min. 275 g/m2 (vonku i vo vnútri) a následne práškovo lakovaný, stĺpik je opatrený plastovou čiapočkou, RAL6005, súčasťou sú aj úchytky napínacieho drôtu - oplotenie</t>
  </si>
  <si>
    <t>1646103721</t>
  </si>
  <si>
    <t>33817211-2</t>
  </si>
  <si>
    <t>Osadenie vzpery oceľovej plotovej do výšky 2,00 m so zabetónovaním - oplotenie</t>
  </si>
  <si>
    <t>-1381723570</t>
  </si>
  <si>
    <t>55351002330-2</t>
  </si>
  <si>
    <t>b) plotová vzpera zelená, dĺžka 2000 mm, priemer 38 mm - vzpera oceľová pozinkovaná min. 275 g/m2 (vonku i vnútri) a následne práškovo lakovaná RAL6005, súčasťou je zelená koncovka a spojovací materiál na spojenie k stĺpiku - oplotenie</t>
  </si>
  <si>
    <t>1571319790</t>
  </si>
  <si>
    <t>998151111</t>
  </si>
  <si>
    <t>Presun hmôt pre obj.8152, 8153,8159,zvislá nosná konštr.z tehál,tvárnic,blokov výšky do 10 m</t>
  </si>
  <si>
    <t>-753678013</t>
  </si>
  <si>
    <t>767912130</t>
  </si>
  <si>
    <t>Montáž napínacieho drôtu</t>
  </si>
  <si>
    <t>-928930380</t>
  </si>
  <si>
    <t>328*3*1,1</t>
  </si>
  <si>
    <t>15614000250-1</t>
  </si>
  <si>
    <t>c) napínací drôt poplastovaný zelený 2,5/3,5 mm (∅2,5 mm pozinkovaný drôt, ∅3,5 mm vrátane poplastovania)</t>
  </si>
  <si>
    <t>564014913</t>
  </si>
  <si>
    <t>553510009400</t>
  </si>
  <si>
    <t>Napinák Galva č. 2 pozinkovaný pre napínanie pletiva s napínacím drôtom</t>
  </si>
  <si>
    <t>55889159</t>
  </si>
  <si>
    <t>76791113-1</t>
  </si>
  <si>
    <t>Montáž oplotenia strojového pletiva, s výškou nad 1,6 m</t>
  </si>
  <si>
    <t>-55091207</t>
  </si>
  <si>
    <t>328*1,75</t>
  </si>
  <si>
    <t>31329000040-1</t>
  </si>
  <si>
    <t>d) štvorhranné pletivo pozinkované poplastované výšky 1750 mm, oká 50x50 mm, drôt priemeru 2,0/3,0 - oceľové jadro hr. 2,0 mm je opatrené žiarovým zinkom a potiahnuté extrudovaným plastom (celková hr. 3 mm), farba zelená RAL 6005 - oplotenie</t>
  </si>
  <si>
    <t>bal</t>
  </si>
  <si>
    <t>-734283337</t>
  </si>
  <si>
    <t>Poznámka k položke:_x000D_
25m2 Balík</t>
  </si>
  <si>
    <t>76791656-1</t>
  </si>
  <si>
    <t>Osadenie stĺpika brány výšky do 2,50 m so zabetónovaním - oplotenie</t>
  </si>
  <si>
    <t>1167155457</t>
  </si>
  <si>
    <t>55351002300-2</t>
  </si>
  <si>
    <t>e) nosný stĺpik brány zelený, dĺžka 2500 mm, priemer 60 mm - oceľový pozinkovaný min. 275 g/m2 (vonku i vo vnútri) a následne práškovo lakovaný, stĺpik je opatrený plastovou čiapočkou.</t>
  </si>
  <si>
    <t>264679850</t>
  </si>
  <si>
    <t>767920220</t>
  </si>
  <si>
    <t>Montáž vrát a vrátok k oploteniu osadzovaných na stĺpiky oceľové, s plochou jednotlivo nad 2 do 4 m2</t>
  </si>
  <si>
    <t>-1071863194</t>
  </si>
  <si>
    <t>5535100104-1</t>
  </si>
  <si>
    <t>f) krídlo brány, skladobný rozmer 1800x1675 mm, konštrukčný rozmer 1800x1675 mm, nosný rám krídla z trubky ∅ 48 mm, profil oceľový pozinkovaný min. 275 g/m2 (vonku i vo vnútri) a následne práškovo lakovaný</t>
  </si>
  <si>
    <t>-592947156</t>
  </si>
  <si>
    <t>Poznámka k položke:_x000D_
vnútorné prvky z tyčovej ocele kruhového prierezu ∅ 20 mm, oceľové prvky pozinkované min. 275 g/m2  (z vonku) a následne práškovo lakované, výplň pletivo pozinkované poplastované, oká 50x50 mm, drôt priemeru 2,0/3,0 - oceľové jadro hr. 2,0 mm je opatrené žiarovým zinkom a potiahnuté extrudovaným plastom (celková hr. 3 mm), farba zelená RAL 6005.</t>
  </si>
  <si>
    <t>767920210</t>
  </si>
  <si>
    <t>Montáž vrát a vrátok k oploteniu osadzovaných na stĺpiky oceľové, s plochou jednotlivo do 2 m2</t>
  </si>
  <si>
    <t>29689951</t>
  </si>
  <si>
    <t>5535100104-2</t>
  </si>
  <si>
    <t>g) krídlo brány, skladobný rozmer 1100x1675 mm, konštrukčný rozmer 1085x1675 mm, nosný rám krídla z trubky ∅ 48 mm, profil oceľový pozinkovaný min. 275 g/m2 (vonku i vo vnútri) a následne práškovo lakovaný</t>
  </si>
  <si>
    <t>505198992</t>
  </si>
  <si>
    <t>5535100104-3</t>
  </si>
  <si>
    <t>h) krídlo brány, skladobný rozmer 1020x1675 mm, konštrukčný rozmer 1005x1675 mm, nosný rám krídla z trubky ∅ 48 mm, profil oceľový pozinkovaný min. 275 g/m2 (vonku i vo vnútri) a následne práškovo lakovaný</t>
  </si>
  <si>
    <t>-149690297</t>
  </si>
  <si>
    <t>Poznámka k položke:_x000D_
 vnútorné prvky z tyčovej ocele kruhového prierezu ∅ 20 mm, oceľové prvky pozinkované min. 275 g/m2  (z vonku) a následne práškovo lakované, výplň pletivo pozinkované poplastované, oká 50x50 mm, drôt priemeru 2,0/3,0 - oceľové jadro hr. 2,0 mm je opatrené žiarovým zinkom a potiahnuté extrudovaným plastom (celková hr. 3 mm), farba zelená RAL 6005.</t>
  </si>
  <si>
    <t>-1642983133</t>
  </si>
  <si>
    <t>SO-04 - Vodovodná prípojka a prívod vody do objektu</t>
  </si>
  <si>
    <t>131201201</t>
  </si>
  <si>
    <t>Výkop zapaženej jamy v hornine 3, do 100 m3</t>
  </si>
  <si>
    <t>131201209</t>
  </si>
  <si>
    <t>Príplatok za lepivosť pri hĺbení zapažených jám a zárezov s urovnaním dna v hornine 3</t>
  </si>
  <si>
    <t>151101101.1</t>
  </si>
  <si>
    <t>Paženie a rozopretie stien rýh pre podzemné vedenie, príložné do 2 m</t>
  </si>
  <si>
    <t>151101111.1</t>
  </si>
  <si>
    <t>Odstránenie paženia rýh pre podzemné vedenie, príložné hĺbky do 2 m</t>
  </si>
  <si>
    <t>50+25</t>
  </si>
  <si>
    <t>75-10</t>
  </si>
  <si>
    <t>757645090</t>
  </si>
  <si>
    <t>65*7</t>
  </si>
  <si>
    <t>65*1,8</t>
  </si>
  <si>
    <t>10*2,1</t>
  </si>
  <si>
    <t>451573111</t>
  </si>
  <si>
    <t>Lôžko pod potrubie, stoky a drobné objekty, v otvorenom výkope z piesku a štrkopiesku do 63 mm</t>
  </si>
  <si>
    <t>452311146</t>
  </si>
  <si>
    <t>Dosky, bloky, sedlá z betónu v otvorenom výkope tr. C 20/25</t>
  </si>
  <si>
    <t>04</t>
  </si>
  <si>
    <t>Preprava nadrozmerného nákladu</t>
  </si>
  <si>
    <t>286530020400</t>
  </si>
  <si>
    <t>Koleno 90° na tupo PE 100, na vodu, plyn a kanalizáciu, SDR 11 L D 63 mm, WAVIN</t>
  </si>
  <si>
    <t>871251010</t>
  </si>
  <si>
    <t>Montáž vodovodného potrubia z dvojvsrtvového PE 100 SDR11/PN16 zváraných natupo D 90x8,2 mm</t>
  </si>
  <si>
    <t>286130033900</t>
  </si>
  <si>
    <t>Rúra HDPE na vodu PE100 PN16 SDR11 90x8,2x12 m, WAVIN</t>
  </si>
  <si>
    <t>286530020600</t>
  </si>
  <si>
    <t>Koleno 90° na tupo PE 100, na vodu, plyn a kanalizáciu, SDR 11 L D 90 mm, WAVIN</t>
  </si>
  <si>
    <t>891183111</t>
  </si>
  <si>
    <t>Montáž vodovodnej armatúry na potrubí, ventil hlavný pre prípojky DN 40</t>
  </si>
  <si>
    <t>551110027700</t>
  </si>
  <si>
    <t>Ventil priamy PP-R, rozmer 40x5/4", Instaplast - systém pre rozvod pitnej, teplej vody a stlačeného vzduchu, PIPELIFE</t>
  </si>
  <si>
    <t>892273111</t>
  </si>
  <si>
    <t>Preplach a dezinfekcia vodovodného potrubia DN od 80 do 125</t>
  </si>
  <si>
    <t>893301001.1</t>
  </si>
  <si>
    <t>Osadenie vodomernej šachty železobetónovej, hmotnosti do 3 t</t>
  </si>
  <si>
    <t>34502100</t>
  </si>
  <si>
    <t>Vodomerná šachta 3450x2100, KLARTEC</t>
  </si>
  <si>
    <t>2864102130</t>
  </si>
  <si>
    <t>Rebrík - so 6 nášľapnými stupňami L=1,63m, materiál: sklolaminát, WAVIN</t>
  </si>
  <si>
    <t>894101112</t>
  </si>
  <si>
    <t>Osadenie akumulačnej nádrže železobetónovej, hmotnosti nad 4 do 10 t</t>
  </si>
  <si>
    <t>KLPN22</t>
  </si>
  <si>
    <t>Požiarna nádrž KL PN 22, KLARTEC</t>
  </si>
  <si>
    <t>899101111</t>
  </si>
  <si>
    <t>Osadenie poklopu liatinového a oceľového vrátane rámu hmotn. do 50 kg</t>
  </si>
  <si>
    <t>5524180250</t>
  </si>
  <si>
    <t>Liatinový poklop D600 A15, WAVIN</t>
  </si>
  <si>
    <t>969011131</t>
  </si>
  <si>
    <t>Vybúranie vodovodného vedenia DN do 125 mm,  -0,03700t</t>
  </si>
  <si>
    <t>971052231</t>
  </si>
  <si>
    <t>Vybúranie otvoru v želzobet. priečkach a stenách plochy do 0,0225 m2, do 150 mm,  -0,00800t</t>
  </si>
  <si>
    <t>976016111</t>
  </si>
  <si>
    <t>Vybúranie prefabrikovaných šácht železobetónových,  -0,34500t</t>
  </si>
  <si>
    <t>979089715</t>
  </si>
  <si>
    <t>Prenájom kontajneru 16 m3</t>
  </si>
  <si>
    <t>230203567</t>
  </si>
  <si>
    <t>Montáž prechodka HDPE/TVLT  D90/DN80mm</t>
  </si>
  <si>
    <t>118149</t>
  </si>
  <si>
    <t>Navariteľná prechodka HDPE/TVLT DN80</t>
  </si>
  <si>
    <t>722172709</t>
  </si>
  <si>
    <t>Montáž redukcie pre vodu do D 90</t>
  </si>
  <si>
    <t>32338</t>
  </si>
  <si>
    <t>Redukcia s jedným hladkým ukončením do d 88,9/54 mm, Mapress ušľachtilá oceľ, tesniaci krúžok CIIR, GEBERIT</t>
  </si>
  <si>
    <t>323381</t>
  </si>
  <si>
    <t>Redukcia s jedným hladkým ukončením do d 88,9/42 mm, Mapress ušľachtilá oceľ, tesniaci krúžok CIIR, GEBERIT</t>
  </si>
  <si>
    <t>722221459</t>
  </si>
  <si>
    <t>Montáž posúvača závitového pre vodu G 3</t>
  </si>
  <si>
    <t>551260001400</t>
  </si>
  <si>
    <t>Posúvač 3" FF, 2x vnútorný závit, mosadz, PN 16, IVAR</t>
  </si>
  <si>
    <t>722262151</t>
  </si>
  <si>
    <t>Montáž vodomeru pre vodu do 30°C prírubového skrutkového vertikálneho DN 50</t>
  </si>
  <si>
    <t>67846</t>
  </si>
  <si>
    <t>Vodomer M-N Qn 15 XN.EBH DN50</t>
  </si>
  <si>
    <t>734240025</t>
  </si>
  <si>
    <t>Montáž spätnej klapky závitovej G 2</t>
  </si>
  <si>
    <t>551190001300</t>
  </si>
  <si>
    <t>Spätná klapka vodorovná Clapet, 2", mäkké tesnenie, mosadz, IVAR</t>
  </si>
  <si>
    <t>734291390</t>
  </si>
  <si>
    <t>Montáž filtra závitového G 3</t>
  </si>
  <si>
    <t>422010003600</t>
  </si>
  <si>
    <t>Filter závitový 3", PN 16, mosadz OT 58, IVAR</t>
  </si>
  <si>
    <t>998722202</t>
  </si>
  <si>
    <t>Presun hmôt pre vnútorný vodovod v objektoch výšky nad 6 do 12 m</t>
  </si>
  <si>
    <t>2001957261</t>
  </si>
  <si>
    <t>SO-05 - Kanalizačná prípojka a areálová kanalizácia</t>
  </si>
  <si>
    <t>133201101</t>
  </si>
  <si>
    <t>Výkop šachty zapaženej, hornina 3 do 100 m3</t>
  </si>
  <si>
    <t>133201109</t>
  </si>
  <si>
    <t>Príplatok k cenám za lepivosť pri hĺbení šachiet zapažených i nezapažených v hornine 3</t>
  </si>
  <si>
    <t>35+18+2</t>
  </si>
  <si>
    <t>55-6</t>
  </si>
  <si>
    <t>1886136625</t>
  </si>
  <si>
    <t>49*7</t>
  </si>
  <si>
    <t>49*1,8</t>
  </si>
  <si>
    <t>6*2,1</t>
  </si>
  <si>
    <t>175203101</t>
  </si>
  <si>
    <t>Prísyp tesniacej fólie na objektoch vodných stavieb so sklonom do 1:5</t>
  </si>
  <si>
    <t>5624505073</t>
  </si>
  <si>
    <t>Geotextília Dachtex 150 PP</t>
  </si>
  <si>
    <t>871356006</t>
  </si>
  <si>
    <t>Montáž kanalizačného PVC-U potrubia hladkého viacvrstvového DN 200</t>
  </si>
  <si>
    <t>286110007400</t>
  </si>
  <si>
    <t>Rúra kanalizačná PVC-U gravitačná, hladká SN4 - KG, ML - viacvrstvová, DN 200, dĺ. 5 m, WAVIN</t>
  </si>
  <si>
    <t>891185321</t>
  </si>
  <si>
    <t>Montáž spätnej klapky DN 40</t>
  </si>
  <si>
    <t>422820000100</t>
  </si>
  <si>
    <t>Klapka spätná DN 40, typ L 10-117-616 P2</t>
  </si>
  <si>
    <t>892484121</t>
  </si>
  <si>
    <t>Monitoring kanalizačnej šachty kamerovým systémom od DN 900 do 1000 mm</t>
  </si>
  <si>
    <t>Rebrík - so 6 nášľapnými stupňami L=1,63m ku kanalizačnej revíznej šachte TEGRA 1000 NG, materiál: sklolaminát, WAVIN</t>
  </si>
  <si>
    <t>894810018</t>
  </si>
  <si>
    <t>Montáž plastovej šachty na polievanie 1000 PP, výška šachty do 3 m, s roznášacím prstencom a poklopom</t>
  </si>
  <si>
    <t>286610043800</t>
  </si>
  <si>
    <t>Šachtové dno slepé ku kanalizačnej revíznej šachte TEGRA 1000 NG, PP, WAVIN</t>
  </si>
  <si>
    <t>286610045500</t>
  </si>
  <si>
    <t>Vlnovcová šachtová rúra kanalizačná TEGRA 1000, dĺžka 1,5 m, PP, WAVIN</t>
  </si>
  <si>
    <t>2866100455000</t>
  </si>
  <si>
    <t>Vlnovcová šachtová rúra kanalizačná TEGRA 1000, dĺžka 2,5 m, PP, WAVIN</t>
  </si>
  <si>
    <t>286610046100</t>
  </si>
  <si>
    <t>Prechodový konus 600/1000 mm ku kanalizačnej revíznej šachte TEGRA 1000 NG, materiál: PP, WAVIN</t>
  </si>
  <si>
    <t>286610047100</t>
  </si>
  <si>
    <t>Rebrík s 10 nášľapnými stupňami, dĺžky 2,83 m, ku kanalizačnej revíznej šachte TEGRA 1000 NG, sklolaminát, WAVIN</t>
  </si>
  <si>
    <t>286610047300</t>
  </si>
  <si>
    <t>Set príslušenstva k rebríku (obruč + 2 úchyty) ku kanalizačnej revíznej šachte TEGRA 1000 NG, WAVIN</t>
  </si>
  <si>
    <t>286710036000</t>
  </si>
  <si>
    <t>Gumové tesnenie šachtovej rúry 1000 ku kanalizačnej revíznej šachte TEGRA 1000, WAVIN</t>
  </si>
  <si>
    <t>552410002100</t>
  </si>
  <si>
    <t>Poklop liatinový T 600 A15, WAVIN</t>
  </si>
  <si>
    <t>592240009400</t>
  </si>
  <si>
    <t>Betónový roznášací prstenec 1100/680/150 ku kanalizačnej šachte TEGRA 600/1000 NG, WAVIN</t>
  </si>
  <si>
    <t>899623181</t>
  </si>
  <si>
    <t>Obetónovanie potrubia alebo muriva stôk betónom prostým tr. C 30/37 v otvorenom výkope</t>
  </si>
  <si>
    <t>899623192</t>
  </si>
  <si>
    <t>Príplatok k cene za práce v štôlni pre obetónovanie potrubia</t>
  </si>
  <si>
    <t>724400100</t>
  </si>
  <si>
    <t>Montáž a zapojenie malej čerpacej stanice na prečerpávanie splaškovej kanalizácie</t>
  </si>
  <si>
    <t>96075905</t>
  </si>
  <si>
    <t>Cerpadlo SEG.40.15.2.502 – prečerpávanie splaškovej kanalizácie, GRUNDFOS</t>
  </si>
  <si>
    <t>96076063</t>
  </si>
  <si>
    <t>Spojka automatická (souprava), RP 11/2</t>
  </si>
  <si>
    <t>96003332</t>
  </si>
  <si>
    <t>Spínac plovákový, kabel 10m</t>
  </si>
  <si>
    <t>99301417</t>
  </si>
  <si>
    <t>LC 241 2x 1-5 DOL 3x400 PI OPT</t>
  </si>
  <si>
    <t>SO-06 - Areálová dažďová kanalizácia</t>
  </si>
  <si>
    <t>200+285+11</t>
  </si>
  <si>
    <t>496-295</t>
  </si>
  <si>
    <t>556165784</t>
  </si>
  <si>
    <t>201*7</t>
  </si>
  <si>
    <t>155*2,1</t>
  </si>
  <si>
    <t>386921023</t>
  </si>
  <si>
    <t>Montáž odlučovača ropných látok alebo lapača tukov železobetónového dvojnádržového, hmotnosti jednotlivo nad 7 do 15 t</t>
  </si>
  <si>
    <t>KLV101</t>
  </si>
  <si>
    <t>Odlučovač ropných látok KL 10/1, KLARTEC</t>
  </si>
  <si>
    <t>Montáž kanalizačného PVC-U potrubia hladkého viacvrstvového DN 100</t>
  </si>
  <si>
    <t>286110005900</t>
  </si>
  <si>
    <t>Rúra kanalizačná PVC-U gravitačná, hladká SN4 - KG, ML - viacvrstvová, DN 110, dĺ. 5 m, WAVIN</t>
  </si>
  <si>
    <t>286110006400</t>
  </si>
  <si>
    <t>Rúra kanalizačná PVC-U gravitačná, hladká SN4 - KG, ML - viacvrstvová, DN 125, dĺ. 5 m, WAVIN</t>
  </si>
  <si>
    <t>892434121</t>
  </si>
  <si>
    <t>Monitoring kanalizačnej šachty kamerovým systémom od DN 550 do 600 mm</t>
  </si>
  <si>
    <t>vb1</t>
  </si>
  <si>
    <t>vsakovacia skruž priemer 300mm,vrtanie</t>
  </si>
  <si>
    <t>vb2</t>
  </si>
  <si>
    <t>vsakovacia skruž priemer 400mm, vrtanie</t>
  </si>
  <si>
    <t>Osadenie armatúrnej šachty nádrže železobetónovej, hmotnosti nad 4 do 10 t</t>
  </si>
  <si>
    <t>894101113</t>
  </si>
  <si>
    <t>Osadenie akumulačnej nádrže železobetónovej, hmotnosti nad 10 t</t>
  </si>
  <si>
    <t>894170034</t>
  </si>
  <si>
    <t>Montáž filtračno-usadzovacej šachty AFS250, DN1000, výška 2000 mm</t>
  </si>
  <si>
    <t>286610047700</t>
  </si>
  <si>
    <t>Filtračno-usadzovacia šachta AFS250, DN 1000, výška 2000 mm, EKODREN</t>
  </si>
  <si>
    <t>894810009</t>
  </si>
  <si>
    <t>Montáž PP revíznej kanalizačnej šachty 600 do výšky šachty 2 m s roznášacím prstencom a poklopom</t>
  </si>
  <si>
    <t>2861421320</t>
  </si>
  <si>
    <t>Vlnovcová šachtová rúra TEGRA DN 600 L=6 m kanalizačná, materiál: PP, WAVIN</t>
  </si>
  <si>
    <t>2867107430</t>
  </si>
  <si>
    <t>Gumové tesnenie šachtovej rúry 600 ku kanalizačnej revíznej šachte TEGRA 600, WAVIN</t>
  </si>
  <si>
    <t>2865405120</t>
  </si>
  <si>
    <t>Teleskopický adaptér A15 - C250 ku kanalizačnej revíznej šachte TEGRA 600, materiál: PVC-U, WAVIN</t>
  </si>
  <si>
    <t>286610035200</t>
  </si>
  <si>
    <t>Šachtové dno prietočné DN 125x0°, ku kanalizačnej revíznej šachte TEGRA 600, PP, WAVIN</t>
  </si>
  <si>
    <t>Vlnovcová šachtová rúra kanalizačná TEGRA 1000, dĺžka 6 m, PP, WAVIN</t>
  </si>
  <si>
    <t>895941111</t>
  </si>
  <si>
    <t>Zriadenie kanalizačného vpustu uličného z betónových dielcov typ UV-50, UVB-50</t>
  </si>
  <si>
    <t>592230001900</t>
  </si>
  <si>
    <t>Uličný vpust betónový TBV 12-50, rozmer 500x500x50 mm</t>
  </si>
  <si>
    <t>2300019001</t>
  </si>
  <si>
    <t>UV vyrovnávací prstenec pod mrežu 500x500</t>
  </si>
  <si>
    <t>2300019002</t>
  </si>
  <si>
    <t>UV stredný diel 450/570</t>
  </si>
  <si>
    <t>2300019003</t>
  </si>
  <si>
    <t>UV stredný diel s odtokom DN200</t>
  </si>
  <si>
    <t>2300019004</t>
  </si>
  <si>
    <t>UV kalový kôš nízky</t>
  </si>
  <si>
    <t>Uličná vtoková mreža liatinová podbetónovaná</t>
  </si>
  <si>
    <t>vb0</t>
  </si>
  <si>
    <t>montáž vsakovacieho vrtu</t>
  </si>
  <si>
    <t>SO-07 - Prípojka NN</t>
  </si>
  <si>
    <t>D1-1 - Rozvádzač RE</t>
  </si>
  <si>
    <t xml:space="preserve">    21-M12 - Elektromontáže - rozvádzač RE</t>
  </si>
  <si>
    <t>D1-2 - Prípojkova skriňa 9SR - doplnenie</t>
  </si>
  <si>
    <t>D1-5 - Prípojka z RE do RH a z RE do 9SR</t>
  </si>
  <si>
    <t xml:space="preserve">    21-M12-5 - Elektromontáže</t>
  </si>
  <si>
    <t xml:space="preserve">    46-M-1 - Zemné práce pri extr.mont.prácach</t>
  </si>
  <si>
    <t>D6 - Uzemňovacia sústava</t>
  </si>
  <si>
    <t xml:space="preserve">    21-M25 - Zemné práce - uzemňovacia sústava</t>
  </si>
  <si>
    <t>D1-1</t>
  </si>
  <si>
    <t>Rozvádzač RE</t>
  </si>
  <si>
    <t>357RE 1.0 2x F662</t>
  </si>
  <si>
    <t>El.skriňa HASMA: RE 1.0 2x F662 2x xxA P0</t>
  </si>
  <si>
    <t>Poznámka k položke:_x000D_
Poznámka k položke:_x000D_
 HASMA RE 1.0 2x F662 2xxxA P0_x000D_
 Elektromérový rozvádzač s vertikálnym usporiadaním istiacich prvkov v plastovom zhotovení (vysokostabilný polyester plnený sklenným vláknom)_x000D_
 2 x hlavný trojpólový istič, nulový mostík_x000D_
 V základnej cene sa dodáva aj kľúč 4HR.</t>
  </si>
  <si>
    <t>3890108700</t>
  </si>
  <si>
    <t>Elektromer</t>
  </si>
  <si>
    <t>Poznámka k položke:_x000D_
Poznámka k položke:_x000D_
 dodá rozvodný závod ZSD</t>
  </si>
  <si>
    <t>OEZ:41778</t>
  </si>
  <si>
    <t>Istič LTN-63B-3</t>
  </si>
  <si>
    <t>Poznámka k položke:_x000D_
Poznámka k položke:_x000D_
 In 63 A, Ue AC 230/400 V / DC 216 V, charakteristika B, 3-pól, Icn 10 kA</t>
  </si>
  <si>
    <t>21-M12</t>
  </si>
  <si>
    <t>Elektromontáže - rozvádzač RE</t>
  </si>
  <si>
    <t>210100102.S</t>
  </si>
  <si>
    <t>Ukončenie Cu a Al drôtov a lán včítane zapojenie, jedna žila, vodič s prierezom do 50 mm2</t>
  </si>
  <si>
    <t>210100105</t>
  </si>
  <si>
    <t>Ukončenie Cu a Al drôtov a lán včítane zapojenie, jedna žila, vodič s prierezom do 120 mm2</t>
  </si>
  <si>
    <t>210193057.S</t>
  </si>
  <si>
    <t>Skriňa RE plastová, trojfázová, dvojtarifná 2 odberatelia</t>
  </si>
  <si>
    <t>Prípojkova skriňa 9SR - doplnenie</t>
  </si>
  <si>
    <t>OEZ:40438</t>
  </si>
  <si>
    <t>Nožové poistkové vložky PNA1 125A gG</t>
  </si>
  <si>
    <t>Poznámka k položke:_x000D_
Poznámka k položke:_x000D_
 Un AC 500 V / DC 440 V, veľkosť 1, gG - charakteristika pre všeobecné použitie, Cd/Pb free</t>
  </si>
  <si>
    <t>210120103</t>
  </si>
  <si>
    <t>Poistka nožová veľkost 1 do 250 A 500 V</t>
  </si>
  <si>
    <t>D1-5</t>
  </si>
  <si>
    <t>Prípojka z RE do RH a z RE do 9SR</t>
  </si>
  <si>
    <t>341110000100</t>
  </si>
  <si>
    <t>341110006200.S</t>
  </si>
  <si>
    <t>Kábel medený 1-CYKY-J 4x35 mm2</t>
  </si>
  <si>
    <t>341110031000</t>
  </si>
  <si>
    <t>Kábel hliníkový 1-AYKY-J 4x120 mm2</t>
  </si>
  <si>
    <t>3457100780</t>
  </si>
  <si>
    <t>Rúrka dvojplášťová KOPOFLEX BA - červená KF 09110 BA</t>
  </si>
  <si>
    <t>21-M12-5</t>
  </si>
  <si>
    <t>46-M-1</t>
  </si>
  <si>
    <t>Zemné práce pri extr.mont.prácach</t>
  </si>
  <si>
    <t>210800140</t>
  </si>
  <si>
    <t>Kábel medený uložený pevne CYKY 450/750 V 2x1,5</t>
  </si>
  <si>
    <t>210810123</t>
  </si>
  <si>
    <t>Kábel medený silový uložený pevne 1-CYKY 0,6/1 kV 4x35 pre vonkajšie práce</t>
  </si>
  <si>
    <t>210902219</t>
  </si>
  <si>
    <t>Kábel hliníkový silový uložený pevne 1-AYKY 0,6/1 kV 4x120 pre vonkajšie práce</t>
  </si>
  <si>
    <t>460200264</t>
  </si>
  <si>
    <t>Hĺbenie káblovej ryhy ručne 50 cm širokej a 80 cm hlbokej, v zemine triedy 4</t>
  </si>
  <si>
    <t>460200304.S</t>
  </si>
  <si>
    <t>Hĺbenie káblovej ryhy ručne 50 cm širokej a 120 cm hlbokej, v zemine triedy 4</t>
  </si>
  <si>
    <t>460420325</t>
  </si>
  <si>
    <t>Zriadenie kábl. lôžka z preos. zem. so zakrytím bet. dosk. 50x20x4 cm kladenými v smere kábla</t>
  </si>
  <si>
    <t>5833110300</t>
  </si>
  <si>
    <t>Kamenivo ťažené drobné 0-1 n</t>
  </si>
  <si>
    <t>5922763200</t>
  </si>
  <si>
    <t>Tvárnica priekopová a melioračná-betónová doska obkladová TBM 42-50 50x25x6</t>
  </si>
  <si>
    <t>Uzemňovacia sústava</t>
  </si>
  <si>
    <t>21-M25</t>
  </si>
  <si>
    <t>Zemné práce - uzemňovacia sústava</t>
  </si>
  <si>
    <t>262144</t>
  </si>
  <si>
    <t>210251576</t>
  </si>
  <si>
    <t>Vystavenie revíznej správy, východisková revízia - NN Prípojka</t>
  </si>
  <si>
    <t>Geodetické práce spojené so stavbou</t>
  </si>
  <si>
    <t>000</t>
  </si>
  <si>
    <t>Dodávka a montáž kontajnerových modulov, všetky moduly sú dodávané vrátane betónových podláh</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</si>
</sst>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9" fillId="0" borderId="0" applyNumberFormat="0" applyFill="0" applyBorder="0" applyAlignment="0" applyProtection="0"/>
  </cellStyleXfs>
  <cellXfs count="267">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Font="1" applyBorder="1" applyAlignment="1">
      <alignment vertical="center"/>
    </xf>
    <xf numFmtId="0" fontId="17"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Font="1" applyBorder="1" applyAlignment="1">
      <alignment vertical="center"/>
    </xf>
    <xf numFmtId="0" fontId="1" fillId="0" borderId="5" xfId="0" applyFont="1" applyBorder="1" applyAlignment="1">
      <alignment horizontal="lef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4" xfId="0" applyNumberFormat="1" applyFont="1" applyBorder="1" applyAlignment="1">
      <alignment vertical="center"/>
    </xf>
    <xf numFmtId="4" fontId="28" fillId="0" borderId="0" xfId="0" applyNumberFormat="1" applyFont="1" applyBorder="1" applyAlignment="1">
      <alignment vertical="center"/>
    </xf>
    <xf numFmtId="166" fontId="28" fillId="0" borderId="0" xfId="0" applyNumberFormat="1" applyFont="1" applyBorder="1" applyAlignment="1">
      <alignment vertical="center"/>
    </xf>
    <xf numFmtId="4" fontId="28" fillId="0" borderId="15" xfId="0" applyNumberFormat="1" applyFont="1" applyBorder="1" applyAlignment="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0" fillId="0" borderId="0" xfId="0" applyProtection="1">
      <protection locked="0"/>
    </xf>
    <xf numFmtId="0" fontId="0" fillId="0" borderId="2" xfId="0" applyBorder="1" applyProtection="1">
      <protection locked="0"/>
    </xf>
    <xf numFmtId="0" fontId="31" fillId="0" borderId="0" xfId="0" applyFont="1" applyAlignment="1">
      <alignment horizontal="left" vertical="center"/>
    </xf>
    <xf numFmtId="0" fontId="0"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0" fontId="0" fillId="5" borderId="7" xfId="0" applyFont="1" applyFill="1" applyBorder="1" applyAlignment="1" applyProtection="1">
      <alignment vertical="center"/>
      <protection locked="0"/>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0" fillId="0" borderId="4" xfId="0" applyFont="1" applyBorder="1" applyAlignment="1" applyProtection="1">
      <alignment vertical="center"/>
      <protection locked="0"/>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10" xfId="0" applyFont="1" applyBorder="1" applyAlignment="1" applyProtection="1">
      <alignment vertical="center"/>
      <protection locked="0"/>
    </xf>
    <xf numFmtId="0" fontId="0" fillId="0" borderId="2" xfId="0" applyFont="1" applyBorder="1" applyAlignment="1" applyProtection="1">
      <alignment vertical="center"/>
      <protection locked="0"/>
    </xf>
    <xf numFmtId="0" fontId="22" fillId="5" borderId="0" xfId="0" applyFont="1" applyFill="1" applyAlignment="1">
      <alignment horizontal="left" vertical="center"/>
    </xf>
    <xf numFmtId="0" fontId="0" fillId="5" borderId="0" xfId="0" applyFont="1" applyFill="1" applyAlignment="1" applyProtection="1">
      <alignment vertical="center"/>
      <protection locked="0"/>
    </xf>
    <xf numFmtId="0" fontId="22" fillId="5" borderId="0" xfId="0" applyFont="1" applyFill="1" applyAlignment="1">
      <alignment horizontal="right" vertical="center"/>
    </xf>
    <xf numFmtId="0" fontId="32"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lignment vertical="center"/>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7" xfId="0" applyFont="1" applyFill="1" applyBorder="1" applyAlignment="1" applyProtection="1">
      <alignment horizontal="center" vertical="center" wrapText="1"/>
      <protection locked="0"/>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4" fontId="24" fillId="0" borderId="0" xfId="0" applyNumberFormat="1" applyFont="1" applyAlignment="1"/>
    <xf numFmtId="166" fontId="33" fillId="0" borderId="12" xfId="0" applyNumberFormat="1" applyFont="1" applyBorder="1" applyAlignment="1"/>
    <xf numFmtId="166" fontId="33" fillId="0" borderId="13" xfId="0" applyNumberFormat="1" applyFont="1" applyBorder="1" applyAlignment="1"/>
    <xf numFmtId="4" fontId="34"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2" fillId="0" borderId="22" xfId="0" applyFont="1" applyBorder="1" applyAlignment="1" applyProtection="1">
      <alignment horizontal="center" vertical="center"/>
      <protection locked="0"/>
    </xf>
    <xf numFmtId="49" fontId="22" fillId="0" borderId="22" xfId="0"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22" xfId="0" applyFont="1" applyBorder="1" applyAlignment="1" applyProtection="1">
      <alignment horizontal="center" vertical="center" wrapText="1"/>
      <protection locked="0"/>
    </xf>
    <xf numFmtId="167" fontId="22" fillId="0" borderId="22" xfId="0" applyNumberFormat="1" applyFont="1" applyBorder="1" applyAlignment="1" applyProtection="1">
      <alignment vertical="center"/>
      <protection locked="0"/>
    </xf>
    <xf numFmtId="4" fontId="22" fillId="3"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lignment vertical="center"/>
    </xf>
    <xf numFmtId="0" fontId="3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36" fillId="0" borderId="0" xfId="0" applyFont="1" applyAlignment="1">
      <alignment vertical="center" wrapText="1"/>
    </xf>
    <xf numFmtId="0" fontId="0" fillId="0" borderId="14"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37" fillId="0" borderId="22" xfId="0" applyFont="1" applyBorder="1" applyAlignment="1" applyProtection="1">
      <alignment horizontal="center" vertical="center"/>
      <protection locked="0"/>
    </xf>
    <xf numFmtId="49" fontId="37" fillId="0" borderId="22" xfId="0" applyNumberFormat="1"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37" fillId="0" borderId="22" xfId="0" applyFont="1" applyBorder="1" applyAlignment="1" applyProtection="1">
      <alignment horizontal="center" vertical="center" wrapText="1"/>
      <protection locked="0"/>
    </xf>
    <xf numFmtId="167" fontId="37" fillId="0" borderId="22" xfId="0" applyNumberFormat="1" applyFont="1" applyBorder="1" applyAlignment="1" applyProtection="1">
      <alignment vertical="center"/>
      <protection locked="0"/>
    </xf>
    <xf numFmtId="4" fontId="37" fillId="3"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protection locked="0"/>
    </xf>
    <xf numFmtId="0" fontId="38" fillId="0" borderId="3" xfId="0" applyFont="1" applyBorder="1" applyAlignment="1">
      <alignment vertical="center"/>
    </xf>
    <xf numFmtId="0" fontId="37" fillId="3" borderId="14" xfId="0" applyFont="1" applyFill="1" applyBorder="1" applyAlignment="1" applyProtection="1">
      <alignment horizontal="left" vertical="center"/>
      <protection locked="0"/>
    </xf>
    <xf numFmtId="0" fontId="37" fillId="0" borderId="0" xfId="0" applyFont="1" applyBorder="1" applyAlignment="1">
      <alignment horizontal="center" vertical="center"/>
    </xf>
    <xf numFmtId="167" fontId="22" fillId="3" borderId="22" xfId="0" applyNumberFormat="1" applyFont="1" applyFill="1" applyBorder="1" applyAlignment="1" applyProtection="1">
      <alignment vertical="center"/>
      <protection locked="0"/>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167" fontId="37" fillId="3" borderId="22" xfId="0" applyNumberFormat="1" applyFont="1" applyFill="1" applyBorder="1" applyAlignment="1" applyProtection="1">
      <alignment vertical="center"/>
      <protection locked="0"/>
    </xf>
    <xf numFmtId="0" fontId="0" fillId="0" borderId="19" xfId="0" applyFont="1" applyBorder="1" applyAlignment="1">
      <alignment vertical="center"/>
    </xf>
    <xf numFmtId="0" fontId="0" fillId="0" borderId="21" xfId="0" applyFont="1" applyBorder="1" applyAlignment="1">
      <alignment vertical="center"/>
    </xf>
    <xf numFmtId="0" fontId="22" fillId="0" borderId="22" xfId="0" applyFont="1" applyBorder="1" applyAlignment="1" applyProtection="1">
      <alignment horizontal="left" vertical="center" wrapText="1"/>
      <protection locked="0"/>
    </xf>
    <xf numFmtId="167" fontId="22" fillId="0" borderId="22" xfId="0" applyNumberFormat="1" applyFont="1" applyBorder="1" applyAlignment="1" applyProtection="1">
      <alignment vertical="center"/>
      <protection locked="0"/>
    </xf>
    <xf numFmtId="0" fontId="22" fillId="0" borderId="22" xfId="0" applyFont="1" applyBorder="1" applyAlignment="1" applyProtection="1">
      <alignment horizontal="left" vertical="center" wrapText="1"/>
      <protection locked="0"/>
    </xf>
    <xf numFmtId="0" fontId="26" fillId="0" borderId="0" xfId="0" applyFont="1" applyAlignment="1">
      <alignment horizontal="left" vertical="center" wrapText="1"/>
    </xf>
    <xf numFmtId="0" fontId="30" fillId="0" borderId="0" xfId="0" applyFont="1" applyAlignment="1">
      <alignment horizontal="left" vertical="center" wrapText="1"/>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22" fillId="5" borderId="7" xfId="0" applyFont="1" applyFill="1" applyBorder="1" applyAlignment="1">
      <alignment horizontal="center" vertical="center"/>
    </xf>
    <xf numFmtId="4" fontId="7" fillId="0" borderId="0" xfId="0" applyNumberFormat="1" applyFont="1" applyAlignment="1">
      <alignment vertical="center"/>
    </xf>
    <xf numFmtId="0" fontId="7" fillId="0" borderId="0" xfId="0" applyFont="1" applyAlignment="1">
      <alignment vertical="center"/>
    </xf>
    <xf numFmtId="0" fontId="22" fillId="5" borderId="8" xfId="0" applyFont="1" applyFill="1" applyBorder="1" applyAlignment="1">
      <alignment horizontal="left" vertical="center"/>
    </xf>
    <xf numFmtId="0" fontId="22" fillId="5" borderId="7" xfId="0" applyFont="1" applyFill="1" applyBorder="1" applyAlignment="1">
      <alignment horizontal="right" vertical="center"/>
    </xf>
    <xf numFmtId="4" fontId="27" fillId="0" borderId="0" xfId="0" applyNumberFormat="1" applyFont="1" applyAlignment="1">
      <alignment vertical="center"/>
    </xf>
    <xf numFmtId="0" fontId="27" fillId="0" borderId="0" xfId="0" applyFont="1" applyAlignment="1">
      <alignment vertical="center"/>
    </xf>
    <xf numFmtId="4" fontId="27" fillId="0" borderId="0" xfId="0" applyNumberFormat="1" applyFont="1" applyAlignment="1">
      <alignment horizontal="righ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3" fillId="2" borderId="0" xfId="0" applyFont="1" applyFill="1" applyAlignment="1">
      <alignment horizontal="center" vertical="center"/>
    </xf>
    <xf numFmtId="0" fontId="0" fillId="0" borderId="0" xfId="0"/>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right" vertical="center"/>
    </xf>
    <xf numFmtId="164" fontId="1" fillId="0" borderId="0" xfId="0" applyNumberFormat="1" applyFont="1" applyAlignment="1">
      <alignment horizontal="left" vertical="center"/>
    </xf>
    <xf numFmtId="0" fontId="1" fillId="0" borderId="0" xfId="0" applyFont="1" applyAlignment="1">
      <alignment vertical="center"/>
    </xf>
    <xf numFmtId="4" fontId="18" fillId="0" borderId="0" xfId="0" applyNumberFormat="1" applyFont="1" applyAlignment="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4" fontId="17" fillId="0" borderId="5" xfId="0" applyNumberFormat="1" applyFont="1" applyBorder="1" applyAlignment="1">
      <alignment vertical="center"/>
    </xf>
    <xf numFmtId="0" fontId="0" fillId="0" borderId="5" xfId="0" applyFont="1" applyBorder="1" applyAlignment="1">
      <alignment vertical="center"/>
    </xf>
    <xf numFmtId="0" fontId="4" fillId="4" borderId="7" xfId="0" applyFont="1" applyFill="1" applyBorder="1" applyAlignment="1">
      <alignment horizontal="left" vertical="center"/>
    </xf>
    <xf numFmtId="0" fontId="0" fillId="4" borderId="7" xfId="0" applyFont="1" applyFill="1" applyBorder="1" applyAlignment="1">
      <alignmen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cellXfs>
  <cellStyles count="2">
    <cellStyle name="Hypertextové prepojenie" xfId="1" builtinId="8"/>
    <cellStyle name="normálne"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CM112"/>
  <sheetViews>
    <sheetView showGridLines="0" topLeftCell="A88" workbookViewId="0">
      <selection activeCell="L84" sqref="L84"/>
    </sheetView>
  </sheetViews>
  <sheetFormatPr defaultRowHeight="10.199999999999999"/>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hidden="1"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c r="A1" s="15" t="s">
        <v>0</v>
      </c>
      <c r="AZ1" s="15" t="s">
        <v>1</v>
      </c>
      <c r="BA1" s="15" t="s">
        <v>2</v>
      </c>
      <c r="BB1" s="15" t="s">
        <v>1</v>
      </c>
      <c r="BT1" s="15" t="s">
        <v>3</v>
      </c>
      <c r="BU1" s="15" t="s">
        <v>3</v>
      </c>
      <c r="BV1" s="15" t="s">
        <v>4</v>
      </c>
    </row>
    <row r="2" spans="1:74" ht="36.9" customHeight="1">
      <c r="AR2" s="234" t="s">
        <v>5</v>
      </c>
      <c r="AS2" s="235"/>
      <c r="AT2" s="235"/>
      <c r="AU2" s="235"/>
      <c r="AV2" s="235"/>
      <c r="AW2" s="235"/>
      <c r="AX2" s="235"/>
      <c r="AY2" s="235"/>
      <c r="AZ2" s="235"/>
      <c r="BA2" s="235"/>
      <c r="BB2" s="235"/>
      <c r="BC2" s="235"/>
      <c r="BD2" s="235"/>
      <c r="BE2" s="235"/>
      <c r="BS2" s="16" t="s">
        <v>6</v>
      </c>
      <c r="BT2" s="16" t="s">
        <v>7</v>
      </c>
    </row>
    <row r="3" spans="1:74" ht="6.9"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7</v>
      </c>
    </row>
    <row r="4" spans="1:74" ht="24.9" customHeight="1">
      <c r="B4" s="19"/>
      <c r="D4" s="20" t="s">
        <v>8</v>
      </c>
      <c r="AR4" s="19"/>
      <c r="AS4" s="21" t="s">
        <v>9</v>
      </c>
      <c r="BE4" s="22" t="s">
        <v>10</v>
      </c>
      <c r="BS4" s="16" t="s">
        <v>11</v>
      </c>
    </row>
    <row r="5" spans="1:74" ht="12" customHeight="1">
      <c r="B5" s="19"/>
      <c r="D5" s="23" t="s">
        <v>12</v>
      </c>
      <c r="K5" s="24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R5" s="19"/>
      <c r="BE5" s="254" t="s">
        <v>13</v>
      </c>
      <c r="BS5" s="16" t="s">
        <v>6</v>
      </c>
    </row>
    <row r="6" spans="1:74" ht="36.9" customHeight="1">
      <c r="B6" s="19"/>
      <c r="D6" s="25" t="s">
        <v>14</v>
      </c>
      <c r="K6" s="246" t="s">
        <v>15</v>
      </c>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R6" s="19"/>
      <c r="BE6" s="255"/>
      <c r="BS6" s="16" t="s">
        <v>6</v>
      </c>
    </row>
    <row r="7" spans="1:74" ht="12" customHeight="1">
      <c r="B7" s="19"/>
      <c r="D7" s="26" t="s">
        <v>16</v>
      </c>
      <c r="K7" s="24" t="s">
        <v>1</v>
      </c>
      <c r="AK7" s="26" t="s">
        <v>17</v>
      </c>
      <c r="AN7" s="24" t="s">
        <v>1</v>
      </c>
      <c r="AR7" s="19"/>
      <c r="BE7" s="255"/>
      <c r="BS7" s="16" t="s">
        <v>6</v>
      </c>
    </row>
    <row r="8" spans="1:74" ht="12" customHeight="1">
      <c r="B8" s="19"/>
      <c r="D8" s="26" t="s">
        <v>18</v>
      </c>
      <c r="K8" s="24" t="s">
        <v>19</v>
      </c>
      <c r="AK8" s="26" t="s">
        <v>20</v>
      </c>
      <c r="AN8" s="27"/>
      <c r="AR8" s="19"/>
      <c r="BE8" s="255"/>
      <c r="BS8" s="16" t="s">
        <v>6</v>
      </c>
    </row>
    <row r="9" spans="1:74" ht="14.4" customHeight="1">
      <c r="B9" s="19"/>
      <c r="AR9" s="19"/>
      <c r="BE9" s="255"/>
      <c r="BS9" s="16" t="s">
        <v>6</v>
      </c>
    </row>
    <row r="10" spans="1:74" ht="12" customHeight="1">
      <c r="B10" s="19"/>
      <c r="D10" s="26" t="s">
        <v>21</v>
      </c>
      <c r="AK10" s="26" t="s">
        <v>22</v>
      </c>
      <c r="AN10" s="24" t="s">
        <v>1</v>
      </c>
      <c r="AR10" s="19"/>
      <c r="BE10" s="255"/>
      <c r="BS10" s="16" t="s">
        <v>6</v>
      </c>
    </row>
    <row r="11" spans="1:74" ht="18.45" customHeight="1">
      <c r="B11" s="19"/>
      <c r="E11" s="24" t="s">
        <v>19</v>
      </c>
      <c r="AK11" s="26" t="s">
        <v>23</v>
      </c>
      <c r="AN11" s="24" t="s">
        <v>1</v>
      </c>
      <c r="AR11" s="19"/>
      <c r="BE11" s="255"/>
      <c r="BS11" s="16" t="s">
        <v>6</v>
      </c>
    </row>
    <row r="12" spans="1:74" ht="6.9" customHeight="1">
      <c r="B12" s="19"/>
      <c r="AR12" s="19"/>
      <c r="BE12" s="255"/>
      <c r="BS12" s="16" t="s">
        <v>6</v>
      </c>
    </row>
    <row r="13" spans="1:74" ht="12" customHeight="1">
      <c r="B13" s="19"/>
      <c r="D13" s="26" t="s">
        <v>24</v>
      </c>
      <c r="AK13" s="26" t="s">
        <v>22</v>
      </c>
      <c r="AN13" s="28" t="s">
        <v>25</v>
      </c>
      <c r="AR13" s="19"/>
      <c r="BE13" s="255"/>
      <c r="BS13" s="16" t="s">
        <v>6</v>
      </c>
    </row>
    <row r="14" spans="1:74" ht="13.2">
      <c r="B14" s="19"/>
      <c r="E14" s="247" t="s">
        <v>25</v>
      </c>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6" t="s">
        <v>23</v>
      </c>
      <c r="AN14" s="28" t="s">
        <v>25</v>
      </c>
      <c r="AR14" s="19"/>
      <c r="BE14" s="255"/>
      <c r="BS14" s="16" t="s">
        <v>6</v>
      </c>
    </row>
    <row r="15" spans="1:74" ht="6.9" customHeight="1">
      <c r="B15" s="19"/>
      <c r="AR15" s="19"/>
      <c r="BE15" s="255"/>
      <c r="BS15" s="16" t="s">
        <v>3</v>
      </c>
    </row>
    <row r="16" spans="1:74" ht="12" customHeight="1">
      <c r="B16" s="19"/>
      <c r="D16" s="26" t="s">
        <v>26</v>
      </c>
      <c r="AK16" s="26" t="s">
        <v>22</v>
      </c>
      <c r="AN16" s="24" t="s">
        <v>1</v>
      </c>
      <c r="AR16" s="19"/>
      <c r="BE16" s="255"/>
      <c r="BS16" s="16" t="s">
        <v>3</v>
      </c>
    </row>
    <row r="17" spans="2:71" ht="18.45" customHeight="1">
      <c r="B17" s="19"/>
      <c r="E17" s="24" t="s">
        <v>19</v>
      </c>
      <c r="AK17" s="26" t="s">
        <v>23</v>
      </c>
      <c r="AN17" s="24" t="s">
        <v>1</v>
      </c>
      <c r="AR17" s="19"/>
      <c r="BE17" s="255"/>
      <c r="BS17" s="16" t="s">
        <v>27</v>
      </c>
    </row>
    <row r="18" spans="2:71" ht="6.9" customHeight="1">
      <c r="B18" s="19"/>
      <c r="AR18" s="19"/>
      <c r="BE18" s="255"/>
      <c r="BS18" s="16" t="s">
        <v>6</v>
      </c>
    </row>
    <row r="19" spans="2:71" ht="12" customHeight="1">
      <c r="B19" s="19"/>
      <c r="D19" s="26" t="s">
        <v>28</v>
      </c>
      <c r="AK19" s="26" t="s">
        <v>22</v>
      </c>
      <c r="AN19" s="24" t="s">
        <v>1</v>
      </c>
      <c r="AR19" s="19"/>
      <c r="BE19" s="255"/>
      <c r="BS19" s="16" t="s">
        <v>6</v>
      </c>
    </row>
    <row r="20" spans="2:71" ht="18.45" customHeight="1">
      <c r="B20" s="19"/>
      <c r="E20" s="24" t="s">
        <v>19</v>
      </c>
      <c r="AK20" s="26" t="s">
        <v>23</v>
      </c>
      <c r="AN20" s="24" t="s">
        <v>1</v>
      </c>
      <c r="AR20" s="19"/>
      <c r="BE20" s="255"/>
      <c r="BS20" s="16" t="s">
        <v>27</v>
      </c>
    </row>
    <row r="21" spans="2:71" ht="6.9" customHeight="1">
      <c r="B21" s="19"/>
      <c r="AR21" s="19"/>
      <c r="BE21" s="255"/>
    </row>
    <row r="22" spans="2:71" ht="12" customHeight="1">
      <c r="B22" s="19"/>
      <c r="D22" s="26" t="s">
        <v>29</v>
      </c>
      <c r="AR22" s="19"/>
      <c r="BE22" s="255"/>
    </row>
    <row r="23" spans="2:71" ht="16.5" customHeight="1">
      <c r="B23" s="19"/>
      <c r="E23" s="249" t="s">
        <v>1</v>
      </c>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R23" s="19"/>
      <c r="BE23" s="255"/>
    </row>
    <row r="24" spans="2:71" ht="6.9" customHeight="1">
      <c r="B24" s="19"/>
      <c r="AR24" s="19"/>
      <c r="BE24" s="255"/>
    </row>
    <row r="25" spans="2:71" ht="6.9"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55"/>
    </row>
    <row r="26" spans="2:71" s="1" customFormat="1" ht="25.95" customHeight="1">
      <c r="B26" s="31"/>
      <c r="D26" s="32" t="s">
        <v>30</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57">
        <f>ROUND(AG94,2)</f>
        <v>0</v>
      </c>
      <c r="AL26" s="258"/>
      <c r="AM26" s="258"/>
      <c r="AN26" s="258"/>
      <c r="AO26" s="258"/>
      <c r="AR26" s="31"/>
      <c r="BE26" s="255"/>
    </row>
    <row r="27" spans="2:71" s="1" customFormat="1" ht="6.9" customHeight="1">
      <c r="B27" s="31"/>
      <c r="AR27" s="31"/>
      <c r="BE27" s="255"/>
    </row>
    <row r="28" spans="2:71" s="1" customFormat="1" ht="13.2">
      <c r="B28" s="31"/>
      <c r="L28" s="250" t="s">
        <v>31</v>
      </c>
      <c r="M28" s="250"/>
      <c r="N28" s="250"/>
      <c r="O28" s="250"/>
      <c r="P28" s="250"/>
      <c r="W28" s="250" t="s">
        <v>32</v>
      </c>
      <c r="X28" s="250"/>
      <c r="Y28" s="250"/>
      <c r="Z28" s="250"/>
      <c r="AA28" s="250"/>
      <c r="AB28" s="250"/>
      <c r="AC28" s="250"/>
      <c r="AD28" s="250"/>
      <c r="AE28" s="250"/>
      <c r="AK28" s="250" t="s">
        <v>33</v>
      </c>
      <c r="AL28" s="250"/>
      <c r="AM28" s="250"/>
      <c r="AN28" s="250"/>
      <c r="AO28" s="250"/>
      <c r="AR28" s="31"/>
      <c r="BE28" s="255"/>
    </row>
    <row r="29" spans="2:71" s="2" customFormat="1" ht="14.4" customHeight="1">
      <c r="B29" s="35"/>
      <c r="D29" s="26" t="s">
        <v>34</v>
      </c>
      <c r="F29" s="26" t="s">
        <v>35</v>
      </c>
      <c r="L29" s="251">
        <v>0.2</v>
      </c>
      <c r="M29" s="252"/>
      <c r="N29" s="252"/>
      <c r="O29" s="252"/>
      <c r="P29" s="252"/>
      <c r="W29" s="253">
        <f>ROUND(AZ94, 2)</f>
        <v>0</v>
      </c>
      <c r="X29" s="252"/>
      <c r="Y29" s="252"/>
      <c r="Z29" s="252"/>
      <c r="AA29" s="252"/>
      <c r="AB29" s="252"/>
      <c r="AC29" s="252"/>
      <c r="AD29" s="252"/>
      <c r="AE29" s="252"/>
      <c r="AK29" s="253">
        <f>ROUND(AV94, 2)</f>
        <v>0</v>
      </c>
      <c r="AL29" s="252"/>
      <c r="AM29" s="252"/>
      <c r="AN29" s="252"/>
      <c r="AO29" s="252"/>
      <c r="AR29" s="35"/>
      <c r="BE29" s="256"/>
    </row>
    <row r="30" spans="2:71" s="2" customFormat="1" ht="14.4" customHeight="1">
      <c r="B30" s="35"/>
      <c r="F30" s="26" t="s">
        <v>36</v>
      </c>
      <c r="L30" s="251">
        <v>0.2</v>
      </c>
      <c r="M30" s="252"/>
      <c r="N30" s="252"/>
      <c r="O30" s="252"/>
      <c r="P30" s="252"/>
      <c r="W30" s="253">
        <f>ROUND(BA94, 2)</f>
        <v>0</v>
      </c>
      <c r="X30" s="252"/>
      <c r="Y30" s="252"/>
      <c r="Z30" s="252"/>
      <c r="AA30" s="252"/>
      <c r="AB30" s="252"/>
      <c r="AC30" s="252"/>
      <c r="AD30" s="252"/>
      <c r="AE30" s="252"/>
      <c r="AK30" s="253">
        <f>ROUND(AW94, 2)</f>
        <v>0</v>
      </c>
      <c r="AL30" s="252"/>
      <c r="AM30" s="252"/>
      <c r="AN30" s="252"/>
      <c r="AO30" s="252"/>
      <c r="AR30" s="35"/>
      <c r="BE30" s="256"/>
    </row>
    <row r="31" spans="2:71" s="2" customFormat="1" ht="14.4" hidden="1" customHeight="1">
      <c r="B31" s="35"/>
      <c r="F31" s="26" t="s">
        <v>37</v>
      </c>
      <c r="L31" s="251">
        <v>0.2</v>
      </c>
      <c r="M31" s="252"/>
      <c r="N31" s="252"/>
      <c r="O31" s="252"/>
      <c r="P31" s="252"/>
      <c r="W31" s="253">
        <f>ROUND(BB94, 2)</f>
        <v>0</v>
      </c>
      <c r="X31" s="252"/>
      <c r="Y31" s="252"/>
      <c r="Z31" s="252"/>
      <c r="AA31" s="252"/>
      <c r="AB31" s="252"/>
      <c r="AC31" s="252"/>
      <c r="AD31" s="252"/>
      <c r="AE31" s="252"/>
      <c r="AK31" s="253">
        <v>0</v>
      </c>
      <c r="AL31" s="252"/>
      <c r="AM31" s="252"/>
      <c r="AN31" s="252"/>
      <c r="AO31" s="252"/>
      <c r="AR31" s="35"/>
      <c r="BE31" s="256"/>
    </row>
    <row r="32" spans="2:71" s="2" customFormat="1" ht="14.4" hidden="1" customHeight="1">
      <c r="B32" s="35"/>
      <c r="F32" s="26" t="s">
        <v>38</v>
      </c>
      <c r="L32" s="251">
        <v>0.2</v>
      </c>
      <c r="M32" s="252"/>
      <c r="N32" s="252"/>
      <c r="O32" s="252"/>
      <c r="P32" s="252"/>
      <c r="W32" s="253">
        <f>ROUND(BC94, 2)</f>
        <v>0</v>
      </c>
      <c r="X32" s="252"/>
      <c r="Y32" s="252"/>
      <c r="Z32" s="252"/>
      <c r="AA32" s="252"/>
      <c r="AB32" s="252"/>
      <c r="AC32" s="252"/>
      <c r="AD32" s="252"/>
      <c r="AE32" s="252"/>
      <c r="AK32" s="253">
        <v>0</v>
      </c>
      <c r="AL32" s="252"/>
      <c r="AM32" s="252"/>
      <c r="AN32" s="252"/>
      <c r="AO32" s="252"/>
      <c r="AR32" s="35"/>
      <c r="BE32" s="256"/>
    </row>
    <row r="33" spans="2:57" s="2" customFormat="1" ht="14.4" hidden="1" customHeight="1">
      <c r="B33" s="35"/>
      <c r="F33" s="26" t="s">
        <v>39</v>
      </c>
      <c r="L33" s="251">
        <v>0</v>
      </c>
      <c r="M33" s="252"/>
      <c r="N33" s="252"/>
      <c r="O33" s="252"/>
      <c r="P33" s="252"/>
      <c r="W33" s="253">
        <f>ROUND(BD94, 2)</f>
        <v>0</v>
      </c>
      <c r="X33" s="252"/>
      <c r="Y33" s="252"/>
      <c r="Z33" s="252"/>
      <c r="AA33" s="252"/>
      <c r="AB33" s="252"/>
      <c r="AC33" s="252"/>
      <c r="AD33" s="252"/>
      <c r="AE33" s="252"/>
      <c r="AK33" s="253">
        <v>0</v>
      </c>
      <c r="AL33" s="252"/>
      <c r="AM33" s="252"/>
      <c r="AN33" s="252"/>
      <c r="AO33" s="252"/>
      <c r="AR33" s="35"/>
      <c r="BE33" s="256"/>
    </row>
    <row r="34" spans="2:57" s="1" customFormat="1" ht="6.9" customHeight="1">
      <c r="B34" s="31"/>
      <c r="AR34" s="31"/>
      <c r="BE34" s="255"/>
    </row>
    <row r="35" spans="2:57" s="1" customFormat="1" ht="25.95" customHeight="1">
      <c r="B35" s="31"/>
      <c r="C35" s="36"/>
      <c r="D35" s="37" t="s">
        <v>40</v>
      </c>
      <c r="E35" s="38"/>
      <c r="F35" s="38"/>
      <c r="G35" s="38"/>
      <c r="H35" s="38"/>
      <c r="I35" s="38"/>
      <c r="J35" s="38"/>
      <c r="K35" s="38"/>
      <c r="L35" s="38"/>
      <c r="M35" s="38"/>
      <c r="N35" s="38"/>
      <c r="O35" s="38"/>
      <c r="P35" s="38"/>
      <c r="Q35" s="38"/>
      <c r="R35" s="38"/>
      <c r="S35" s="38"/>
      <c r="T35" s="39" t="s">
        <v>41</v>
      </c>
      <c r="U35" s="38"/>
      <c r="V35" s="38"/>
      <c r="W35" s="38"/>
      <c r="X35" s="259" t="s">
        <v>42</v>
      </c>
      <c r="Y35" s="260"/>
      <c r="Z35" s="260"/>
      <c r="AA35" s="260"/>
      <c r="AB35" s="260"/>
      <c r="AC35" s="38"/>
      <c r="AD35" s="38"/>
      <c r="AE35" s="38"/>
      <c r="AF35" s="38"/>
      <c r="AG35" s="38"/>
      <c r="AH35" s="38"/>
      <c r="AI35" s="38"/>
      <c r="AJ35" s="38"/>
      <c r="AK35" s="261">
        <f>SUM(AK26:AK33)</f>
        <v>0</v>
      </c>
      <c r="AL35" s="260"/>
      <c r="AM35" s="260"/>
      <c r="AN35" s="260"/>
      <c r="AO35" s="262"/>
      <c r="AP35" s="36"/>
      <c r="AQ35" s="36"/>
      <c r="AR35" s="31"/>
    </row>
    <row r="36" spans="2:57" s="1" customFormat="1" ht="6.9" customHeight="1">
      <c r="B36" s="31"/>
      <c r="AR36" s="31"/>
    </row>
    <row r="37" spans="2:57" s="1" customFormat="1" ht="14.4" customHeight="1">
      <c r="B37" s="31"/>
      <c r="AR37" s="31"/>
    </row>
    <row r="38" spans="2:57" ht="14.4" customHeight="1">
      <c r="B38" s="19"/>
      <c r="AR38" s="19"/>
    </row>
    <row r="39" spans="2:57" ht="14.4" customHeight="1">
      <c r="B39" s="19"/>
      <c r="AR39" s="19"/>
    </row>
    <row r="40" spans="2:57" ht="14.4" customHeight="1">
      <c r="B40" s="19"/>
      <c r="AR40" s="19"/>
    </row>
    <row r="41" spans="2:57" ht="14.4" customHeight="1">
      <c r="B41" s="19"/>
      <c r="AR41" s="19"/>
    </row>
    <row r="42" spans="2:57" ht="14.4" customHeight="1">
      <c r="B42" s="19"/>
      <c r="AR42" s="19"/>
    </row>
    <row r="43" spans="2:57" ht="14.4" customHeight="1">
      <c r="B43" s="19"/>
      <c r="AR43" s="19"/>
    </row>
    <row r="44" spans="2:57" ht="14.4" customHeight="1">
      <c r="B44" s="19"/>
      <c r="AR44" s="19"/>
    </row>
    <row r="45" spans="2:57" ht="14.4" customHeight="1">
      <c r="B45" s="19"/>
      <c r="AR45" s="19"/>
    </row>
    <row r="46" spans="2:57" ht="14.4" customHeight="1">
      <c r="B46" s="19"/>
      <c r="AR46" s="19"/>
    </row>
    <row r="47" spans="2:57" ht="14.4" customHeight="1">
      <c r="B47" s="19"/>
      <c r="AR47" s="19"/>
    </row>
    <row r="48" spans="2:57" ht="14.4" customHeight="1">
      <c r="B48" s="19"/>
      <c r="AR48" s="19"/>
    </row>
    <row r="49" spans="2:44" s="1" customFormat="1" ht="14.4" customHeight="1">
      <c r="B49" s="31"/>
      <c r="D49" s="40" t="s">
        <v>43</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44</v>
      </c>
      <c r="AI49" s="41"/>
      <c r="AJ49" s="41"/>
      <c r="AK49" s="41"/>
      <c r="AL49" s="41"/>
      <c r="AM49" s="41"/>
      <c r="AN49" s="41"/>
      <c r="AO49" s="41"/>
      <c r="AR49" s="31"/>
    </row>
    <row r="50" spans="2:44">
      <c r="B50" s="19"/>
      <c r="AR50" s="19"/>
    </row>
    <row r="51" spans="2:44">
      <c r="B51" s="19"/>
      <c r="AR51" s="19"/>
    </row>
    <row r="52" spans="2:44">
      <c r="B52" s="19"/>
      <c r="AR52" s="19"/>
    </row>
    <row r="53" spans="2:44">
      <c r="B53" s="19"/>
      <c r="AR53" s="19"/>
    </row>
    <row r="54" spans="2:44">
      <c r="B54" s="19"/>
      <c r="AR54" s="19"/>
    </row>
    <row r="55" spans="2:44">
      <c r="B55" s="19"/>
      <c r="AR55" s="19"/>
    </row>
    <row r="56" spans="2:44">
      <c r="B56" s="19"/>
      <c r="AR56" s="19"/>
    </row>
    <row r="57" spans="2:44">
      <c r="B57" s="19"/>
      <c r="AR57" s="19"/>
    </row>
    <row r="58" spans="2:44">
      <c r="B58" s="19"/>
      <c r="AR58" s="19"/>
    </row>
    <row r="59" spans="2:44">
      <c r="B59" s="19"/>
      <c r="AR59" s="19"/>
    </row>
    <row r="60" spans="2:44" s="1" customFormat="1" ht="13.2">
      <c r="B60" s="31"/>
      <c r="D60" s="42" t="s">
        <v>45</v>
      </c>
      <c r="E60" s="33"/>
      <c r="F60" s="33"/>
      <c r="G60" s="33"/>
      <c r="H60" s="33"/>
      <c r="I60" s="33"/>
      <c r="J60" s="33"/>
      <c r="K60" s="33"/>
      <c r="L60" s="33"/>
      <c r="M60" s="33"/>
      <c r="N60" s="33"/>
      <c r="O60" s="33"/>
      <c r="P60" s="33"/>
      <c r="Q60" s="33"/>
      <c r="R60" s="33"/>
      <c r="S60" s="33"/>
      <c r="T60" s="33"/>
      <c r="U60" s="33"/>
      <c r="V60" s="42" t="s">
        <v>46</v>
      </c>
      <c r="W60" s="33"/>
      <c r="X60" s="33"/>
      <c r="Y60" s="33"/>
      <c r="Z60" s="33"/>
      <c r="AA60" s="33"/>
      <c r="AB60" s="33"/>
      <c r="AC60" s="33"/>
      <c r="AD60" s="33"/>
      <c r="AE60" s="33"/>
      <c r="AF60" s="33"/>
      <c r="AG60" s="33"/>
      <c r="AH60" s="42" t="s">
        <v>45</v>
      </c>
      <c r="AI60" s="33"/>
      <c r="AJ60" s="33"/>
      <c r="AK60" s="33"/>
      <c r="AL60" s="33"/>
      <c r="AM60" s="42" t="s">
        <v>46</v>
      </c>
      <c r="AN60" s="33"/>
      <c r="AO60" s="33"/>
      <c r="AR60" s="31"/>
    </row>
    <row r="61" spans="2:44">
      <c r="B61" s="19"/>
      <c r="AR61" s="19"/>
    </row>
    <row r="62" spans="2:44">
      <c r="B62" s="19"/>
      <c r="AR62" s="19"/>
    </row>
    <row r="63" spans="2:44">
      <c r="B63" s="19"/>
      <c r="AR63" s="19"/>
    </row>
    <row r="64" spans="2:44" s="1" customFormat="1" ht="13.2">
      <c r="B64" s="31"/>
      <c r="D64" s="40" t="s">
        <v>47</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48</v>
      </c>
      <c r="AI64" s="41"/>
      <c r="AJ64" s="41"/>
      <c r="AK64" s="41"/>
      <c r="AL64" s="41"/>
      <c r="AM64" s="41"/>
      <c r="AN64" s="41"/>
      <c r="AO64" s="41"/>
      <c r="AR64" s="31"/>
    </row>
    <row r="65" spans="2:44">
      <c r="B65" s="19"/>
      <c r="AR65" s="19"/>
    </row>
    <row r="66" spans="2:44">
      <c r="B66" s="19"/>
      <c r="AR66" s="19"/>
    </row>
    <row r="67" spans="2:44">
      <c r="B67" s="19"/>
      <c r="AR67" s="19"/>
    </row>
    <row r="68" spans="2:44">
      <c r="B68" s="19"/>
      <c r="AR68" s="19"/>
    </row>
    <row r="69" spans="2:44">
      <c r="B69" s="19"/>
      <c r="AR69" s="19"/>
    </row>
    <row r="70" spans="2:44">
      <c r="B70" s="19"/>
      <c r="AR70" s="19"/>
    </row>
    <row r="71" spans="2:44">
      <c r="B71" s="19"/>
      <c r="AR71" s="19"/>
    </row>
    <row r="72" spans="2:44">
      <c r="B72" s="19"/>
      <c r="AR72" s="19"/>
    </row>
    <row r="73" spans="2:44">
      <c r="B73" s="19"/>
      <c r="AR73" s="19"/>
    </row>
    <row r="74" spans="2:44">
      <c r="B74" s="19"/>
      <c r="AR74" s="19"/>
    </row>
    <row r="75" spans="2:44" s="1" customFormat="1" ht="13.2">
      <c r="B75" s="31"/>
      <c r="D75" s="42" t="s">
        <v>45</v>
      </c>
      <c r="E75" s="33"/>
      <c r="F75" s="33"/>
      <c r="G75" s="33"/>
      <c r="H75" s="33"/>
      <c r="I75" s="33"/>
      <c r="J75" s="33"/>
      <c r="K75" s="33"/>
      <c r="L75" s="33"/>
      <c r="M75" s="33"/>
      <c r="N75" s="33"/>
      <c r="O75" s="33"/>
      <c r="P75" s="33"/>
      <c r="Q75" s="33"/>
      <c r="R75" s="33"/>
      <c r="S75" s="33"/>
      <c r="T75" s="33"/>
      <c r="U75" s="33"/>
      <c r="V75" s="42" t="s">
        <v>46</v>
      </c>
      <c r="W75" s="33"/>
      <c r="X75" s="33"/>
      <c r="Y75" s="33"/>
      <c r="Z75" s="33"/>
      <c r="AA75" s="33"/>
      <c r="AB75" s="33"/>
      <c r="AC75" s="33"/>
      <c r="AD75" s="33"/>
      <c r="AE75" s="33"/>
      <c r="AF75" s="33"/>
      <c r="AG75" s="33"/>
      <c r="AH75" s="42" t="s">
        <v>45</v>
      </c>
      <c r="AI75" s="33"/>
      <c r="AJ75" s="33"/>
      <c r="AK75" s="33"/>
      <c r="AL75" s="33"/>
      <c r="AM75" s="42" t="s">
        <v>46</v>
      </c>
      <c r="AN75" s="33"/>
      <c r="AO75" s="33"/>
      <c r="AR75" s="31"/>
    </row>
    <row r="76" spans="2:44" s="1" customFormat="1">
      <c r="B76" s="31"/>
      <c r="AR76" s="31"/>
    </row>
    <row r="77" spans="2:44" s="1" customFormat="1" ht="6.9"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1" s="1" customFormat="1" ht="6.9"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1" s="1" customFormat="1" ht="24.9" customHeight="1">
      <c r="B82" s="31"/>
      <c r="C82" s="20" t="s">
        <v>49</v>
      </c>
      <c r="AR82" s="31"/>
    </row>
    <row r="83" spans="1:91" s="1" customFormat="1" ht="6.9" customHeight="1">
      <c r="B83" s="31"/>
      <c r="AR83" s="31"/>
    </row>
    <row r="84" spans="1:91" s="3" customFormat="1" ht="12" customHeight="1">
      <c r="B84" s="47"/>
      <c r="C84" s="26" t="s">
        <v>12</v>
      </c>
      <c r="AR84" s="47"/>
    </row>
    <row r="85" spans="1:91" s="4" customFormat="1" ht="36.9" customHeight="1">
      <c r="B85" s="48"/>
      <c r="C85" s="49" t="s">
        <v>14</v>
      </c>
      <c r="L85" s="242" t="str">
        <f>K6</f>
        <v>Základná škola Biely Kostol formou modulov</v>
      </c>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3"/>
      <c r="AR85" s="48"/>
    </row>
    <row r="86" spans="1:91" s="1" customFormat="1" ht="6.9" customHeight="1">
      <c r="B86" s="31"/>
      <c r="AR86" s="31"/>
    </row>
    <row r="87" spans="1:91" s="1" customFormat="1" ht="12" customHeight="1">
      <c r="B87" s="31"/>
      <c r="C87" s="26" t="s">
        <v>18</v>
      </c>
      <c r="L87" s="50" t="str">
        <f>IF(K8="","",K8)</f>
        <v/>
      </c>
      <c r="AI87" s="26" t="s">
        <v>20</v>
      </c>
      <c r="AM87" s="244" t="str">
        <f>IF(AN8= "","",AN8)</f>
        <v/>
      </c>
      <c r="AN87" s="244"/>
      <c r="AR87" s="31"/>
    </row>
    <row r="88" spans="1:91" s="1" customFormat="1" ht="6.9" customHeight="1">
      <c r="B88" s="31"/>
      <c r="AR88" s="31"/>
    </row>
    <row r="89" spans="1:91" s="1" customFormat="1" ht="15.15" customHeight="1">
      <c r="B89" s="31"/>
      <c r="C89" s="26" t="s">
        <v>21</v>
      </c>
      <c r="L89" s="3" t="str">
        <f>IF(E11= "","",E11)</f>
        <v/>
      </c>
      <c r="AI89" s="26" t="s">
        <v>26</v>
      </c>
      <c r="AM89" s="240" t="str">
        <f>IF(E17="","",E17)</f>
        <v/>
      </c>
      <c r="AN89" s="241"/>
      <c r="AO89" s="241"/>
      <c r="AP89" s="241"/>
      <c r="AR89" s="31"/>
      <c r="AS89" s="236" t="s">
        <v>50</v>
      </c>
      <c r="AT89" s="237"/>
      <c r="AU89" s="52"/>
      <c r="AV89" s="52"/>
      <c r="AW89" s="52"/>
      <c r="AX89" s="52"/>
      <c r="AY89" s="52"/>
      <c r="AZ89" s="52"/>
      <c r="BA89" s="52"/>
      <c r="BB89" s="52"/>
      <c r="BC89" s="52"/>
      <c r="BD89" s="53"/>
    </row>
    <row r="90" spans="1:91" s="1" customFormat="1" ht="15.15" customHeight="1">
      <c r="B90" s="31"/>
      <c r="C90" s="26" t="s">
        <v>24</v>
      </c>
      <c r="L90" s="3" t="str">
        <f>IF(E14= "Vyplň údaj","",E14)</f>
        <v/>
      </c>
      <c r="AI90" s="26" t="s">
        <v>28</v>
      </c>
      <c r="AM90" s="240" t="str">
        <f>IF(E20="","",E20)</f>
        <v/>
      </c>
      <c r="AN90" s="241"/>
      <c r="AO90" s="241"/>
      <c r="AP90" s="241"/>
      <c r="AR90" s="31"/>
      <c r="AS90" s="238"/>
      <c r="AT90" s="239"/>
      <c r="AU90" s="54"/>
      <c r="AV90" s="54"/>
      <c r="AW90" s="54"/>
      <c r="AX90" s="54"/>
      <c r="AY90" s="54"/>
      <c r="AZ90" s="54"/>
      <c r="BA90" s="54"/>
      <c r="BB90" s="54"/>
      <c r="BC90" s="54"/>
      <c r="BD90" s="55"/>
    </row>
    <row r="91" spans="1:91" s="1" customFormat="1" ht="10.95" customHeight="1">
      <c r="B91" s="31"/>
      <c r="AR91" s="31"/>
      <c r="AS91" s="238"/>
      <c r="AT91" s="239"/>
      <c r="AU91" s="54"/>
      <c r="AV91" s="54"/>
      <c r="AW91" s="54"/>
      <c r="AX91" s="54"/>
      <c r="AY91" s="54"/>
      <c r="AZ91" s="54"/>
      <c r="BA91" s="54"/>
      <c r="BB91" s="54"/>
      <c r="BC91" s="54"/>
      <c r="BD91" s="55"/>
    </row>
    <row r="92" spans="1:91" s="1" customFormat="1" ht="29.25" customHeight="1">
      <c r="B92" s="31"/>
      <c r="C92" s="222" t="s">
        <v>51</v>
      </c>
      <c r="D92" s="223"/>
      <c r="E92" s="223"/>
      <c r="F92" s="223"/>
      <c r="G92" s="223"/>
      <c r="H92" s="56"/>
      <c r="I92" s="224" t="s">
        <v>52</v>
      </c>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8" t="s">
        <v>53</v>
      </c>
      <c r="AH92" s="223"/>
      <c r="AI92" s="223"/>
      <c r="AJ92" s="223"/>
      <c r="AK92" s="223"/>
      <c r="AL92" s="223"/>
      <c r="AM92" s="223"/>
      <c r="AN92" s="224" t="s">
        <v>54</v>
      </c>
      <c r="AO92" s="223"/>
      <c r="AP92" s="227"/>
      <c r="AQ92" s="57" t="s">
        <v>55</v>
      </c>
      <c r="AR92" s="31"/>
      <c r="AS92" s="58" t="s">
        <v>56</v>
      </c>
      <c r="AT92" s="59" t="s">
        <v>57</v>
      </c>
      <c r="AU92" s="59" t="s">
        <v>58</v>
      </c>
      <c r="AV92" s="59" t="s">
        <v>59</v>
      </c>
      <c r="AW92" s="59" t="s">
        <v>60</v>
      </c>
      <c r="AX92" s="59" t="s">
        <v>61</v>
      </c>
      <c r="AY92" s="59" t="s">
        <v>62</v>
      </c>
      <c r="AZ92" s="59" t="s">
        <v>63</v>
      </c>
      <c r="BA92" s="59" t="s">
        <v>64</v>
      </c>
      <c r="BB92" s="59" t="s">
        <v>65</v>
      </c>
      <c r="BC92" s="59" t="s">
        <v>66</v>
      </c>
      <c r="BD92" s="60" t="s">
        <v>67</v>
      </c>
    </row>
    <row r="93" spans="1:91" s="1" customFormat="1" ht="10.95" customHeight="1">
      <c r="B93" s="31"/>
      <c r="AR93" s="31"/>
      <c r="AS93" s="61"/>
      <c r="AT93" s="52"/>
      <c r="AU93" s="52"/>
      <c r="AV93" s="52"/>
      <c r="AW93" s="52"/>
      <c r="AX93" s="52"/>
      <c r="AY93" s="52"/>
      <c r="AZ93" s="52"/>
      <c r="BA93" s="52"/>
      <c r="BB93" s="52"/>
      <c r="BC93" s="52"/>
      <c r="BD93" s="53"/>
    </row>
    <row r="94" spans="1:91" s="5" customFormat="1" ht="32.4" customHeight="1">
      <c r="B94" s="62"/>
      <c r="C94" s="63" t="s">
        <v>68</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232">
        <f>ROUND(AG95+AG104,2)</f>
        <v>0</v>
      </c>
      <c r="AH94" s="232"/>
      <c r="AI94" s="232"/>
      <c r="AJ94" s="232"/>
      <c r="AK94" s="232"/>
      <c r="AL94" s="232"/>
      <c r="AM94" s="232"/>
      <c r="AN94" s="233">
        <f t="shared" ref="AN94:AN110" si="0">SUM(AG94,AT94)</f>
        <v>0</v>
      </c>
      <c r="AO94" s="233"/>
      <c r="AP94" s="233"/>
      <c r="AQ94" s="66" t="s">
        <v>1</v>
      </c>
      <c r="AR94" s="62"/>
      <c r="AS94" s="67">
        <f>ROUND(AS95+AS104,2)</f>
        <v>0</v>
      </c>
      <c r="AT94" s="68">
        <f t="shared" ref="AT94:AT110" si="1">ROUND(SUM(AV94:AW94),2)</f>
        <v>0</v>
      </c>
      <c r="AU94" s="69">
        <f>ROUND(AU95+AU104,5)</f>
        <v>0</v>
      </c>
      <c r="AV94" s="68">
        <f>ROUND(AZ94*L29,2)</f>
        <v>0</v>
      </c>
      <c r="AW94" s="68">
        <f>ROUND(BA94*L30,2)</f>
        <v>0</v>
      </c>
      <c r="AX94" s="68">
        <f>ROUND(BB94*L29,2)</f>
        <v>0</v>
      </c>
      <c r="AY94" s="68">
        <f>ROUND(BC94*L30,2)</f>
        <v>0</v>
      </c>
      <c r="AZ94" s="68">
        <f>ROUND(AZ95+AZ104,2)</f>
        <v>0</v>
      </c>
      <c r="BA94" s="68">
        <f>ROUND(BA95+BA104,2)</f>
        <v>0</v>
      </c>
      <c r="BB94" s="68">
        <f>ROUND(BB95+BB104,2)</f>
        <v>0</v>
      </c>
      <c r="BC94" s="68">
        <f>ROUND(BC95+BC104,2)</f>
        <v>0</v>
      </c>
      <c r="BD94" s="70">
        <f>ROUND(BD95+BD104,2)</f>
        <v>0</v>
      </c>
      <c r="BS94" s="71" t="s">
        <v>69</v>
      </c>
      <c r="BT94" s="71" t="s">
        <v>70</v>
      </c>
      <c r="BU94" s="72" t="s">
        <v>71</v>
      </c>
      <c r="BV94" s="71" t="s">
        <v>72</v>
      </c>
      <c r="BW94" s="71" t="s">
        <v>4</v>
      </c>
      <c r="BX94" s="71" t="s">
        <v>73</v>
      </c>
      <c r="CL94" s="71" t="s">
        <v>1</v>
      </c>
    </row>
    <row r="95" spans="1:91" s="6" customFormat="1" ht="16.5" customHeight="1">
      <c r="B95" s="73"/>
      <c r="C95" s="74"/>
      <c r="D95" s="220" t="s">
        <v>74</v>
      </c>
      <c r="E95" s="220"/>
      <c r="F95" s="220"/>
      <c r="G95" s="220"/>
      <c r="H95" s="220"/>
      <c r="I95" s="75"/>
      <c r="J95" s="220" t="s">
        <v>75</v>
      </c>
      <c r="K95" s="220"/>
      <c r="L95" s="220"/>
      <c r="M95" s="220"/>
      <c r="N95" s="220"/>
      <c r="O95" s="220"/>
      <c r="P95" s="220"/>
      <c r="Q95" s="220"/>
      <c r="R95" s="220"/>
      <c r="S95" s="220"/>
      <c r="T95" s="220"/>
      <c r="U95" s="220"/>
      <c r="V95" s="220"/>
      <c r="W95" s="220"/>
      <c r="X95" s="220"/>
      <c r="Y95" s="220"/>
      <c r="Z95" s="220"/>
      <c r="AA95" s="220"/>
      <c r="AB95" s="220"/>
      <c r="AC95" s="220"/>
      <c r="AD95" s="220"/>
      <c r="AE95" s="220"/>
      <c r="AF95" s="220"/>
      <c r="AG95" s="231">
        <f>ROUND(SUM(AG96:AG103),2)</f>
        <v>0</v>
      </c>
      <c r="AH95" s="230"/>
      <c r="AI95" s="230"/>
      <c r="AJ95" s="230"/>
      <c r="AK95" s="230"/>
      <c r="AL95" s="230"/>
      <c r="AM95" s="230"/>
      <c r="AN95" s="229">
        <f t="shared" si="0"/>
        <v>0</v>
      </c>
      <c r="AO95" s="230"/>
      <c r="AP95" s="230"/>
      <c r="AQ95" s="76" t="s">
        <v>76</v>
      </c>
      <c r="AR95" s="73"/>
      <c r="AS95" s="77">
        <f>ROUND(SUM(AS96:AS103),2)</f>
        <v>0</v>
      </c>
      <c r="AT95" s="78">
        <f t="shared" si="1"/>
        <v>0</v>
      </c>
      <c r="AU95" s="79">
        <f>ROUND(SUM(AU96:AU103),5)</f>
        <v>0</v>
      </c>
      <c r="AV95" s="78">
        <f>ROUND(AZ95*L29,2)</f>
        <v>0</v>
      </c>
      <c r="AW95" s="78">
        <f>ROUND(BA95*L30,2)</f>
        <v>0</v>
      </c>
      <c r="AX95" s="78">
        <f>ROUND(BB95*L29,2)</f>
        <v>0</v>
      </c>
      <c r="AY95" s="78">
        <f>ROUND(BC95*L30,2)</f>
        <v>0</v>
      </c>
      <c r="AZ95" s="78">
        <f>ROUND(SUM(AZ96:AZ103),2)</f>
        <v>0</v>
      </c>
      <c r="BA95" s="78">
        <f>ROUND(SUM(BA96:BA103),2)</f>
        <v>0</v>
      </c>
      <c r="BB95" s="78">
        <f>ROUND(SUM(BB96:BB103),2)</f>
        <v>0</v>
      </c>
      <c r="BC95" s="78">
        <f>ROUND(SUM(BC96:BC103),2)</f>
        <v>0</v>
      </c>
      <c r="BD95" s="80">
        <f>ROUND(SUM(BD96:BD103),2)</f>
        <v>0</v>
      </c>
      <c r="BS95" s="81" t="s">
        <v>69</v>
      </c>
      <c r="BT95" s="81" t="s">
        <v>74</v>
      </c>
      <c r="BU95" s="81" t="s">
        <v>71</v>
      </c>
      <c r="BV95" s="81" t="s">
        <v>72</v>
      </c>
      <c r="BW95" s="81" t="s">
        <v>77</v>
      </c>
      <c r="BX95" s="81" t="s">
        <v>4</v>
      </c>
      <c r="CL95" s="81" t="s">
        <v>1</v>
      </c>
      <c r="CM95" s="81" t="s">
        <v>70</v>
      </c>
    </row>
    <row r="96" spans="1:91" s="3" customFormat="1" ht="16.5" customHeight="1">
      <c r="A96" s="82" t="s">
        <v>78</v>
      </c>
      <c r="B96" s="47"/>
      <c r="C96" s="9"/>
      <c r="D96" s="9"/>
      <c r="E96" s="221" t="s">
        <v>79</v>
      </c>
      <c r="F96" s="221"/>
      <c r="G96" s="221"/>
      <c r="H96" s="221"/>
      <c r="I96" s="221"/>
      <c r="J96" s="9"/>
      <c r="K96" s="221" t="s">
        <v>80</v>
      </c>
      <c r="L96" s="221"/>
      <c r="M96" s="221"/>
      <c r="N96" s="221"/>
      <c r="O96" s="221"/>
      <c r="P96" s="221"/>
      <c r="Q96" s="221"/>
      <c r="R96" s="221"/>
      <c r="S96" s="221"/>
      <c r="T96" s="221"/>
      <c r="U96" s="221"/>
      <c r="V96" s="221"/>
      <c r="W96" s="221"/>
      <c r="X96" s="221"/>
      <c r="Y96" s="221"/>
      <c r="Z96" s="221"/>
      <c r="AA96" s="221"/>
      <c r="AB96" s="221"/>
      <c r="AC96" s="221"/>
      <c r="AD96" s="221"/>
      <c r="AE96" s="221"/>
      <c r="AF96" s="221"/>
      <c r="AG96" s="225">
        <f>'1-1 - Spodná stavba'!J32</f>
        <v>0</v>
      </c>
      <c r="AH96" s="226"/>
      <c r="AI96" s="226"/>
      <c r="AJ96" s="226"/>
      <c r="AK96" s="226"/>
      <c r="AL96" s="226"/>
      <c r="AM96" s="226"/>
      <c r="AN96" s="225">
        <f t="shared" si="0"/>
        <v>0</v>
      </c>
      <c r="AO96" s="226"/>
      <c r="AP96" s="226"/>
      <c r="AQ96" s="83" t="s">
        <v>81</v>
      </c>
      <c r="AR96" s="47"/>
      <c r="AS96" s="84">
        <v>0</v>
      </c>
      <c r="AT96" s="85">
        <f t="shared" si="1"/>
        <v>0</v>
      </c>
      <c r="AU96" s="86">
        <f>'1-1 - Spodná stavba'!P130</f>
        <v>0</v>
      </c>
      <c r="AV96" s="85">
        <f>'1-1 - Spodná stavba'!J35</f>
        <v>0</v>
      </c>
      <c r="AW96" s="85">
        <f>'1-1 - Spodná stavba'!J36</f>
        <v>0</v>
      </c>
      <c r="AX96" s="85">
        <f>'1-1 - Spodná stavba'!J37</f>
        <v>0</v>
      </c>
      <c r="AY96" s="85">
        <f>'1-1 - Spodná stavba'!J38</f>
        <v>0</v>
      </c>
      <c r="AZ96" s="85">
        <f>'1-1 - Spodná stavba'!F35</f>
        <v>0</v>
      </c>
      <c r="BA96" s="85">
        <f>'1-1 - Spodná stavba'!F36</f>
        <v>0</v>
      </c>
      <c r="BB96" s="85">
        <f>'1-1 - Spodná stavba'!F37</f>
        <v>0</v>
      </c>
      <c r="BC96" s="85">
        <f>'1-1 - Spodná stavba'!F38</f>
        <v>0</v>
      </c>
      <c r="BD96" s="87">
        <f>'1-1 - Spodná stavba'!F39</f>
        <v>0</v>
      </c>
      <c r="BT96" s="24" t="s">
        <v>82</v>
      </c>
      <c r="BV96" s="24" t="s">
        <v>72</v>
      </c>
      <c r="BW96" s="24" t="s">
        <v>83</v>
      </c>
      <c r="BX96" s="24" t="s">
        <v>77</v>
      </c>
      <c r="CL96" s="24" t="s">
        <v>1</v>
      </c>
    </row>
    <row r="97" spans="1:91" s="3" customFormat="1" ht="16.5" customHeight="1">
      <c r="A97" s="82" t="s">
        <v>78</v>
      </c>
      <c r="B97" s="47"/>
      <c r="C97" s="9"/>
      <c r="D97" s="9"/>
      <c r="E97" s="221" t="s">
        <v>84</v>
      </c>
      <c r="F97" s="221"/>
      <c r="G97" s="221"/>
      <c r="H97" s="221"/>
      <c r="I97" s="221"/>
      <c r="J97" s="9"/>
      <c r="K97" s="221" t="s">
        <v>85</v>
      </c>
      <c r="L97" s="221"/>
      <c r="M97" s="221"/>
      <c r="N97" s="221"/>
      <c r="O97" s="221"/>
      <c r="P97" s="221"/>
      <c r="Q97" s="221"/>
      <c r="R97" s="221"/>
      <c r="S97" s="221"/>
      <c r="T97" s="221"/>
      <c r="U97" s="221"/>
      <c r="V97" s="221"/>
      <c r="W97" s="221"/>
      <c r="X97" s="221"/>
      <c r="Y97" s="221"/>
      <c r="Z97" s="221"/>
      <c r="AA97" s="221"/>
      <c r="AB97" s="221"/>
      <c r="AC97" s="221"/>
      <c r="AD97" s="221"/>
      <c r="AE97" s="221"/>
      <c r="AF97" s="221"/>
      <c r="AG97" s="225">
        <f>'1-2 - Modulová stavba'!J32</f>
        <v>0</v>
      </c>
      <c r="AH97" s="226"/>
      <c r="AI97" s="226"/>
      <c r="AJ97" s="226"/>
      <c r="AK97" s="226"/>
      <c r="AL97" s="226"/>
      <c r="AM97" s="226"/>
      <c r="AN97" s="225">
        <f t="shared" si="0"/>
        <v>0</v>
      </c>
      <c r="AO97" s="226"/>
      <c r="AP97" s="226"/>
      <c r="AQ97" s="83" t="s">
        <v>81</v>
      </c>
      <c r="AR97" s="47"/>
      <c r="AS97" s="84">
        <v>0</v>
      </c>
      <c r="AT97" s="85">
        <f t="shared" si="1"/>
        <v>0</v>
      </c>
      <c r="AU97" s="86">
        <f>'1-2 - Modulová stavba'!P137</f>
        <v>0</v>
      </c>
      <c r="AV97" s="85">
        <f>'1-2 - Modulová stavba'!J35</f>
        <v>0</v>
      </c>
      <c r="AW97" s="85">
        <f>'1-2 - Modulová stavba'!J36</f>
        <v>0</v>
      </c>
      <c r="AX97" s="85">
        <f>'1-2 - Modulová stavba'!J37</f>
        <v>0</v>
      </c>
      <c r="AY97" s="85">
        <f>'1-2 - Modulová stavba'!J38</f>
        <v>0</v>
      </c>
      <c r="AZ97" s="85">
        <f>'1-2 - Modulová stavba'!F35</f>
        <v>0</v>
      </c>
      <c r="BA97" s="85">
        <f>'1-2 - Modulová stavba'!F36</f>
        <v>0</v>
      </c>
      <c r="BB97" s="85">
        <f>'1-2 - Modulová stavba'!F37</f>
        <v>0</v>
      </c>
      <c r="BC97" s="85">
        <f>'1-2 - Modulová stavba'!F38</f>
        <v>0</v>
      </c>
      <c r="BD97" s="87">
        <f>'1-2 - Modulová stavba'!F39</f>
        <v>0</v>
      </c>
      <c r="BT97" s="24" t="s">
        <v>82</v>
      </c>
      <c r="BV97" s="24" t="s">
        <v>72</v>
      </c>
      <c r="BW97" s="24" t="s">
        <v>86</v>
      </c>
      <c r="BX97" s="24" t="s">
        <v>77</v>
      </c>
      <c r="CL97" s="24" t="s">
        <v>1</v>
      </c>
    </row>
    <row r="98" spans="1:91" s="3" customFormat="1" ht="16.5" customHeight="1">
      <c r="A98" s="82" t="s">
        <v>78</v>
      </c>
      <c r="B98" s="47"/>
      <c r="C98" s="9"/>
      <c r="D98" s="9"/>
      <c r="E98" s="221" t="s">
        <v>87</v>
      </c>
      <c r="F98" s="221"/>
      <c r="G98" s="221"/>
      <c r="H98" s="221"/>
      <c r="I98" s="221"/>
      <c r="J98" s="9"/>
      <c r="K98" s="221" t="s">
        <v>88</v>
      </c>
      <c r="L98" s="221"/>
      <c r="M98" s="221"/>
      <c r="N98" s="221"/>
      <c r="O98" s="221"/>
      <c r="P98" s="221"/>
      <c r="Q98" s="221"/>
      <c r="R98" s="221"/>
      <c r="S98" s="221"/>
      <c r="T98" s="221"/>
      <c r="U98" s="221"/>
      <c r="V98" s="221"/>
      <c r="W98" s="221"/>
      <c r="X98" s="221"/>
      <c r="Y98" s="221"/>
      <c r="Z98" s="221"/>
      <c r="AA98" s="221"/>
      <c r="AB98" s="221"/>
      <c r="AC98" s="221"/>
      <c r="AD98" s="221"/>
      <c r="AE98" s="221"/>
      <c r="AF98" s="221"/>
      <c r="AG98" s="225">
        <f>'1-3 - Zdravotechnika'!J32</f>
        <v>0</v>
      </c>
      <c r="AH98" s="226"/>
      <c r="AI98" s="226"/>
      <c r="AJ98" s="226"/>
      <c r="AK98" s="226"/>
      <c r="AL98" s="226"/>
      <c r="AM98" s="226"/>
      <c r="AN98" s="225">
        <f t="shared" si="0"/>
        <v>0</v>
      </c>
      <c r="AO98" s="226"/>
      <c r="AP98" s="226"/>
      <c r="AQ98" s="83" t="s">
        <v>81</v>
      </c>
      <c r="AR98" s="47"/>
      <c r="AS98" s="84">
        <v>0</v>
      </c>
      <c r="AT98" s="85">
        <f t="shared" si="1"/>
        <v>0</v>
      </c>
      <c r="AU98" s="86">
        <f>'1-3 - Zdravotechnika'!P133</f>
        <v>0</v>
      </c>
      <c r="AV98" s="85">
        <f>'1-3 - Zdravotechnika'!J35</f>
        <v>0</v>
      </c>
      <c r="AW98" s="85">
        <f>'1-3 - Zdravotechnika'!J36</f>
        <v>0</v>
      </c>
      <c r="AX98" s="85">
        <f>'1-3 - Zdravotechnika'!J37</f>
        <v>0</v>
      </c>
      <c r="AY98" s="85">
        <f>'1-3 - Zdravotechnika'!J38</f>
        <v>0</v>
      </c>
      <c r="AZ98" s="85">
        <f>'1-3 - Zdravotechnika'!F35</f>
        <v>0</v>
      </c>
      <c r="BA98" s="85">
        <f>'1-3 - Zdravotechnika'!F36</f>
        <v>0</v>
      </c>
      <c r="BB98" s="85">
        <f>'1-3 - Zdravotechnika'!F37</f>
        <v>0</v>
      </c>
      <c r="BC98" s="85">
        <f>'1-3 - Zdravotechnika'!F38</f>
        <v>0</v>
      </c>
      <c r="BD98" s="87">
        <f>'1-3 - Zdravotechnika'!F39</f>
        <v>0</v>
      </c>
      <c r="BT98" s="24" t="s">
        <v>82</v>
      </c>
      <c r="BV98" s="24" t="s">
        <v>72</v>
      </c>
      <c r="BW98" s="24" t="s">
        <v>89</v>
      </c>
      <c r="BX98" s="24" t="s">
        <v>77</v>
      </c>
      <c r="CL98" s="24" t="s">
        <v>1</v>
      </c>
    </row>
    <row r="99" spans="1:91" s="3" customFormat="1" ht="16.5" customHeight="1">
      <c r="A99" s="82" t="s">
        <v>78</v>
      </c>
      <c r="B99" s="47"/>
      <c r="C99" s="9"/>
      <c r="D99" s="9"/>
      <c r="E99" s="221" t="s">
        <v>90</v>
      </c>
      <c r="F99" s="221"/>
      <c r="G99" s="221"/>
      <c r="H99" s="221"/>
      <c r="I99" s="221"/>
      <c r="J99" s="9"/>
      <c r="K99" s="221" t="s">
        <v>91</v>
      </c>
      <c r="L99" s="221"/>
      <c r="M99" s="221"/>
      <c r="N99" s="221"/>
      <c r="O99" s="221"/>
      <c r="P99" s="221"/>
      <c r="Q99" s="221"/>
      <c r="R99" s="221"/>
      <c r="S99" s="221"/>
      <c r="T99" s="221"/>
      <c r="U99" s="221"/>
      <c r="V99" s="221"/>
      <c r="W99" s="221"/>
      <c r="X99" s="221"/>
      <c r="Y99" s="221"/>
      <c r="Z99" s="221"/>
      <c r="AA99" s="221"/>
      <c r="AB99" s="221"/>
      <c r="AC99" s="221"/>
      <c r="AD99" s="221"/>
      <c r="AE99" s="221"/>
      <c r="AF99" s="221"/>
      <c r="AG99" s="225">
        <f>'1-4 - Vykurovanie'!J32</f>
        <v>0</v>
      </c>
      <c r="AH99" s="226"/>
      <c r="AI99" s="226"/>
      <c r="AJ99" s="226"/>
      <c r="AK99" s="226"/>
      <c r="AL99" s="226"/>
      <c r="AM99" s="226"/>
      <c r="AN99" s="225">
        <f t="shared" si="0"/>
        <v>0</v>
      </c>
      <c r="AO99" s="226"/>
      <c r="AP99" s="226"/>
      <c r="AQ99" s="83" t="s">
        <v>81</v>
      </c>
      <c r="AR99" s="47"/>
      <c r="AS99" s="84">
        <v>0</v>
      </c>
      <c r="AT99" s="85">
        <f t="shared" si="1"/>
        <v>0</v>
      </c>
      <c r="AU99" s="86">
        <f>'1-4 - Vykurovanie'!P129</f>
        <v>0</v>
      </c>
      <c r="AV99" s="85">
        <f>'1-4 - Vykurovanie'!J35</f>
        <v>0</v>
      </c>
      <c r="AW99" s="85">
        <f>'1-4 - Vykurovanie'!J36</f>
        <v>0</v>
      </c>
      <c r="AX99" s="85">
        <f>'1-4 - Vykurovanie'!J37</f>
        <v>0</v>
      </c>
      <c r="AY99" s="85">
        <f>'1-4 - Vykurovanie'!J38</f>
        <v>0</v>
      </c>
      <c r="AZ99" s="85">
        <f>'1-4 - Vykurovanie'!F35</f>
        <v>0</v>
      </c>
      <c r="BA99" s="85">
        <f>'1-4 - Vykurovanie'!F36</f>
        <v>0</v>
      </c>
      <c r="BB99" s="85">
        <f>'1-4 - Vykurovanie'!F37</f>
        <v>0</v>
      </c>
      <c r="BC99" s="85">
        <f>'1-4 - Vykurovanie'!F38</f>
        <v>0</v>
      </c>
      <c r="BD99" s="87">
        <f>'1-4 - Vykurovanie'!F39</f>
        <v>0</v>
      </c>
      <c r="BT99" s="24" t="s">
        <v>82</v>
      </c>
      <c r="BV99" s="24" t="s">
        <v>72</v>
      </c>
      <c r="BW99" s="24" t="s">
        <v>92</v>
      </c>
      <c r="BX99" s="24" t="s">
        <v>77</v>
      </c>
      <c r="CL99" s="24" t="s">
        <v>1</v>
      </c>
    </row>
    <row r="100" spans="1:91" s="3" customFormat="1" ht="16.5" customHeight="1">
      <c r="A100" s="82" t="s">
        <v>78</v>
      </c>
      <c r="B100" s="47"/>
      <c r="C100" s="9"/>
      <c r="D100" s="9"/>
      <c r="E100" s="221" t="s">
        <v>93</v>
      </c>
      <c r="F100" s="221"/>
      <c r="G100" s="221"/>
      <c r="H100" s="221"/>
      <c r="I100" s="221"/>
      <c r="J100" s="9"/>
      <c r="K100" s="221" t="s">
        <v>94</v>
      </c>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5">
        <f>'1-5 - Elektroinštalácia'!J32</f>
        <v>0</v>
      </c>
      <c r="AH100" s="226"/>
      <c r="AI100" s="226"/>
      <c r="AJ100" s="226"/>
      <c r="AK100" s="226"/>
      <c r="AL100" s="226"/>
      <c r="AM100" s="226"/>
      <c r="AN100" s="225">
        <f t="shared" si="0"/>
        <v>0</v>
      </c>
      <c r="AO100" s="226"/>
      <c r="AP100" s="226"/>
      <c r="AQ100" s="83" t="s">
        <v>81</v>
      </c>
      <c r="AR100" s="47"/>
      <c r="AS100" s="84">
        <v>0</v>
      </c>
      <c r="AT100" s="85">
        <f t="shared" si="1"/>
        <v>0</v>
      </c>
      <c r="AU100" s="86">
        <f>'1-5 - Elektroinštalácia'!P145</f>
        <v>0</v>
      </c>
      <c r="AV100" s="85">
        <f>'1-5 - Elektroinštalácia'!J35</f>
        <v>0</v>
      </c>
      <c r="AW100" s="85">
        <f>'1-5 - Elektroinštalácia'!J36</f>
        <v>0</v>
      </c>
      <c r="AX100" s="85">
        <f>'1-5 - Elektroinštalácia'!J37</f>
        <v>0</v>
      </c>
      <c r="AY100" s="85">
        <f>'1-5 - Elektroinštalácia'!J38</f>
        <v>0</v>
      </c>
      <c r="AZ100" s="85">
        <f>'1-5 - Elektroinštalácia'!F35</f>
        <v>0</v>
      </c>
      <c r="BA100" s="85">
        <f>'1-5 - Elektroinštalácia'!F36</f>
        <v>0</v>
      </c>
      <c r="BB100" s="85">
        <f>'1-5 - Elektroinštalácia'!F37</f>
        <v>0</v>
      </c>
      <c r="BC100" s="85">
        <f>'1-5 - Elektroinštalácia'!F38</f>
        <v>0</v>
      </c>
      <c r="BD100" s="87">
        <f>'1-5 - Elektroinštalácia'!F39</f>
        <v>0</v>
      </c>
      <c r="BT100" s="24" t="s">
        <v>82</v>
      </c>
      <c r="BV100" s="24" t="s">
        <v>72</v>
      </c>
      <c r="BW100" s="24" t="s">
        <v>95</v>
      </c>
      <c r="BX100" s="24" t="s">
        <v>77</v>
      </c>
      <c r="CL100" s="24" t="s">
        <v>1</v>
      </c>
    </row>
    <row r="101" spans="1:91" s="3" customFormat="1" ht="16.5" customHeight="1">
      <c r="A101" s="82" t="s">
        <v>78</v>
      </c>
      <c r="B101" s="47"/>
      <c r="C101" s="9"/>
      <c r="D101" s="9"/>
      <c r="E101" s="221" t="s">
        <v>96</v>
      </c>
      <c r="F101" s="221"/>
      <c r="G101" s="221"/>
      <c r="H101" s="221"/>
      <c r="I101" s="221"/>
      <c r="J101" s="9"/>
      <c r="K101" s="221" t="s">
        <v>97</v>
      </c>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5">
        <f>'1-6 - HSP'!J32</f>
        <v>0</v>
      </c>
      <c r="AH101" s="226"/>
      <c r="AI101" s="226"/>
      <c r="AJ101" s="226"/>
      <c r="AK101" s="226"/>
      <c r="AL101" s="226"/>
      <c r="AM101" s="226"/>
      <c r="AN101" s="225">
        <f t="shared" si="0"/>
        <v>0</v>
      </c>
      <c r="AO101" s="226"/>
      <c r="AP101" s="226"/>
      <c r="AQ101" s="83" t="s">
        <v>81</v>
      </c>
      <c r="AR101" s="47"/>
      <c r="AS101" s="84">
        <v>0</v>
      </c>
      <c r="AT101" s="85">
        <f t="shared" si="1"/>
        <v>0</v>
      </c>
      <c r="AU101" s="86">
        <f>'1-6 - HSP'!P126</f>
        <v>0</v>
      </c>
      <c r="AV101" s="85">
        <f>'1-6 - HSP'!J35</f>
        <v>0</v>
      </c>
      <c r="AW101" s="85">
        <f>'1-6 - HSP'!J36</f>
        <v>0</v>
      </c>
      <c r="AX101" s="85">
        <f>'1-6 - HSP'!J37</f>
        <v>0</v>
      </c>
      <c r="AY101" s="85">
        <f>'1-6 - HSP'!J38</f>
        <v>0</v>
      </c>
      <c r="AZ101" s="85">
        <f>'1-6 - HSP'!F35</f>
        <v>0</v>
      </c>
      <c r="BA101" s="85">
        <f>'1-6 - HSP'!F36</f>
        <v>0</v>
      </c>
      <c r="BB101" s="85">
        <f>'1-6 - HSP'!F37</f>
        <v>0</v>
      </c>
      <c r="BC101" s="85">
        <f>'1-6 - HSP'!F38</f>
        <v>0</v>
      </c>
      <c r="BD101" s="87">
        <f>'1-6 - HSP'!F39</f>
        <v>0</v>
      </c>
      <c r="BT101" s="24" t="s">
        <v>82</v>
      </c>
      <c r="BV101" s="24" t="s">
        <v>72</v>
      </c>
      <c r="BW101" s="24" t="s">
        <v>98</v>
      </c>
      <c r="BX101" s="24" t="s">
        <v>77</v>
      </c>
      <c r="CL101" s="24" t="s">
        <v>1</v>
      </c>
    </row>
    <row r="102" spans="1:91" s="3" customFormat="1" ht="16.5" customHeight="1">
      <c r="A102" s="82" t="s">
        <v>78</v>
      </c>
      <c r="B102" s="47"/>
      <c r="C102" s="9"/>
      <c r="D102" s="9"/>
      <c r="E102" s="221" t="s">
        <v>99</v>
      </c>
      <c r="F102" s="221"/>
      <c r="G102" s="221"/>
      <c r="H102" s="221"/>
      <c r="I102" s="221"/>
      <c r="J102" s="9"/>
      <c r="K102" s="221" t="s">
        <v>100</v>
      </c>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5">
        <f>'1-7 - Kuchyňa'!J32</f>
        <v>0</v>
      </c>
      <c r="AH102" s="226"/>
      <c r="AI102" s="226"/>
      <c r="AJ102" s="226"/>
      <c r="AK102" s="226"/>
      <c r="AL102" s="226"/>
      <c r="AM102" s="226"/>
      <c r="AN102" s="225">
        <f t="shared" si="0"/>
        <v>0</v>
      </c>
      <c r="AO102" s="226"/>
      <c r="AP102" s="226"/>
      <c r="AQ102" s="83" t="s">
        <v>81</v>
      </c>
      <c r="AR102" s="47"/>
      <c r="AS102" s="84">
        <v>0</v>
      </c>
      <c r="AT102" s="85">
        <f t="shared" si="1"/>
        <v>0</v>
      </c>
      <c r="AU102" s="86">
        <f>'1-7 - Kuchyňa'!P122</f>
        <v>0</v>
      </c>
      <c r="AV102" s="85">
        <f>'1-7 - Kuchyňa'!J35</f>
        <v>0</v>
      </c>
      <c r="AW102" s="85">
        <f>'1-7 - Kuchyňa'!J36</f>
        <v>0</v>
      </c>
      <c r="AX102" s="85">
        <f>'1-7 - Kuchyňa'!J37</f>
        <v>0</v>
      </c>
      <c r="AY102" s="85">
        <f>'1-7 - Kuchyňa'!J38</f>
        <v>0</v>
      </c>
      <c r="AZ102" s="85">
        <f>'1-7 - Kuchyňa'!F35</f>
        <v>0</v>
      </c>
      <c r="BA102" s="85">
        <f>'1-7 - Kuchyňa'!F36</f>
        <v>0</v>
      </c>
      <c r="BB102" s="85">
        <f>'1-7 - Kuchyňa'!F37</f>
        <v>0</v>
      </c>
      <c r="BC102" s="85">
        <f>'1-7 - Kuchyňa'!F38</f>
        <v>0</v>
      </c>
      <c r="BD102" s="87">
        <f>'1-7 - Kuchyňa'!F39</f>
        <v>0</v>
      </c>
      <c r="BT102" s="24" t="s">
        <v>82</v>
      </c>
      <c r="BV102" s="24" t="s">
        <v>72</v>
      </c>
      <c r="BW102" s="24" t="s">
        <v>101</v>
      </c>
      <c r="BX102" s="24" t="s">
        <v>77</v>
      </c>
      <c r="CL102" s="24" t="s">
        <v>1</v>
      </c>
    </row>
    <row r="103" spans="1:91" s="3" customFormat="1" ht="16.5" customHeight="1">
      <c r="A103" s="82" t="s">
        <v>78</v>
      </c>
      <c r="B103" s="47"/>
      <c r="C103" s="9"/>
      <c r="D103" s="9"/>
      <c r="E103" s="221" t="s">
        <v>102</v>
      </c>
      <c r="F103" s="221"/>
      <c r="G103" s="221"/>
      <c r="H103" s="221"/>
      <c r="I103" s="221"/>
      <c r="J103" s="9"/>
      <c r="K103" s="221" t="s">
        <v>103</v>
      </c>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5">
        <f>'1-8 - Vzduchotechnika'!J32</f>
        <v>0</v>
      </c>
      <c r="AH103" s="226"/>
      <c r="AI103" s="226"/>
      <c r="AJ103" s="226"/>
      <c r="AK103" s="226"/>
      <c r="AL103" s="226"/>
      <c r="AM103" s="226"/>
      <c r="AN103" s="225">
        <f t="shared" si="0"/>
        <v>0</v>
      </c>
      <c r="AO103" s="226"/>
      <c r="AP103" s="226"/>
      <c r="AQ103" s="83" t="s">
        <v>81</v>
      </c>
      <c r="AR103" s="47"/>
      <c r="AS103" s="84">
        <v>0</v>
      </c>
      <c r="AT103" s="85">
        <f t="shared" si="1"/>
        <v>0</v>
      </c>
      <c r="AU103" s="86">
        <f>'1-8 - Vzduchotechnika'!P122</f>
        <v>0</v>
      </c>
      <c r="AV103" s="85">
        <f>'1-8 - Vzduchotechnika'!J35</f>
        <v>0</v>
      </c>
      <c r="AW103" s="85">
        <f>'1-8 - Vzduchotechnika'!J36</f>
        <v>0</v>
      </c>
      <c r="AX103" s="85">
        <f>'1-8 - Vzduchotechnika'!J37</f>
        <v>0</v>
      </c>
      <c r="AY103" s="85">
        <f>'1-8 - Vzduchotechnika'!J38</f>
        <v>0</v>
      </c>
      <c r="AZ103" s="85">
        <f>'1-8 - Vzduchotechnika'!F35</f>
        <v>0</v>
      </c>
      <c r="BA103" s="85">
        <f>'1-8 - Vzduchotechnika'!F36</f>
        <v>0</v>
      </c>
      <c r="BB103" s="85">
        <f>'1-8 - Vzduchotechnika'!F37</f>
        <v>0</v>
      </c>
      <c r="BC103" s="85">
        <f>'1-8 - Vzduchotechnika'!F38</f>
        <v>0</v>
      </c>
      <c r="BD103" s="87">
        <f>'1-8 - Vzduchotechnika'!F39</f>
        <v>0</v>
      </c>
      <c r="BT103" s="24" t="s">
        <v>82</v>
      </c>
      <c r="BV103" s="24" t="s">
        <v>72</v>
      </c>
      <c r="BW103" s="24" t="s">
        <v>104</v>
      </c>
      <c r="BX103" s="24" t="s">
        <v>77</v>
      </c>
      <c r="CL103" s="24" t="s">
        <v>1</v>
      </c>
    </row>
    <row r="104" spans="1:91" s="6" customFormat="1" ht="16.5" customHeight="1">
      <c r="B104" s="73"/>
      <c r="C104" s="74"/>
      <c r="D104" s="220" t="s">
        <v>82</v>
      </c>
      <c r="E104" s="220"/>
      <c r="F104" s="220"/>
      <c r="G104" s="220"/>
      <c r="H104" s="220"/>
      <c r="I104" s="75"/>
      <c r="J104" s="220" t="s">
        <v>105</v>
      </c>
      <c r="K104" s="220"/>
      <c r="L104" s="220"/>
      <c r="M104" s="220"/>
      <c r="N104" s="220"/>
      <c r="O104" s="220"/>
      <c r="P104" s="220"/>
      <c r="Q104" s="220"/>
      <c r="R104" s="220"/>
      <c r="S104" s="220"/>
      <c r="T104" s="220"/>
      <c r="U104" s="220"/>
      <c r="V104" s="220"/>
      <c r="W104" s="220"/>
      <c r="X104" s="220"/>
      <c r="Y104" s="220"/>
      <c r="Z104" s="220"/>
      <c r="AA104" s="220"/>
      <c r="AB104" s="220"/>
      <c r="AC104" s="220"/>
      <c r="AD104" s="220"/>
      <c r="AE104" s="220"/>
      <c r="AF104" s="220"/>
      <c r="AG104" s="231">
        <f>ROUND(SUM(AG105:AG110),2)</f>
        <v>0</v>
      </c>
      <c r="AH104" s="230"/>
      <c r="AI104" s="230"/>
      <c r="AJ104" s="230"/>
      <c r="AK104" s="230"/>
      <c r="AL104" s="230"/>
      <c r="AM104" s="230"/>
      <c r="AN104" s="229">
        <f t="shared" si="0"/>
        <v>0</v>
      </c>
      <c r="AO104" s="230"/>
      <c r="AP104" s="230"/>
      <c r="AQ104" s="76" t="s">
        <v>76</v>
      </c>
      <c r="AR104" s="73"/>
      <c r="AS104" s="77">
        <f>ROUND(SUM(AS105:AS110),2)</f>
        <v>0</v>
      </c>
      <c r="AT104" s="78">
        <f t="shared" si="1"/>
        <v>0</v>
      </c>
      <c r="AU104" s="79">
        <f>ROUND(SUM(AU105:AU110),5)</f>
        <v>0</v>
      </c>
      <c r="AV104" s="78">
        <f>ROUND(AZ104*L29,2)</f>
        <v>0</v>
      </c>
      <c r="AW104" s="78">
        <f>ROUND(BA104*L30,2)</f>
        <v>0</v>
      </c>
      <c r="AX104" s="78">
        <f>ROUND(BB104*L29,2)</f>
        <v>0</v>
      </c>
      <c r="AY104" s="78">
        <f>ROUND(BC104*L30,2)</f>
        <v>0</v>
      </c>
      <c r="AZ104" s="78">
        <f>ROUND(SUM(AZ105:AZ110),2)</f>
        <v>0</v>
      </c>
      <c r="BA104" s="78">
        <f>ROUND(SUM(BA105:BA110),2)</f>
        <v>0</v>
      </c>
      <c r="BB104" s="78">
        <f>ROUND(SUM(BB105:BB110),2)</f>
        <v>0</v>
      </c>
      <c r="BC104" s="78">
        <f>ROUND(SUM(BC105:BC110),2)</f>
        <v>0</v>
      </c>
      <c r="BD104" s="80">
        <f>ROUND(SUM(BD105:BD110),2)</f>
        <v>0</v>
      </c>
      <c r="BS104" s="81" t="s">
        <v>69</v>
      </c>
      <c r="BT104" s="81" t="s">
        <v>74</v>
      </c>
      <c r="BU104" s="81" t="s">
        <v>71</v>
      </c>
      <c r="BV104" s="81" t="s">
        <v>72</v>
      </c>
      <c r="BW104" s="81" t="s">
        <v>106</v>
      </c>
      <c r="BX104" s="81" t="s">
        <v>4</v>
      </c>
      <c r="CL104" s="81" t="s">
        <v>1</v>
      </c>
      <c r="CM104" s="81" t="s">
        <v>70</v>
      </c>
    </row>
    <row r="105" spans="1:91" s="3" customFormat="1" ht="25.5" customHeight="1">
      <c r="A105" s="82" t="s">
        <v>78</v>
      </c>
      <c r="B105" s="47"/>
      <c r="C105" s="9"/>
      <c r="D105" s="9"/>
      <c r="E105" s="221" t="s">
        <v>107</v>
      </c>
      <c r="F105" s="221"/>
      <c r="G105" s="221"/>
      <c r="H105" s="221"/>
      <c r="I105" s="221"/>
      <c r="J105" s="9"/>
      <c r="K105" s="221" t="s">
        <v>108</v>
      </c>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5">
        <f>'SO-02 - Parkovisko, spevn...'!J32</f>
        <v>0</v>
      </c>
      <c r="AH105" s="226"/>
      <c r="AI105" s="226"/>
      <c r="AJ105" s="226"/>
      <c r="AK105" s="226"/>
      <c r="AL105" s="226"/>
      <c r="AM105" s="226"/>
      <c r="AN105" s="225">
        <f t="shared" si="0"/>
        <v>0</v>
      </c>
      <c r="AO105" s="226"/>
      <c r="AP105" s="226"/>
      <c r="AQ105" s="83" t="s">
        <v>81</v>
      </c>
      <c r="AR105" s="47"/>
      <c r="AS105" s="84">
        <v>0</v>
      </c>
      <c r="AT105" s="85">
        <f t="shared" si="1"/>
        <v>0</v>
      </c>
      <c r="AU105" s="86">
        <f>'SO-02 - Parkovisko, spevn...'!P129</f>
        <v>0</v>
      </c>
      <c r="AV105" s="85">
        <f>'SO-02 - Parkovisko, spevn...'!J35</f>
        <v>0</v>
      </c>
      <c r="AW105" s="85">
        <f>'SO-02 - Parkovisko, spevn...'!J36</f>
        <v>0</v>
      </c>
      <c r="AX105" s="85">
        <f>'SO-02 - Parkovisko, spevn...'!J37</f>
        <v>0</v>
      </c>
      <c r="AY105" s="85">
        <f>'SO-02 - Parkovisko, spevn...'!J38</f>
        <v>0</v>
      </c>
      <c r="AZ105" s="85">
        <f>'SO-02 - Parkovisko, spevn...'!F35</f>
        <v>0</v>
      </c>
      <c r="BA105" s="85">
        <f>'SO-02 - Parkovisko, spevn...'!F36</f>
        <v>0</v>
      </c>
      <c r="BB105" s="85">
        <f>'SO-02 - Parkovisko, spevn...'!F37</f>
        <v>0</v>
      </c>
      <c r="BC105" s="85">
        <f>'SO-02 - Parkovisko, spevn...'!F38</f>
        <v>0</v>
      </c>
      <c r="BD105" s="87">
        <f>'SO-02 - Parkovisko, spevn...'!F39</f>
        <v>0</v>
      </c>
      <c r="BT105" s="24" t="s">
        <v>82</v>
      </c>
      <c r="BV105" s="24" t="s">
        <v>72</v>
      </c>
      <c r="BW105" s="24" t="s">
        <v>109</v>
      </c>
      <c r="BX105" s="24" t="s">
        <v>106</v>
      </c>
      <c r="CL105" s="24" t="s">
        <v>1</v>
      </c>
    </row>
    <row r="106" spans="1:91" s="3" customFormat="1" ht="16.5" customHeight="1">
      <c r="A106" s="82" t="s">
        <v>78</v>
      </c>
      <c r="B106" s="47"/>
      <c r="C106" s="9"/>
      <c r="D106" s="9"/>
      <c r="E106" s="221" t="s">
        <v>110</v>
      </c>
      <c r="F106" s="221"/>
      <c r="G106" s="221"/>
      <c r="H106" s="221"/>
      <c r="I106" s="221"/>
      <c r="J106" s="9"/>
      <c r="K106" s="221" t="s">
        <v>111</v>
      </c>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5">
        <f>'SO-03 - Oplotenie'!J32</f>
        <v>0</v>
      </c>
      <c r="AH106" s="226"/>
      <c r="AI106" s="226"/>
      <c r="AJ106" s="226"/>
      <c r="AK106" s="226"/>
      <c r="AL106" s="226"/>
      <c r="AM106" s="226"/>
      <c r="AN106" s="225">
        <f t="shared" si="0"/>
        <v>0</v>
      </c>
      <c r="AO106" s="226"/>
      <c r="AP106" s="226"/>
      <c r="AQ106" s="83" t="s">
        <v>81</v>
      </c>
      <c r="AR106" s="47"/>
      <c r="AS106" s="84">
        <v>0</v>
      </c>
      <c r="AT106" s="85">
        <f t="shared" si="1"/>
        <v>0</v>
      </c>
      <c r="AU106" s="86">
        <f>'SO-03 - Oplotenie'!P127</f>
        <v>0</v>
      </c>
      <c r="AV106" s="85">
        <f>'SO-03 - Oplotenie'!J35</f>
        <v>0</v>
      </c>
      <c r="AW106" s="85">
        <f>'SO-03 - Oplotenie'!J36</f>
        <v>0</v>
      </c>
      <c r="AX106" s="85">
        <f>'SO-03 - Oplotenie'!J37</f>
        <v>0</v>
      </c>
      <c r="AY106" s="85">
        <f>'SO-03 - Oplotenie'!J38</f>
        <v>0</v>
      </c>
      <c r="AZ106" s="85">
        <f>'SO-03 - Oplotenie'!F35</f>
        <v>0</v>
      </c>
      <c r="BA106" s="85">
        <f>'SO-03 - Oplotenie'!F36</f>
        <v>0</v>
      </c>
      <c r="BB106" s="85">
        <f>'SO-03 - Oplotenie'!F37</f>
        <v>0</v>
      </c>
      <c r="BC106" s="85">
        <f>'SO-03 - Oplotenie'!F38</f>
        <v>0</v>
      </c>
      <c r="BD106" s="87">
        <f>'SO-03 - Oplotenie'!F39</f>
        <v>0</v>
      </c>
      <c r="BT106" s="24" t="s">
        <v>82</v>
      </c>
      <c r="BV106" s="24" t="s">
        <v>72</v>
      </c>
      <c r="BW106" s="24" t="s">
        <v>112</v>
      </c>
      <c r="BX106" s="24" t="s">
        <v>106</v>
      </c>
      <c r="CL106" s="24" t="s">
        <v>1</v>
      </c>
    </row>
    <row r="107" spans="1:91" s="3" customFormat="1" ht="25.5" customHeight="1">
      <c r="A107" s="82" t="s">
        <v>78</v>
      </c>
      <c r="B107" s="47"/>
      <c r="C107" s="9"/>
      <c r="D107" s="9"/>
      <c r="E107" s="221" t="s">
        <v>113</v>
      </c>
      <c r="F107" s="221"/>
      <c r="G107" s="221"/>
      <c r="H107" s="221"/>
      <c r="I107" s="221"/>
      <c r="J107" s="9"/>
      <c r="K107" s="221" t="s">
        <v>114</v>
      </c>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5">
        <f>'SO-04 - Vodovodná prípojk...'!J32</f>
        <v>0</v>
      </c>
      <c r="AH107" s="226"/>
      <c r="AI107" s="226"/>
      <c r="AJ107" s="226"/>
      <c r="AK107" s="226"/>
      <c r="AL107" s="226"/>
      <c r="AM107" s="226"/>
      <c r="AN107" s="225">
        <f t="shared" si="0"/>
        <v>0</v>
      </c>
      <c r="AO107" s="226"/>
      <c r="AP107" s="226"/>
      <c r="AQ107" s="83" t="s">
        <v>81</v>
      </c>
      <c r="AR107" s="47"/>
      <c r="AS107" s="84">
        <v>0</v>
      </c>
      <c r="AT107" s="85">
        <f t="shared" si="1"/>
        <v>0</v>
      </c>
      <c r="AU107" s="86">
        <f>'SO-04 - Vodovodná prípojk...'!P129</f>
        <v>0</v>
      </c>
      <c r="AV107" s="85">
        <f>'SO-04 - Vodovodná prípojk...'!J35</f>
        <v>0</v>
      </c>
      <c r="AW107" s="85">
        <f>'SO-04 - Vodovodná prípojk...'!J36</f>
        <v>0</v>
      </c>
      <c r="AX107" s="85">
        <f>'SO-04 - Vodovodná prípojk...'!J37</f>
        <v>0</v>
      </c>
      <c r="AY107" s="85">
        <f>'SO-04 - Vodovodná prípojk...'!J38</f>
        <v>0</v>
      </c>
      <c r="AZ107" s="85">
        <f>'SO-04 - Vodovodná prípojk...'!F35</f>
        <v>0</v>
      </c>
      <c r="BA107" s="85">
        <f>'SO-04 - Vodovodná prípojk...'!F36</f>
        <v>0</v>
      </c>
      <c r="BB107" s="85">
        <f>'SO-04 - Vodovodná prípojk...'!F37</f>
        <v>0</v>
      </c>
      <c r="BC107" s="85">
        <f>'SO-04 - Vodovodná prípojk...'!F38</f>
        <v>0</v>
      </c>
      <c r="BD107" s="87">
        <f>'SO-04 - Vodovodná prípojk...'!F39</f>
        <v>0</v>
      </c>
      <c r="BT107" s="24" t="s">
        <v>82</v>
      </c>
      <c r="BV107" s="24" t="s">
        <v>72</v>
      </c>
      <c r="BW107" s="24" t="s">
        <v>115</v>
      </c>
      <c r="BX107" s="24" t="s">
        <v>106</v>
      </c>
      <c r="CL107" s="24" t="s">
        <v>1</v>
      </c>
    </row>
    <row r="108" spans="1:91" s="3" customFormat="1" ht="25.5" customHeight="1">
      <c r="A108" s="82" t="s">
        <v>78</v>
      </c>
      <c r="B108" s="47"/>
      <c r="C108" s="9"/>
      <c r="D108" s="9"/>
      <c r="E108" s="221" t="s">
        <v>116</v>
      </c>
      <c r="F108" s="221"/>
      <c r="G108" s="221"/>
      <c r="H108" s="221"/>
      <c r="I108" s="221"/>
      <c r="J108" s="9"/>
      <c r="K108" s="221" t="s">
        <v>117</v>
      </c>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5">
        <f>'SO-05 - Kanalizačná prípo...'!J32</f>
        <v>0</v>
      </c>
      <c r="AH108" s="226"/>
      <c r="AI108" s="226"/>
      <c r="AJ108" s="226"/>
      <c r="AK108" s="226"/>
      <c r="AL108" s="226"/>
      <c r="AM108" s="226"/>
      <c r="AN108" s="225">
        <f t="shared" si="0"/>
        <v>0</v>
      </c>
      <c r="AO108" s="226"/>
      <c r="AP108" s="226"/>
      <c r="AQ108" s="83" t="s">
        <v>81</v>
      </c>
      <c r="AR108" s="47"/>
      <c r="AS108" s="84">
        <v>0</v>
      </c>
      <c r="AT108" s="85">
        <f t="shared" si="1"/>
        <v>0</v>
      </c>
      <c r="AU108" s="86">
        <f>'SO-05 - Kanalizačná prípo...'!P128</f>
        <v>0</v>
      </c>
      <c r="AV108" s="85">
        <f>'SO-05 - Kanalizačná prípo...'!J35</f>
        <v>0</v>
      </c>
      <c r="AW108" s="85">
        <f>'SO-05 - Kanalizačná prípo...'!J36</f>
        <v>0</v>
      </c>
      <c r="AX108" s="85">
        <f>'SO-05 - Kanalizačná prípo...'!J37</f>
        <v>0</v>
      </c>
      <c r="AY108" s="85">
        <f>'SO-05 - Kanalizačná prípo...'!J38</f>
        <v>0</v>
      </c>
      <c r="AZ108" s="85">
        <f>'SO-05 - Kanalizačná prípo...'!F35</f>
        <v>0</v>
      </c>
      <c r="BA108" s="85">
        <f>'SO-05 - Kanalizačná prípo...'!F36</f>
        <v>0</v>
      </c>
      <c r="BB108" s="85">
        <f>'SO-05 - Kanalizačná prípo...'!F37</f>
        <v>0</v>
      </c>
      <c r="BC108" s="85">
        <f>'SO-05 - Kanalizačná prípo...'!F38</f>
        <v>0</v>
      </c>
      <c r="BD108" s="87">
        <f>'SO-05 - Kanalizačná prípo...'!F39</f>
        <v>0</v>
      </c>
      <c r="BT108" s="24" t="s">
        <v>82</v>
      </c>
      <c r="BV108" s="24" t="s">
        <v>72</v>
      </c>
      <c r="BW108" s="24" t="s">
        <v>118</v>
      </c>
      <c r="BX108" s="24" t="s">
        <v>106</v>
      </c>
      <c r="CL108" s="24" t="s">
        <v>1</v>
      </c>
    </row>
    <row r="109" spans="1:91" s="3" customFormat="1" ht="16.5" customHeight="1">
      <c r="A109" s="82" t="s">
        <v>78</v>
      </c>
      <c r="B109" s="47"/>
      <c r="C109" s="9"/>
      <c r="D109" s="9"/>
      <c r="E109" s="221" t="s">
        <v>119</v>
      </c>
      <c r="F109" s="221"/>
      <c r="G109" s="221"/>
      <c r="H109" s="221"/>
      <c r="I109" s="221"/>
      <c r="J109" s="9"/>
      <c r="K109" s="221" t="s">
        <v>120</v>
      </c>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5">
        <f>'SO-06 - Areálová dažďová ...'!J32</f>
        <v>0</v>
      </c>
      <c r="AH109" s="226"/>
      <c r="AI109" s="226"/>
      <c r="AJ109" s="226"/>
      <c r="AK109" s="226"/>
      <c r="AL109" s="226"/>
      <c r="AM109" s="226"/>
      <c r="AN109" s="225">
        <f t="shared" si="0"/>
        <v>0</v>
      </c>
      <c r="AO109" s="226"/>
      <c r="AP109" s="226"/>
      <c r="AQ109" s="83" t="s">
        <v>81</v>
      </c>
      <c r="AR109" s="47"/>
      <c r="AS109" s="84">
        <v>0</v>
      </c>
      <c r="AT109" s="85">
        <f t="shared" si="1"/>
        <v>0</v>
      </c>
      <c r="AU109" s="86">
        <f>'SO-06 - Areálová dažďová ...'!P127</f>
        <v>0</v>
      </c>
      <c r="AV109" s="85">
        <f>'SO-06 - Areálová dažďová ...'!J35</f>
        <v>0</v>
      </c>
      <c r="AW109" s="85">
        <f>'SO-06 - Areálová dažďová ...'!J36</f>
        <v>0</v>
      </c>
      <c r="AX109" s="85">
        <f>'SO-06 - Areálová dažďová ...'!J37</f>
        <v>0</v>
      </c>
      <c r="AY109" s="85">
        <f>'SO-06 - Areálová dažďová ...'!J38</f>
        <v>0</v>
      </c>
      <c r="AZ109" s="85">
        <f>'SO-06 - Areálová dažďová ...'!F35</f>
        <v>0</v>
      </c>
      <c r="BA109" s="85">
        <f>'SO-06 - Areálová dažďová ...'!F36</f>
        <v>0</v>
      </c>
      <c r="BB109" s="85">
        <f>'SO-06 - Areálová dažďová ...'!F37</f>
        <v>0</v>
      </c>
      <c r="BC109" s="85">
        <f>'SO-06 - Areálová dažďová ...'!F38</f>
        <v>0</v>
      </c>
      <c r="BD109" s="87">
        <f>'SO-06 - Areálová dažďová ...'!F39</f>
        <v>0</v>
      </c>
      <c r="BT109" s="24" t="s">
        <v>82</v>
      </c>
      <c r="BV109" s="24" t="s">
        <v>72</v>
      </c>
      <c r="BW109" s="24" t="s">
        <v>121</v>
      </c>
      <c r="BX109" s="24" t="s">
        <v>106</v>
      </c>
      <c r="CL109" s="24" t="s">
        <v>1</v>
      </c>
    </row>
    <row r="110" spans="1:91" s="3" customFormat="1" ht="16.5" customHeight="1">
      <c r="A110" s="82" t="s">
        <v>78</v>
      </c>
      <c r="B110" s="47"/>
      <c r="C110" s="9"/>
      <c r="D110" s="9"/>
      <c r="E110" s="221" t="s">
        <v>122</v>
      </c>
      <c r="F110" s="221"/>
      <c r="G110" s="221"/>
      <c r="H110" s="221"/>
      <c r="I110" s="221"/>
      <c r="J110" s="9"/>
      <c r="K110" s="221" t="s">
        <v>123</v>
      </c>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5">
        <f>'SO-07 - Prípojka NN'!J32</f>
        <v>0</v>
      </c>
      <c r="AH110" s="226"/>
      <c r="AI110" s="226"/>
      <c r="AJ110" s="226"/>
      <c r="AK110" s="226"/>
      <c r="AL110" s="226"/>
      <c r="AM110" s="226"/>
      <c r="AN110" s="225">
        <f t="shared" si="0"/>
        <v>0</v>
      </c>
      <c r="AO110" s="226"/>
      <c r="AP110" s="226"/>
      <c r="AQ110" s="83" t="s">
        <v>81</v>
      </c>
      <c r="AR110" s="47"/>
      <c r="AS110" s="88">
        <v>0</v>
      </c>
      <c r="AT110" s="89">
        <f t="shared" si="1"/>
        <v>0</v>
      </c>
      <c r="AU110" s="90">
        <f>'SO-07 - Prípojka NN'!P131</f>
        <v>0</v>
      </c>
      <c r="AV110" s="89">
        <f>'SO-07 - Prípojka NN'!J35</f>
        <v>0</v>
      </c>
      <c r="AW110" s="89">
        <f>'SO-07 - Prípojka NN'!J36</f>
        <v>0</v>
      </c>
      <c r="AX110" s="89">
        <f>'SO-07 - Prípojka NN'!J37</f>
        <v>0</v>
      </c>
      <c r="AY110" s="89">
        <f>'SO-07 - Prípojka NN'!J38</f>
        <v>0</v>
      </c>
      <c r="AZ110" s="89">
        <f>'SO-07 - Prípojka NN'!F35</f>
        <v>0</v>
      </c>
      <c r="BA110" s="89">
        <f>'SO-07 - Prípojka NN'!F36</f>
        <v>0</v>
      </c>
      <c r="BB110" s="89">
        <f>'SO-07 - Prípojka NN'!F37</f>
        <v>0</v>
      </c>
      <c r="BC110" s="89">
        <f>'SO-07 - Prípojka NN'!F38</f>
        <v>0</v>
      </c>
      <c r="BD110" s="91">
        <f>'SO-07 - Prípojka NN'!F39</f>
        <v>0</v>
      </c>
      <c r="BT110" s="24" t="s">
        <v>82</v>
      </c>
      <c r="BV110" s="24" t="s">
        <v>72</v>
      </c>
      <c r="BW110" s="24" t="s">
        <v>124</v>
      </c>
      <c r="BX110" s="24" t="s">
        <v>106</v>
      </c>
      <c r="CL110" s="24" t="s">
        <v>1</v>
      </c>
    </row>
    <row r="111" spans="1:91" s="1" customFormat="1" ht="30" customHeight="1">
      <c r="B111" s="31"/>
      <c r="AR111" s="31"/>
    </row>
    <row r="112" spans="1:91" s="1" customFormat="1" ht="6.9" customHeight="1">
      <c r="B112" s="43"/>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31"/>
    </row>
  </sheetData>
  <mergeCells count="102">
    <mergeCell ref="AK30:AO30"/>
    <mergeCell ref="AK31:AO31"/>
    <mergeCell ref="W32:AE32"/>
    <mergeCell ref="AK32:AO32"/>
    <mergeCell ref="W33:AE33"/>
    <mergeCell ref="AK33:AO33"/>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L30:P30"/>
    <mergeCell ref="L31:P31"/>
    <mergeCell ref="L32:P32"/>
    <mergeCell ref="L33:P33"/>
    <mergeCell ref="W31:AE31"/>
    <mergeCell ref="BE5:BE34"/>
    <mergeCell ref="AK26:AO26"/>
    <mergeCell ref="W29:AE29"/>
    <mergeCell ref="AK29:AO29"/>
    <mergeCell ref="W30:AE30"/>
    <mergeCell ref="AN101:AP101"/>
    <mergeCell ref="AN98:AP98"/>
    <mergeCell ref="AN99:AP99"/>
    <mergeCell ref="AN100:AP100"/>
    <mergeCell ref="AN102:AP102"/>
    <mergeCell ref="AN103:AP103"/>
    <mergeCell ref="AN104:AP104"/>
    <mergeCell ref="AN105:AP105"/>
    <mergeCell ref="AN106:AP106"/>
    <mergeCell ref="AN107:AP107"/>
    <mergeCell ref="AN108:AP108"/>
    <mergeCell ref="AN109:AP109"/>
    <mergeCell ref="AN110:AP110"/>
    <mergeCell ref="E102:I102"/>
    <mergeCell ref="D95:H95"/>
    <mergeCell ref="E96:I96"/>
    <mergeCell ref="E97:I97"/>
    <mergeCell ref="E98:I98"/>
    <mergeCell ref="E99:I99"/>
    <mergeCell ref="E100:I100"/>
    <mergeCell ref="E101:I101"/>
    <mergeCell ref="E103:I103"/>
    <mergeCell ref="D104:H104"/>
    <mergeCell ref="E105:I105"/>
    <mergeCell ref="E106:I106"/>
    <mergeCell ref="E107:I107"/>
    <mergeCell ref="E108:I108"/>
    <mergeCell ref="E109:I109"/>
    <mergeCell ref="E110:I110"/>
    <mergeCell ref="AG104:AM104"/>
    <mergeCell ref="AG103:AM103"/>
    <mergeCell ref="AG105:AM105"/>
    <mergeCell ref="AG106:AM106"/>
    <mergeCell ref="AG107:AM107"/>
    <mergeCell ref="AG108:AM108"/>
    <mergeCell ref="AG109:AM109"/>
    <mergeCell ref="AG110:AM110"/>
    <mergeCell ref="K109:AF109"/>
    <mergeCell ref="K108:AF108"/>
    <mergeCell ref="K110:AF110"/>
    <mergeCell ref="AN92:AP92"/>
    <mergeCell ref="AG92:AM92"/>
    <mergeCell ref="AN95:AP95"/>
    <mergeCell ref="AG95:AM95"/>
    <mergeCell ref="AN96:AP96"/>
    <mergeCell ref="AG96:AM96"/>
    <mergeCell ref="AN97:AP97"/>
    <mergeCell ref="AG97:AM97"/>
    <mergeCell ref="AG98:AM98"/>
    <mergeCell ref="AG99:AM99"/>
    <mergeCell ref="AG100:AM100"/>
    <mergeCell ref="AG101:AM101"/>
    <mergeCell ref="AG102:AM102"/>
    <mergeCell ref="AG94:AM94"/>
    <mergeCell ref="AN94:AP94"/>
    <mergeCell ref="K102:AF102"/>
    <mergeCell ref="K103:AF103"/>
    <mergeCell ref="J104:AF104"/>
    <mergeCell ref="K105:AF105"/>
    <mergeCell ref="K106:AF106"/>
    <mergeCell ref="K107:AF107"/>
    <mergeCell ref="C92:G92"/>
    <mergeCell ref="I92:AF92"/>
    <mergeCell ref="J95:AF95"/>
    <mergeCell ref="K96:AF96"/>
    <mergeCell ref="K97:AF97"/>
    <mergeCell ref="K98:AF98"/>
    <mergeCell ref="K99:AF99"/>
    <mergeCell ref="K100:AF100"/>
    <mergeCell ref="K101:AF101"/>
  </mergeCells>
  <hyperlinks>
    <hyperlink ref="A96" location="'1-1 - Spodná stavba'!C2" display="/"/>
    <hyperlink ref="A97" location="'1-2 - Modulová stavba'!C2" display="/"/>
    <hyperlink ref="A98" location="'1-3 - Zdravotechnika'!C2" display="/"/>
    <hyperlink ref="A99" location="'1-4 - Vykurovanie'!C2" display="/"/>
    <hyperlink ref="A100" location="'1-5 - Elektroinštalácia'!C2" display="/"/>
    <hyperlink ref="A101" location="'1-6 - HSP'!C2" display="/"/>
    <hyperlink ref="A102" location="'1-7 - Kuchyňa'!C2" display="/"/>
    <hyperlink ref="A103" location="'1-8 - Vzduchotechnika'!C2" display="/"/>
    <hyperlink ref="A105" location="'SO-02 - Parkovisko, spevn...'!C2" display="/"/>
    <hyperlink ref="A106" location="'SO-03 - Oplotenie'!C2" display="/"/>
    <hyperlink ref="A107" location="'SO-04 - Vodovodná prípojk...'!C2" display="/"/>
    <hyperlink ref="A108" location="'SO-05 - Kanalizačná prípo...'!C2" display="/"/>
    <hyperlink ref="A109" location="'SO-06 - Areálová dažďová ...'!C2" display="/"/>
    <hyperlink ref="A110" location="'SO-07 - Prípojka NN'!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0.xml><?xml version="1.0" encoding="utf-8"?>
<worksheet xmlns="http://schemas.openxmlformats.org/spreadsheetml/2006/main" xmlns:r="http://schemas.openxmlformats.org/officeDocument/2006/relationships">
  <sheetPr>
    <pageSetUpPr fitToPage="1"/>
  </sheetPr>
  <dimension ref="B2:BM213"/>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109</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3367</v>
      </c>
      <c r="F9" s="263"/>
      <c r="G9" s="263"/>
      <c r="H9" s="263"/>
      <c r="I9" s="95"/>
      <c r="L9" s="31"/>
    </row>
    <row r="10" spans="2:46" s="1" customFormat="1" ht="12" customHeight="1">
      <c r="B10" s="31"/>
      <c r="D10" s="26" t="s">
        <v>128</v>
      </c>
      <c r="I10" s="95"/>
      <c r="L10" s="31"/>
    </row>
    <row r="11" spans="2:46" s="1" customFormat="1" ht="36.9" customHeight="1">
      <c r="B11" s="31"/>
      <c r="E11" s="242" t="s">
        <v>3368</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ROUND(J129,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ROUND((SUM(BE129:BE212)),  2)</f>
        <v>0</v>
      </c>
      <c r="I35" s="104">
        <v>0.2</v>
      </c>
      <c r="J35" s="103">
        <f>ROUND(((SUM(BE129:BE212))*I35),  2)</f>
        <v>0</v>
      </c>
      <c r="L35" s="31"/>
    </row>
    <row r="36" spans="2:12" s="1" customFormat="1" ht="14.4" customHeight="1">
      <c r="B36" s="31"/>
      <c r="E36" s="26" t="s">
        <v>36</v>
      </c>
      <c r="F36" s="103">
        <f>ROUND((SUM(BF129:BF212)),  2)</f>
        <v>0</v>
      </c>
      <c r="I36" s="104">
        <v>0.2</v>
      </c>
      <c r="J36" s="103">
        <f>ROUND(((SUM(BF129:BF212))*I36),  2)</f>
        <v>0</v>
      </c>
      <c r="L36" s="31"/>
    </row>
    <row r="37" spans="2:12" s="1" customFormat="1" ht="14.4" hidden="1" customHeight="1">
      <c r="B37" s="31"/>
      <c r="E37" s="26" t="s">
        <v>37</v>
      </c>
      <c r="F37" s="103">
        <f>ROUND((SUM(BG129:BG212)),  2)</f>
        <v>0</v>
      </c>
      <c r="I37" s="104">
        <v>0.2</v>
      </c>
      <c r="J37" s="103">
        <f>0</f>
        <v>0</v>
      </c>
      <c r="L37" s="31"/>
    </row>
    <row r="38" spans="2:12" s="1" customFormat="1" ht="14.4" hidden="1" customHeight="1">
      <c r="B38" s="31"/>
      <c r="E38" s="26" t="s">
        <v>38</v>
      </c>
      <c r="F38" s="103">
        <f>ROUND((SUM(BH129:BH212)),  2)</f>
        <v>0</v>
      </c>
      <c r="I38" s="104">
        <v>0.2</v>
      </c>
      <c r="J38" s="103">
        <f>0</f>
        <v>0</v>
      </c>
      <c r="L38" s="31"/>
    </row>
    <row r="39" spans="2:12" s="1" customFormat="1" ht="14.4" hidden="1" customHeight="1">
      <c r="B39" s="31"/>
      <c r="E39" s="26" t="s">
        <v>39</v>
      </c>
      <c r="F39" s="103">
        <f>ROUND((SUM(BI129:BI212)),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3367</v>
      </c>
      <c r="F87" s="263"/>
      <c r="G87" s="263"/>
      <c r="H87" s="263"/>
      <c r="I87" s="95"/>
      <c r="L87" s="31"/>
    </row>
    <row r="88" spans="2:12" s="1" customFormat="1" ht="12" customHeight="1">
      <c r="B88" s="31"/>
      <c r="C88" s="26" t="s">
        <v>128</v>
      </c>
      <c r="I88" s="95"/>
      <c r="L88" s="31"/>
    </row>
    <row r="89" spans="2:12" s="1" customFormat="1" ht="16.5" customHeight="1">
      <c r="B89" s="31"/>
      <c r="E89" s="242" t="str">
        <f>E11</f>
        <v>SO-02 - Parkovisko, spevnené plochy a plochy zelene</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J129</f>
        <v>0</v>
      </c>
      <c r="L98" s="31"/>
      <c r="AU98" s="16" t="s">
        <v>134</v>
      </c>
    </row>
    <row r="99" spans="2:47" s="8" customFormat="1" ht="24.9" customHeight="1">
      <c r="B99" s="122"/>
      <c r="D99" s="123" t="s">
        <v>135</v>
      </c>
      <c r="E99" s="124"/>
      <c r="F99" s="124"/>
      <c r="G99" s="124"/>
      <c r="H99" s="124"/>
      <c r="I99" s="125"/>
      <c r="J99" s="126">
        <f>J130</f>
        <v>0</v>
      </c>
      <c r="L99" s="122"/>
    </row>
    <row r="100" spans="2:47" s="9" customFormat="1" ht="19.95" customHeight="1">
      <c r="B100" s="127"/>
      <c r="D100" s="128" t="s">
        <v>136</v>
      </c>
      <c r="E100" s="129"/>
      <c r="F100" s="129"/>
      <c r="G100" s="129"/>
      <c r="H100" s="129"/>
      <c r="I100" s="130"/>
      <c r="J100" s="131">
        <f>J131</f>
        <v>0</v>
      </c>
      <c r="L100" s="127"/>
    </row>
    <row r="101" spans="2:47" s="9" customFormat="1" ht="19.95" customHeight="1">
      <c r="B101" s="127"/>
      <c r="D101" s="128" t="s">
        <v>137</v>
      </c>
      <c r="E101" s="129"/>
      <c r="F101" s="129"/>
      <c r="G101" s="129"/>
      <c r="H101" s="129"/>
      <c r="I101" s="130"/>
      <c r="J101" s="131">
        <f>J163</f>
        <v>0</v>
      </c>
      <c r="L101" s="127"/>
    </row>
    <row r="102" spans="2:47" s="9" customFormat="1" ht="19.95" customHeight="1">
      <c r="B102" s="127"/>
      <c r="D102" s="128" t="s">
        <v>1050</v>
      </c>
      <c r="E102" s="129"/>
      <c r="F102" s="129"/>
      <c r="G102" s="129"/>
      <c r="H102" s="129"/>
      <c r="I102" s="130"/>
      <c r="J102" s="131">
        <f>J170</f>
        <v>0</v>
      </c>
      <c r="L102" s="127"/>
    </row>
    <row r="103" spans="2:47" s="9" customFormat="1" ht="19.95" customHeight="1">
      <c r="B103" s="127"/>
      <c r="D103" s="128" t="s">
        <v>3369</v>
      </c>
      <c r="E103" s="129"/>
      <c r="F103" s="129"/>
      <c r="G103" s="129"/>
      <c r="H103" s="129"/>
      <c r="I103" s="130"/>
      <c r="J103" s="131">
        <f>J174</f>
        <v>0</v>
      </c>
      <c r="L103" s="127"/>
    </row>
    <row r="104" spans="2:47" s="9" customFormat="1" ht="19.95" customHeight="1">
      <c r="B104" s="127"/>
      <c r="D104" s="128" t="s">
        <v>140</v>
      </c>
      <c r="E104" s="129"/>
      <c r="F104" s="129"/>
      <c r="G104" s="129"/>
      <c r="H104" s="129"/>
      <c r="I104" s="130"/>
      <c r="J104" s="131">
        <f>J184</f>
        <v>0</v>
      </c>
      <c r="L104" s="127"/>
    </row>
    <row r="105" spans="2:47" s="9" customFormat="1" ht="19.95" customHeight="1">
      <c r="B105" s="127"/>
      <c r="D105" s="128" t="s">
        <v>141</v>
      </c>
      <c r="E105" s="129"/>
      <c r="F105" s="129"/>
      <c r="G105" s="129"/>
      <c r="H105" s="129"/>
      <c r="I105" s="130"/>
      <c r="J105" s="131">
        <f>J203</f>
        <v>0</v>
      </c>
      <c r="L105" s="127"/>
    </row>
    <row r="106" spans="2:47" s="8" customFormat="1" ht="24.9" customHeight="1">
      <c r="B106" s="122"/>
      <c r="D106" s="123" t="s">
        <v>142</v>
      </c>
      <c r="E106" s="124"/>
      <c r="F106" s="124"/>
      <c r="G106" s="124"/>
      <c r="H106" s="124"/>
      <c r="I106" s="125"/>
      <c r="J106" s="126">
        <f>J205</f>
        <v>0</v>
      </c>
      <c r="L106" s="122"/>
    </row>
    <row r="107" spans="2:47" s="9" customFormat="1" ht="19.95" customHeight="1">
      <c r="B107" s="127"/>
      <c r="D107" s="128" t="s">
        <v>143</v>
      </c>
      <c r="E107" s="129"/>
      <c r="F107" s="129"/>
      <c r="G107" s="129"/>
      <c r="H107" s="129"/>
      <c r="I107" s="130"/>
      <c r="J107" s="131">
        <f>J206</f>
        <v>0</v>
      </c>
      <c r="L107" s="127"/>
    </row>
    <row r="108" spans="2:47" s="1" customFormat="1" ht="21.75" customHeight="1">
      <c r="B108" s="31"/>
      <c r="I108" s="95"/>
      <c r="L108" s="31"/>
    </row>
    <row r="109" spans="2:47" s="1" customFormat="1" ht="6.9" customHeight="1">
      <c r="B109" s="43"/>
      <c r="C109" s="44"/>
      <c r="D109" s="44"/>
      <c r="E109" s="44"/>
      <c r="F109" s="44"/>
      <c r="G109" s="44"/>
      <c r="H109" s="44"/>
      <c r="I109" s="116"/>
      <c r="J109" s="44"/>
      <c r="K109" s="44"/>
      <c r="L109" s="31"/>
    </row>
    <row r="113" spans="2:20" s="1" customFormat="1" ht="6.9" customHeight="1">
      <c r="B113" s="45"/>
      <c r="C113" s="46"/>
      <c r="D113" s="46"/>
      <c r="E113" s="46"/>
      <c r="F113" s="46"/>
      <c r="G113" s="46"/>
      <c r="H113" s="46"/>
      <c r="I113" s="117"/>
      <c r="J113" s="46"/>
      <c r="K113" s="46"/>
      <c r="L113" s="31"/>
    </row>
    <row r="114" spans="2:20" s="1" customFormat="1" ht="24.9" customHeight="1">
      <c r="B114" s="31"/>
      <c r="C114" s="20" t="s">
        <v>145</v>
      </c>
      <c r="I114" s="95"/>
      <c r="L114" s="31"/>
    </row>
    <row r="115" spans="2:20" s="1" customFormat="1" ht="6.9" customHeight="1">
      <c r="B115" s="31"/>
      <c r="I115" s="95"/>
      <c r="L115" s="31"/>
    </row>
    <row r="116" spans="2:20" s="1" customFormat="1" ht="12" customHeight="1">
      <c r="B116" s="31"/>
      <c r="C116" s="26" t="s">
        <v>14</v>
      </c>
      <c r="I116" s="95"/>
      <c r="L116" s="31"/>
    </row>
    <row r="117" spans="2:20" s="1" customFormat="1" ht="16.5" customHeight="1">
      <c r="B117" s="31"/>
      <c r="E117" s="264" t="str">
        <f>E7</f>
        <v>Základná škola Biely Kostol formou modulov</v>
      </c>
      <c r="F117" s="265"/>
      <c r="G117" s="265"/>
      <c r="H117" s="265"/>
      <c r="I117" s="95"/>
      <c r="L117" s="31"/>
    </row>
    <row r="118" spans="2:20" ht="12" customHeight="1">
      <c r="B118" s="19"/>
      <c r="C118" s="26" t="s">
        <v>126</v>
      </c>
      <c r="L118" s="19"/>
    </row>
    <row r="119" spans="2:20" s="1" customFormat="1" ht="16.5" customHeight="1">
      <c r="B119" s="31"/>
      <c r="E119" s="264" t="s">
        <v>3367</v>
      </c>
      <c r="F119" s="263"/>
      <c r="G119" s="263"/>
      <c r="H119" s="263"/>
      <c r="I119" s="95"/>
      <c r="L119" s="31"/>
    </row>
    <row r="120" spans="2:20" s="1" customFormat="1" ht="12" customHeight="1">
      <c r="B120" s="31"/>
      <c r="C120" s="26" t="s">
        <v>128</v>
      </c>
      <c r="I120" s="95"/>
      <c r="L120" s="31"/>
    </row>
    <row r="121" spans="2:20" s="1" customFormat="1" ht="16.5" customHeight="1">
      <c r="B121" s="31"/>
      <c r="E121" s="242" t="str">
        <f>E11</f>
        <v>SO-02 - Parkovisko, spevnené plochy a plochy zelene</v>
      </c>
      <c r="F121" s="263"/>
      <c r="G121" s="263"/>
      <c r="H121" s="263"/>
      <c r="I121" s="95"/>
      <c r="L121" s="31"/>
    </row>
    <row r="122" spans="2:20" s="1" customFormat="1" ht="6.9" customHeight="1">
      <c r="B122" s="31"/>
      <c r="I122" s="95"/>
      <c r="L122" s="31"/>
    </row>
    <row r="123" spans="2:20" s="1" customFormat="1" ht="12" customHeight="1">
      <c r="B123" s="31"/>
      <c r="C123" s="26" t="s">
        <v>18</v>
      </c>
      <c r="F123" s="24" t="str">
        <f>F14</f>
        <v/>
      </c>
      <c r="I123" s="96" t="s">
        <v>20</v>
      </c>
      <c r="J123" s="51" t="str">
        <f>IF(J14="","",J14)</f>
        <v/>
      </c>
      <c r="L123" s="31"/>
    </row>
    <row r="124" spans="2:20" s="1" customFormat="1" ht="6.9" customHeight="1">
      <c r="B124" s="31"/>
      <c r="I124" s="95"/>
      <c r="L124" s="31"/>
    </row>
    <row r="125" spans="2:20" s="1" customFormat="1" ht="15.15" customHeight="1">
      <c r="B125" s="31"/>
      <c r="C125" s="26" t="s">
        <v>21</v>
      </c>
      <c r="F125" s="24" t="str">
        <f>E17</f>
        <v xml:space="preserve"> </v>
      </c>
      <c r="I125" s="96" t="s">
        <v>26</v>
      </c>
      <c r="J125" s="29" t="str">
        <f>E23</f>
        <v xml:space="preserve"> </v>
      </c>
      <c r="L125" s="31"/>
    </row>
    <row r="126" spans="2:20" s="1" customFormat="1" ht="15.15" customHeight="1">
      <c r="B126" s="31"/>
      <c r="C126" s="26" t="s">
        <v>24</v>
      </c>
      <c r="F126" s="24" t="str">
        <f>IF(E20="","",E20)</f>
        <v>Vyplň údaj</v>
      </c>
      <c r="I126" s="96" t="s">
        <v>28</v>
      </c>
      <c r="J126" s="29" t="str">
        <f>E26</f>
        <v xml:space="preserve"> </v>
      </c>
      <c r="L126" s="31"/>
    </row>
    <row r="127" spans="2:20" s="1" customFormat="1" ht="10.35" customHeight="1">
      <c r="B127" s="31"/>
      <c r="I127" s="95"/>
      <c r="L127" s="31"/>
    </row>
    <row r="128" spans="2:20" s="10" customFormat="1" ht="29.25" customHeight="1">
      <c r="B128" s="132"/>
      <c r="C128" s="133" t="s">
        <v>146</v>
      </c>
      <c r="D128" s="134" t="s">
        <v>55</v>
      </c>
      <c r="E128" s="134" t="s">
        <v>51</v>
      </c>
      <c r="F128" s="134" t="s">
        <v>52</v>
      </c>
      <c r="G128" s="134" t="s">
        <v>147</v>
      </c>
      <c r="H128" s="134" t="s">
        <v>148</v>
      </c>
      <c r="I128" s="135" t="s">
        <v>149</v>
      </c>
      <c r="J128" s="136" t="s">
        <v>132</v>
      </c>
      <c r="K128" s="137" t="s">
        <v>150</v>
      </c>
      <c r="L128" s="132"/>
      <c r="M128" s="58" t="s">
        <v>1</v>
      </c>
      <c r="N128" s="59" t="s">
        <v>34</v>
      </c>
      <c r="O128" s="59" t="s">
        <v>151</v>
      </c>
      <c r="P128" s="59" t="s">
        <v>152</v>
      </c>
      <c r="Q128" s="59" t="s">
        <v>153</v>
      </c>
      <c r="R128" s="59" t="s">
        <v>154</v>
      </c>
      <c r="S128" s="59" t="s">
        <v>155</v>
      </c>
      <c r="T128" s="60" t="s">
        <v>156</v>
      </c>
    </row>
    <row r="129" spans="2:65" s="1" customFormat="1" ht="22.95" customHeight="1">
      <c r="B129" s="31"/>
      <c r="C129" s="63" t="s">
        <v>133</v>
      </c>
      <c r="I129" s="95"/>
      <c r="J129" s="138">
        <f>BK129</f>
        <v>0</v>
      </c>
      <c r="L129" s="31"/>
      <c r="M129" s="61"/>
      <c r="N129" s="52"/>
      <c r="O129" s="52"/>
      <c r="P129" s="139">
        <f>P130+P205</f>
        <v>0</v>
      </c>
      <c r="Q129" s="52"/>
      <c r="R129" s="139">
        <f>R130+R205</f>
        <v>1449.10810395</v>
      </c>
      <c r="S129" s="52"/>
      <c r="T129" s="140">
        <f>T130+T205</f>
        <v>0</v>
      </c>
      <c r="AT129" s="16" t="s">
        <v>69</v>
      </c>
      <c r="AU129" s="16" t="s">
        <v>134</v>
      </c>
      <c r="BK129" s="141">
        <f>BK130+BK205</f>
        <v>0</v>
      </c>
    </row>
    <row r="130" spans="2:65" s="11" customFormat="1" ht="25.95" customHeight="1">
      <c r="B130" s="142"/>
      <c r="D130" s="143" t="s">
        <v>69</v>
      </c>
      <c r="E130" s="144" t="s">
        <v>157</v>
      </c>
      <c r="F130" s="144" t="s">
        <v>158</v>
      </c>
      <c r="I130" s="145"/>
      <c r="J130" s="146">
        <f>BK130</f>
        <v>0</v>
      </c>
      <c r="L130" s="142"/>
      <c r="M130" s="147"/>
      <c r="N130" s="148"/>
      <c r="O130" s="148"/>
      <c r="P130" s="149">
        <f>P131+P163+P170+P174+P184+P203</f>
        <v>0</v>
      </c>
      <c r="Q130" s="148"/>
      <c r="R130" s="149">
        <f>R131+R163+R170+R174+R184+R203</f>
        <v>1447.1327299499999</v>
      </c>
      <c r="S130" s="148"/>
      <c r="T130" s="150">
        <f>T131+T163+T170+T174+T184+T203</f>
        <v>0</v>
      </c>
      <c r="AR130" s="143" t="s">
        <v>74</v>
      </c>
      <c r="AT130" s="151" t="s">
        <v>69</v>
      </c>
      <c r="AU130" s="151" t="s">
        <v>70</v>
      </c>
      <c r="AY130" s="143" t="s">
        <v>159</v>
      </c>
      <c r="BK130" s="152">
        <f>BK131+BK163+BK170+BK174+BK184+BK203</f>
        <v>0</v>
      </c>
    </row>
    <row r="131" spans="2:65" s="11" customFormat="1" ht="22.95" customHeight="1">
      <c r="B131" s="142"/>
      <c r="D131" s="143" t="s">
        <v>69</v>
      </c>
      <c r="E131" s="153" t="s">
        <v>74</v>
      </c>
      <c r="F131" s="153" t="s">
        <v>160</v>
      </c>
      <c r="I131" s="145"/>
      <c r="J131" s="154">
        <f>BK131</f>
        <v>0</v>
      </c>
      <c r="L131" s="142"/>
      <c r="M131" s="147"/>
      <c r="N131" s="148"/>
      <c r="O131" s="148"/>
      <c r="P131" s="149">
        <f>SUM(P132:P162)</f>
        <v>0</v>
      </c>
      <c r="Q131" s="148"/>
      <c r="R131" s="149">
        <f>SUM(R132:R162)</f>
        <v>960.93100000000004</v>
      </c>
      <c r="S131" s="148"/>
      <c r="T131" s="150">
        <f>SUM(T132:T162)</f>
        <v>0</v>
      </c>
      <c r="AR131" s="143" t="s">
        <v>74</v>
      </c>
      <c r="AT131" s="151" t="s">
        <v>69</v>
      </c>
      <c r="AU131" s="151" t="s">
        <v>74</v>
      </c>
      <c r="AY131" s="143" t="s">
        <v>159</v>
      </c>
      <c r="BK131" s="152">
        <f>SUM(BK132:BK162)</f>
        <v>0</v>
      </c>
    </row>
    <row r="132" spans="2:65" s="1" customFormat="1" ht="24" customHeight="1">
      <c r="B132" s="155"/>
      <c r="C132" s="156" t="s">
        <v>74</v>
      </c>
      <c r="D132" s="156" t="s">
        <v>161</v>
      </c>
      <c r="E132" s="157" t="s">
        <v>3370</v>
      </c>
      <c r="F132" s="158" t="s">
        <v>3371</v>
      </c>
      <c r="G132" s="159" t="s">
        <v>164</v>
      </c>
      <c r="H132" s="160">
        <v>822.38099999999997</v>
      </c>
      <c r="I132" s="161"/>
      <c r="J132" s="162">
        <f>ROUND(I132*H132,2)</f>
        <v>0</v>
      </c>
      <c r="K132" s="158" t="s">
        <v>172</v>
      </c>
      <c r="L132" s="31"/>
      <c r="M132" s="163" t="s">
        <v>1</v>
      </c>
      <c r="N132" s="164" t="s">
        <v>36</v>
      </c>
      <c r="O132" s="54"/>
      <c r="P132" s="165">
        <f>O132*H132</f>
        <v>0</v>
      </c>
      <c r="Q132" s="165">
        <v>0</v>
      </c>
      <c r="R132" s="165">
        <f>Q132*H132</f>
        <v>0</v>
      </c>
      <c r="S132" s="165">
        <v>0</v>
      </c>
      <c r="T132" s="166">
        <f>S132*H132</f>
        <v>0</v>
      </c>
      <c r="AR132" s="167" t="s">
        <v>165</v>
      </c>
      <c r="AT132" s="167" t="s">
        <v>161</v>
      </c>
      <c r="AU132" s="167" t="s">
        <v>82</v>
      </c>
      <c r="AY132" s="16" t="s">
        <v>159</v>
      </c>
      <c r="BE132" s="168">
        <f>IF(N132="základná",J132,0)</f>
        <v>0</v>
      </c>
      <c r="BF132" s="168">
        <f>IF(N132="znížená",J132,0)</f>
        <v>0</v>
      </c>
      <c r="BG132" s="168">
        <f>IF(N132="zákl. prenesená",J132,0)</f>
        <v>0</v>
      </c>
      <c r="BH132" s="168">
        <f>IF(N132="zníž. prenesená",J132,0)</f>
        <v>0</v>
      </c>
      <c r="BI132" s="168">
        <f>IF(N132="nulová",J132,0)</f>
        <v>0</v>
      </c>
      <c r="BJ132" s="16" t="s">
        <v>82</v>
      </c>
      <c r="BK132" s="168">
        <f>ROUND(I132*H132,2)</f>
        <v>0</v>
      </c>
      <c r="BL132" s="16" t="s">
        <v>165</v>
      </c>
      <c r="BM132" s="167" t="s">
        <v>3372</v>
      </c>
    </row>
    <row r="133" spans="2:65" s="14" customFormat="1" ht="40.799999999999997">
      <c r="B133" s="188"/>
      <c r="D133" s="170" t="s">
        <v>167</v>
      </c>
      <c r="E133" s="189" t="s">
        <v>1</v>
      </c>
      <c r="F133" s="190" t="s">
        <v>3373</v>
      </c>
      <c r="H133" s="189" t="s">
        <v>1</v>
      </c>
      <c r="I133" s="191"/>
      <c r="L133" s="188"/>
      <c r="M133" s="192"/>
      <c r="N133" s="193"/>
      <c r="O133" s="193"/>
      <c r="P133" s="193"/>
      <c r="Q133" s="193"/>
      <c r="R133" s="193"/>
      <c r="S133" s="193"/>
      <c r="T133" s="194"/>
      <c r="AT133" s="189" t="s">
        <v>167</v>
      </c>
      <c r="AU133" s="189" t="s">
        <v>82</v>
      </c>
      <c r="AV133" s="14" t="s">
        <v>74</v>
      </c>
      <c r="AW133" s="14" t="s">
        <v>27</v>
      </c>
      <c r="AX133" s="14" t="s">
        <v>70</v>
      </c>
      <c r="AY133" s="189" t="s">
        <v>159</v>
      </c>
    </row>
    <row r="134" spans="2:65" s="12" customFormat="1" ht="20.399999999999999">
      <c r="B134" s="169"/>
      <c r="D134" s="170" t="s">
        <v>167</v>
      </c>
      <c r="E134" s="171" t="s">
        <v>1</v>
      </c>
      <c r="F134" s="172" t="s">
        <v>3374</v>
      </c>
      <c r="H134" s="173">
        <v>822.38099999999997</v>
      </c>
      <c r="I134" s="174"/>
      <c r="L134" s="169"/>
      <c r="M134" s="175"/>
      <c r="N134" s="176"/>
      <c r="O134" s="176"/>
      <c r="P134" s="176"/>
      <c r="Q134" s="176"/>
      <c r="R134" s="176"/>
      <c r="S134" s="176"/>
      <c r="T134" s="177"/>
      <c r="AT134" s="171" t="s">
        <v>167</v>
      </c>
      <c r="AU134" s="171" t="s">
        <v>82</v>
      </c>
      <c r="AV134" s="12" t="s">
        <v>82</v>
      </c>
      <c r="AW134" s="12" t="s">
        <v>27</v>
      </c>
      <c r="AX134" s="12" t="s">
        <v>70</v>
      </c>
      <c r="AY134" s="171" t="s">
        <v>159</v>
      </c>
    </row>
    <row r="135" spans="2:65" s="13" customFormat="1">
      <c r="B135" s="178"/>
      <c r="D135" s="170" t="s">
        <v>167</v>
      </c>
      <c r="E135" s="179" t="s">
        <v>1</v>
      </c>
      <c r="F135" s="180" t="s">
        <v>169</v>
      </c>
      <c r="H135" s="181">
        <v>822.38099999999997</v>
      </c>
      <c r="I135" s="182"/>
      <c r="L135" s="178"/>
      <c r="M135" s="183"/>
      <c r="N135" s="184"/>
      <c r="O135" s="184"/>
      <c r="P135" s="184"/>
      <c r="Q135" s="184"/>
      <c r="R135" s="184"/>
      <c r="S135" s="184"/>
      <c r="T135" s="185"/>
      <c r="AT135" s="179" t="s">
        <v>167</v>
      </c>
      <c r="AU135" s="179" t="s">
        <v>82</v>
      </c>
      <c r="AV135" s="13" t="s">
        <v>165</v>
      </c>
      <c r="AW135" s="13" t="s">
        <v>27</v>
      </c>
      <c r="AX135" s="13" t="s">
        <v>74</v>
      </c>
      <c r="AY135" s="179" t="s">
        <v>159</v>
      </c>
    </row>
    <row r="136" spans="2:65" s="1" customFormat="1" ht="24" customHeight="1">
      <c r="B136" s="155"/>
      <c r="C136" s="156" t="s">
        <v>82</v>
      </c>
      <c r="D136" s="156" t="s">
        <v>161</v>
      </c>
      <c r="E136" s="157" t="s">
        <v>3375</v>
      </c>
      <c r="F136" s="158" t="s">
        <v>3376</v>
      </c>
      <c r="G136" s="159" t="s">
        <v>164</v>
      </c>
      <c r="H136" s="160">
        <v>822.38099999999997</v>
      </c>
      <c r="I136" s="161"/>
      <c r="J136" s="162">
        <f>ROUND(I136*H136,2)</f>
        <v>0</v>
      </c>
      <c r="K136" s="158" t="s">
        <v>172</v>
      </c>
      <c r="L136" s="31"/>
      <c r="M136" s="163" t="s">
        <v>1</v>
      </c>
      <c r="N136" s="164" t="s">
        <v>36</v>
      </c>
      <c r="O136" s="54"/>
      <c r="P136" s="165">
        <f>O136*H136</f>
        <v>0</v>
      </c>
      <c r="Q136" s="165">
        <v>0</v>
      </c>
      <c r="R136" s="165">
        <f>Q136*H136</f>
        <v>0</v>
      </c>
      <c r="S136" s="165">
        <v>0</v>
      </c>
      <c r="T136" s="166">
        <f>S136*H136</f>
        <v>0</v>
      </c>
      <c r="AR136" s="167" t="s">
        <v>165</v>
      </c>
      <c r="AT136" s="167" t="s">
        <v>161</v>
      </c>
      <c r="AU136" s="167" t="s">
        <v>82</v>
      </c>
      <c r="AY136" s="16" t="s">
        <v>159</v>
      </c>
      <c r="BE136" s="168">
        <f>IF(N136="základná",J136,0)</f>
        <v>0</v>
      </c>
      <c r="BF136" s="168">
        <f>IF(N136="znížená",J136,0)</f>
        <v>0</v>
      </c>
      <c r="BG136" s="168">
        <f>IF(N136="zákl. prenesená",J136,0)</f>
        <v>0</v>
      </c>
      <c r="BH136" s="168">
        <f>IF(N136="zníž. prenesená",J136,0)</f>
        <v>0</v>
      </c>
      <c r="BI136" s="168">
        <f>IF(N136="nulová",J136,0)</f>
        <v>0</v>
      </c>
      <c r="BJ136" s="16" t="s">
        <v>82</v>
      </c>
      <c r="BK136" s="168">
        <f>ROUND(I136*H136,2)</f>
        <v>0</v>
      </c>
      <c r="BL136" s="16" t="s">
        <v>165</v>
      </c>
      <c r="BM136" s="167" t="s">
        <v>3377</v>
      </c>
    </row>
    <row r="137" spans="2:65" s="1" customFormat="1" ht="24" customHeight="1">
      <c r="B137" s="155"/>
      <c r="C137" s="156" t="s">
        <v>175</v>
      </c>
      <c r="D137" s="156" t="s">
        <v>161</v>
      </c>
      <c r="E137" s="157" t="s">
        <v>213</v>
      </c>
      <c r="F137" s="158" t="s">
        <v>207</v>
      </c>
      <c r="G137" s="159" t="s">
        <v>164</v>
      </c>
      <c r="H137" s="160">
        <v>457.58600000000001</v>
      </c>
      <c r="I137" s="161"/>
      <c r="J137" s="162">
        <f>ROUND(I137*H137,2)</f>
        <v>0</v>
      </c>
      <c r="K137" s="158" t="s">
        <v>1</v>
      </c>
      <c r="L137" s="31"/>
      <c r="M137" s="163" t="s">
        <v>1</v>
      </c>
      <c r="N137" s="164" t="s">
        <v>36</v>
      </c>
      <c r="O137" s="54"/>
      <c r="P137" s="165">
        <f>O137*H137</f>
        <v>0</v>
      </c>
      <c r="Q137" s="165">
        <v>0</v>
      </c>
      <c r="R137" s="165">
        <f>Q137*H137</f>
        <v>0</v>
      </c>
      <c r="S137" s="165">
        <v>0</v>
      </c>
      <c r="T137" s="166">
        <f>S137*H137</f>
        <v>0</v>
      </c>
      <c r="AR137" s="167" t="s">
        <v>165</v>
      </c>
      <c r="AT137" s="167" t="s">
        <v>161</v>
      </c>
      <c r="AU137" s="167" t="s">
        <v>82</v>
      </c>
      <c r="AY137" s="16" t="s">
        <v>159</v>
      </c>
      <c r="BE137" s="168">
        <f>IF(N137="základná",J137,0)</f>
        <v>0</v>
      </c>
      <c r="BF137" s="168">
        <f>IF(N137="znížená",J137,0)</f>
        <v>0</v>
      </c>
      <c r="BG137" s="168">
        <f>IF(N137="zákl. prenesená",J137,0)</f>
        <v>0</v>
      </c>
      <c r="BH137" s="168">
        <f>IF(N137="zníž. prenesená",J137,0)</f>
        <v>0</v>
      </c>
      <c r="BI137" s="168">
        <f>IF(N137="nulová",J137,0)</f>
        <v>0</v>
      </c>
      <c r="BJ137" s="16" t="s">
        <v>82</v>
      </c>
      <c r="BK137" s="168">
        <f>ROUND(I137*H137,2)</f>
        <v>0</v>
      </c>
      <c r="BL137" s="16" t="s">
        <v>165</v>
      </c>
      <c r="BM137" s="167" t="s">
        <v>3378</v>
      </c>
    </row>
    <row r="138" spans="2:65" s="14" customFormat="1" ht="40.799999999999997">
      <c r="B138" s="188"/>
      <c r="D138" s="170" t="s">
        <v>167</v>
      </c>
      <c r="E138" s="189" t="s">
        <v>1</v>
      </c>
      <c r="F138" s="190" t="s">
        <v>3379</v>
      </c>
      <c r="H138" s="189" t="s">
        <v>1</v>
      </c>
      <c r="I138" s="191"/>
      <c r="L138" s="188"/>
      <c r="M138" s="192"/>
      <c r="N138" s="193"/>
      <c r="O138" s="193"/>
      <c r="P138" s="193"/>
      <c r="Q138" s="193"/>
      <c r="R138" s="193"/>
      <c r="S138" s="193"/>
      <c r="T138" s="194"/>
      <c r="AT138" s="189" t="s">
        <v>167</v>
      </c>
      <c r="AU138" s="189" t="s">
        <v>82</v>
      </c>
      <c r="AV138" s="14" t="s">
        <v>74</v>
      </c>
      <c r="AW138" s="14" t="s">
        <v>27</v>
      </c>
      <c r="AX138" s="14" t="s">
        <v>70</v>
      </c>
      <c r="AY138" s="189" t="s">
        <v>159</v>
      </c>
    </row>
    <row r="139" spans="2:65" s="12" customFormat="1">
      <c r="B139" s="169"/>
      <c r="D139" s="170" t="s">
        <v>167</v>
      </c>
      <c r="E139" s="171" t="s">
        <v>1</v>
      </c>
      <c r="F139" s="172" t="s">
        <v>3380</v>
      </c>
      <c r="H139" s="173">
        <v>418.79599999999999</v>
      </c>
      <c r="I139" s="174"/>
      <c r="L139" s="169"/>
      <c r="M139" s="175"/>
      <c r="N139" s="176"/>
      <c r="O139" s="176"/>
      <c r="P139" s="176"/>
      <c r="Q139" s="176"/>
      <c r="R139" s="176"/>
      <c r="S139" s="176"/>
      <c r="T139" s="177"/>
      <c r="AT139" s="171" t="s">
        <v>167</v>
      </c>
      <c r="AU139" s="171" t="s">
        <v>82</v>
      </c>
      <c r="AV139" s="12" t="s">
        <v>82</v>
      </c>
      <c r="AW139" s="12" t="s">
        <v>27</v>
      </c>
      <c r="AX139" s="12" t="s">
        <v>70</v>
      </c>
      <c r="AY139" s="171" t="s">
        <v>159</v>
      </c>
    </row>
    <row r="140" spans="2:65" s="12" customFormat="1" ht="20.399999999999999">
      <c r="B140" s="169"/>
      <c r="D140" s="170" t="s">
        <v>167</v>
      </c>
      <c r="E140" s="171" t="s">
        <v>1</v>
      </c>
      <c r="F140" s="172" t="s">
        <v>3381</v>
      </c>
      <c r="H140" s="173">
        <v>38.79</v>
      </c>
      <c r="I140" s="174"/>
      <c r="L140" s="169"/>
      <c r="M140" s="175"/>
      <c r="N140" s="176"/>
      <c r="O140" s="176"/>
      <c r="P140" s="176"/>
      <c r="Q140" s="176"/>
      <c r="R140" s="176"/>
      <c r="S140" s="176"/>
      <c r="T140" s="177"/>
      <c r="AT140" s="171" t="s">
        <v>167</v>
      </c>
      <c r="AU140" s="171" t="s">
        <v>82</v>
      </c>
      <c r="AV140" s="12" t="s">
        <v>82</v>
      </c>
      <c r="AW140" s="12" t="s">
        <v>27</v>
      </c>
      <c r="AX140" s="12" t="s">
        <v>70</v>
      </c>
      <c r="AY140" s="171" t="s">
        <v>159</v>
      </c>
    </row>
    <row r="141" spans="2:65" s="13" customFormat="1">
      <c r="B141" s="178"/>
      <c r="D141" s="170" t="s">
        <v>167</v>
      </c>
      <c r="E141" s="179" t="s">
        <v>1</v>
      </c>
      <c r="F141" s="180" t="s">
        <v>169</v>
      </c>
      <c r="H141" s="181">
        <v>457.58600000000001</v>
      </c>
      <c r="I141" s="182"/>
      <c r="L141" s="178"/>
      <c r="M141" s="183"/>
      <c r="N141" s="184"/>
      <c r="O141" s="184"/>
      <c r="P141" s="184"/>
      <c r="Q141" s="184"/>
      <c r="R141" s="184"/>
      <c r="S141" s="184"/>
      <c r="T141" s="185"/>
      <c r="AT141" s="179" t="s">
        <v>167</v>
      </c>
      <c r="AU141" s="179" t="s">
        <v>82</v>
      </c>
      <c r="AV141" s="13" t="s">
        <v>165</v>
      </c>
      <c r="AW141" s="13" t="s">
        <v>27</v>
      </c>
      <c r="AX141" s="13" t="s">
        <v>74</v>
      </c>
      <c r="AY141" s="179" t="s">
        <v>159</v>
      </c>
    </row>
    <row r="142" spans="2:65" s="1" customFormat="1" ht="48" customHeight="1">
      <c r="B142" s="155"/>
      <c r="C142" s="195" t="s">
        <v>165</v>
      </c>
      <c r="D142" s="195" t="s">
        <v>224</v>
      </c>
      <c r="E142" s="196" t="s">
        <v>3382</v>
      </c>
      <c r="F142" s="197" t="s">
        <v>3383</v>
      </c>
      <c r="G142" s="198" t="s">
        <v>227</v>
      </c>
      <c r="H142" s="199">
        <v>879.47199999999998</v>
      </c>
      <c r="I142" s="200"/>
      <c r="J142" s="201">
        <f>ROUND(I142*H142,2)</f>
        <v>0</v>
      </c>
      <c r="K142" s="197" t="s">
        <v>430</v>
      </c>
      <c r="L142" s="202"/>
      <c r="M142" s="203" t="s">
        <v>1</v>
      </c>
      <c r="N142" s="204" t="s">
        <v>36</v>
      </c>
      <c r="O142" s="54"/>
      <c r="P142" s="165">
        <f>O142*H142</f>
        <v>0</v>
      </c>
      <c r="Q142" s="165">
        <v>1</v>
      </c>
      <c r="R142" s="165">
        <f>Q142*H142</f>
        <v>879.47199999999998</v>
      </c>
      <c r="S142" s="165">
        <v>0</v>
      </c>
      <c r="T142" s="166">
        <f>S142*H142</f>
        <v>0</v>
      </c>
      <c r="AR142" s="167" t="s">
        <v>212</v>
      </c>
      <c r="AT142" s="167" t="s">
        <v>224</v>
      </c>
      <c r="AU142" s="167" t="s">
        <v>82</v>
      </c>
      <c r="AY142" s="16" t="s">
        <v>159</v>
      </c>
      <c r="BE142" s="168">
        <f>IF(N142="základná",J142,0)</f>
        <v>0</v>
      </c>
      <c r="BF142" s="168">
        <f>IF(N142="znížená",J142,0)</f>
        <v>0</v>
      </c>
      <c r="BG142" s="168">
        <f>IF(N142="zákl. prenesená",J142,0)</f>
        <v>0</v>
      </c>
      <c r="BH142" s="168">
        <f>IF(N142="zníž. prenesená",J142,0)</f>
        <v>0</v>
      </c>
      <c r="BI142" s="168">
        <f>IF(N142="nulová",J142,0)</f>
        <v>0</v>
      </c>
      <c r="BJ142" s="16" t="s">
        <v>82</v>
      </c>
      <c r="BK142" s="168">
        <f>ROUND(I142*H142,2)</f>
        <v>0</v>
      </c>
      <c r="BL142" s="16" t="s">
        <v>165</v>
      </c>
      <c r="BM142" s="167" t="s">
        <v>3384</v>
      </c>
    </row>
    <row r="143" spans="2:65" s="12" customFormat="1">
      <c r="B143" s="169"/>
      <c r="D143" s="170" t="s">
        <v>167</v>
      </c>
      <c r="E143" s="171" t="s">
        <v>1</v>
      </c>
      <c r="F143" s="172" t="s">
        <v>3385</v>
      </c>
      <c r="H143" s="173">
        <v>879.47199999999998</v>
      </c>
      <c r="I143" s="174"/>
      <c r="L143" s="169"/>
      <c r="M143" s="175"/>
      <c r="N143" s="176"/>
      <c r="O143" s="176"/>
      <c r="P143" s="176"/>
      <c r="Q143" s="176"/>
      <c r="R143" s="176"/>
      <c r="S143" s="176"/>
      <c r="T143" s="177"/>
      <c r="AT143" s="171" t="s">
        <v>167</v>
      </c>
      <c r="AU143" s="171" t="s">
        <v>82</v>
      </c>
      <c r="AV143" s="12" t="s">
        <v>82</v>
      </c>
      <c r="AW143" s="12" t="s">
        <v>27</v>
      </c>
      <c r="AX143" s="12" t="s">
        <v>74</v>
      </c>
      <c r="AY143" s="171" t="s">
        <v>159</v>
      </c>
    </row>
    <row r="144" spans="2:65" s="1" customFormat="1" ht="24" customHeight="1">
      <c r="B144" s="155"/>
      <c r="C144" s="195" t="s">
        <v>195</v>
      </c>
      <c r="D144" s="195" t="s">
        <v>224</v>
      </c>
      <c r="E144" s="196" t="s">
        <v>3386</v>
      </c>
      <c r="F144" s="197" t="s">
        <v>3387</v>
      </c>
      <c r="G144" s="198" t="s">
        <v>227</v>
      </c>
      <c r="H144" s="199">
        <v>81.459000000000003</v>
      </c>
      <c r="I144" s="200"/>
      <c r="J144" s="201">
        <f>ROUND(I144*H144,2)</f>
        <v>0</v>
      </c>
      <c r="K144" s="197" t="s">
        <v>430</v>
      </c>
      <c r="L144" s="202"/>
      <c r="M144" s="203" t="s">
        <v>1</v>
      </c>
      <c r="N144" s="204" t="s">
        <v>36</v>
      </c>
      <c r="O144" s="54"/>
      <c r="P144" s="165">
        <f>O144*H144</f>
        <v>0</v>
      </c>
      <c r="Q144" s="165">
        <v>1</v>
      </c>
      <c r="R144" s="165">
        <f>Q144*H144</f>
        <v>81.459000000000003</v>
      </c>
      <c r="S144" s="165">
        <v>0</v>
      </c>
      <c r="T144" s="166">
        <f>S144*H144</f>
        <v>0</v>
      </c>
      <c r="AR144" s="167" t="s">
        <v>212</v>
      </c>
      <c r="AT144" s="167" t="s">
        <v>224</v>
      </c>
      <c r="AU144" s="167" t="s">
        <v>82</v>
      </c>
      <c r="AY144" s="16" t="s">
        <v>159</v>
      </c>
      <c r="BE144" s="168">
        <f>IF(N144="základná",J144,0)</f>
        <v>0</v>
      </c>
      <c r="BF144" s="168">
        <f>IF(N144="znížená",J144,0)</f>
        <v>0</v>
      </c>
      <c r="BG144" s="168">
        <f>IF(N144="zákl. prenesená",J144,0)</f>
        <v>0</v>
      </c>
      <c r="BH144" s="168">
        <f>IF(N144="zníž. prenesená",J144,0)</f>
        <v>0</v>
      </c>
      <c r="BI144" s="168">
        <f>IF(N144="nulová",J144,0)</f>
        <v>0</v>
      </c>
      <c r="BJ144" s="16" t="s">
        <v>82</v>
      </c>
      <c r="BK144" s="168">
        <f>ROUND(I144*H144,2)</f>
        <v>0</v>
      </c>
      <c r="BL144" s="16" t="s">
        <v>165</v>
      </c>
      <c r="BM144" s="167" t="s">
        <v>3388</v>
      </c>
    </row>
    <row r="145" spans="2:65" s="12" customFormat="1">
      <c r="B145" s="169"/>
      <c r="D145" s="170" t="s">
        <v>167</v>
      </c>
      <c r="E145" s="171" t="s">
        <v>1</v>
      </c>
      <c r="F145" s="172" t="s">
        <v>3389</v>
      </c>
      <c r="H145" s="173">
        <v>81.459000000000003</v>
      </c>
      <c r="I145" s="174"/>
      <c r="L145" s="169"/>
      <c r="M145" s="175"/>
      <c r="N145" s="176"/>
      <c r="O145" s="176"/>
      <c r="P145" s="176"/>
      <c r="Q145" s="176"/>
      <c r="R145" s="176"/>
      <c r="S145" s="176"/>
      <c r="T145" s="177"/>
      <c r="AT145" s="171" t="s">
        <v>167</v>
      </c>
      <c r="AU145" s="171" t="s">
        <v>82</v>
      </c>
      <c r="AV145" s="12" t="s">
        <v>82</v>
      </c>
      <c r="AW145" s="12" t="s">
        <v>27</v>
      </c>
      <c r="AX145" s="12" t="s">
        <v>74</v>
      </c>
      <c r="AY145" s="171" t="s">
        <v>159</v>
      </c>
    </row>
    <row r="146" spans="2:65" s="1" customFormat="1" ht="16.5" customHeight="1">
      <c r="B146" s="155"/>
      <c r="C146" s="156" t="s">
        <v>199</v>
      </c>
      <c r="D146" s="156" t="s">
        <v>161</v>
      </c>
      <c r="E146" s="157" t="s">
        <v>3390</v>
      </c>
      <c r="F146" s="158" t="s">
        <v>3391</v>
      </c>
      <c r="G146" s="159" t="s">
        <v>202</v>
      </c>
      <c r="H146" s="160">
        <v>1003.9</v>
      </c>
      <c r="I146" s="161"/>
      <c r="J146" s="162">
        <f>ROUND(I146*H146,2)</f>
        <v>0</v>
      </c>
      <c r="K146" s="158" t="s">
        <v>1</v>
      </c>
      <c r="L146" s="31"/>
      <c r="M146" s="163" t="s">
        <v>1</v>
      </c>
      <c r="N146" s="164" t="s">
        <v>36</v>
      </c>
      <c r="O146" s="54"/>
      <c r="P146" s="165">
        <f>O146*H146</f>
        <v>0</v>
      </c>
      <c r="Q146" s="165">
        <v>0</v>
      </c>
      <c r="R146" s="165">
        <f>Q146*H146</f>
        <v>0</v>
      </c>
      <c r="S146" s="165">
        <v>0</v>
      </c>
      <c r="T146" s="166">
        <f>S146*H146</f>
        <v>0</v>
      </c>
      <c r="AR146" s="167" t="s">
        <v>165</v>
      </c>
      <c r="AT146" s="167" t="s">
        <v>161</v>
      </c>
      <c r="AU146" s="167" t="s">
        <v>82</v>
      </c>
      <c r="AY146" s="16" t="s">
        <v>159</v>
      </c>
      <c r="BE146" s="168">
        <f>IF(N146="základná",J146,0)</f>
        <v>0</v>
      </c>
      <c r="BF146" s="168">
        <f>IF(N146="znížená",J146,0)</f>
        <v>0</v>
      </c>
      <c r="BG146" s="168">
        <f>IF(N146="zákl. prenesená",J146,0)</f>
        <v>0</v>
      </c>
      <c r="BH146" s="168">
        <f>IF(N146="zníž. prenesená",J146,0)</f>
        <v>0</v>
      </c>
      <c r="BI146" s="168">
        <f>IF(N146="nulová",J146,0)</f>
        <v>0</v>
      </c>
      <c r="BJ146" s="16" t="s">
        <v>82</v>
      </c>
      <c r="BK146" s="168">
        <f>ROUND(I146*H146,2)</f>
        <v>0</v>
      </c>
      <c r="BL146" s="16" t="s">
        <v>165</v>
      </c>
      <c r="BM146" s="167" t="s">
        <v>3392</v>
      </c>
    </row>
    <row r="147" spans="2:65" s="12" customFormat="1">
      <c r="B147" s="169"/>
      <c r="D147" s="170" t="s">
        <v>167</v>
      </c>
      <c r="E147" s="171" t="s">
        <v>1</v>
      </c>
      <c r="F147" s="172" t="s">
        <v>3393</v>
      </c>
      <c r="H147" s="173">
        <v>1003.9</v>
      </c>
      <c r="I147" s="174"/>
      <c r="L147" s="169"/>
      <c r="M147" s="175"/>
      <c r="N147" s="176"/>
      <c r="O147" s="176"/>
      <c r="P147" s="176"/>
      <c r="Q147" s="176"/>
      <c r="R147" s="176"/>
      <c r="S147" s="176"/>
      <c r="T147" s="177"/>
      <c r="AT147" s="171" t="s">
        <v>167</v>
      </c>
      <c r="AU147" s="171" t="s">
        <v>82</v>
      </c>
      <c r="AV147" s="12" t="s">
        <v>82</v>
      </c>
      <c r="AW147" s="12" t="s">
        <v>27</v>
      </c>
      <c r="AX147" s="12" t="s">
        <v>70</v>
      </c>
      <c r="AY147" s="171" t="s">
        <v>159</v>
      </c>
    </row>
    <row r="148" spans="2:65" s="13" customFormat="1">
      <c r="B148" s="178"/>
      <c r="D148" s="170" t="s">
        <v>167</v>
      </c>
      <c r="E148" s="179" t="s">
        <v>1</v>
      </c>
      <c r="F148" s="180" t="s">
        <v>169</v>
      </c>
      <c r="H148" s="181">
        <v>1003.9</v>
      </c>
      <c r="I148" s="182"/>
      <c r="L148" s="178"/>
      <c r="M148" s="183"/>
      <c r="N148" s="184"/>
      <c r="O148" s="184"/>
      <c r="P148" s="184"/>
      <c r="Q148" s="184"/>
      <c r="R148" s="184"/>
      <c r="S148" s="184"/>
      <c r="T148" s="185"/>
      <c r="AT148" s="179" t="s">
        <v>167</v>
      </c>
      <c r="AU148" s="179" t="s">
        <v>82</v>
      </c>
      <c r="AV148" s="13" t="s">
        <v>165</v>
      </c>
      <c r="AW148" s="13" t="s">
        <v>27</v>
      </c>
      <c r="AX148" s="13" t="s">
        <v>74</v>
      </c>
      <c r="AY148" s="179" t="s">
        <v>159</v>
      </c>
    </row>
    <row r="149" spans="2:65" s="1" customFormat="1" ht="24" customHeight="1">
      <c r="B149" s="155"/>
      <c r="C149" s="156" t="s">
        <v>205</v>
      </c>
      <c r="D149" s="156" t="s">
        <v>161</v>
      </c>
      <c r="E149" s="157" t="s">
        <v>3394</v>
      </c>
      <c r="F149" s="158" t="s">
        <v>3395</v>
      </c>
      <c r="G149" s="159" t="s">
        <v>164</v>
      </c>
      <c r="H149" s="160">
        <v>51.48</v>
      </c>
      <c r="I149" s="161"/>
      <c r="J149" s="162">
        <f>ROUND(I149*H149,2)</f>
        <v>0</v>
      </c>
      <c r="K149" s="158" t="s">
        <v>1</v>
      </c>
      <c r="L149" s="31"/>
      <c r="M149" s="163" t="s">
        <v>1</v>
      </c>
      <c r="N149" s="164" t="s">
        <v>36</v>
      </c>
      <c r="O149" s="54"/>
      <c r="P149" s="165">
        <f>O149*H149</f>
        <v>0</v>
      </c>
      <c r="Q149" s="165">
        <v>0</v>
      </c>
      <c r="R149" s="165">
        <f>Q149*H149</f>
        <v>0</v>
      </c>
      <c r="S149" s="165">
        <v>0</v>
      </c>
      <c r="T149" s="166">
        <f>S149*H149</f>
        <v>0</v>
      </c>
      <c r="AR149" s="167" t="s">
        <v>165</v>
      </c>
      <c r="AT149" s="167" t="s">
        <v>161</v>
      </c>
      <c r="AU149" s="167" t="s">
        <v>82</v>
      </c>
      <c r="AY149" s="16" t="s">
        <v>159</v>
      </c>
      <c r="BE149" s="168">
        <f>IF(N149="základná",J149,0)</f>
        <v>0</v>
      </c>
      <c r="BF149" s="168">
        <f>IF(N149="znížená",J149,0)</f>
        <v>0</v>
      </c>
      <c r="BG149" s="168">
        <f>IF(N149="zákl. prenesená",J149,0)</f>
        <v>0</v>
      </c>
      <c r="BH149" s="168">
        <f>IF(N149="zníž. prenesená",J149,0)</f>
        <v>0</v>
      </c>
      <c r="BI149" s="168">
        <f>IF(N149="nulová",J149,0)</f>
        <v>0</v>
      </c>
      <c r="BJ149" s="16" t="s">
        <v>82</v>
      </c>
      <c r="BK149" s="168">
        <f>ROUND(I149*H149,2)</f>
        <v>0</v>
      </c>
      <c r="BL149" s="16" t="s">
        <v>165</v>
      </c>
      <c r="BM149" s="167" t="s">
        <v>3396</v>
      </c>
    </row>
    <row r="150" spans="2:65" s="12" customFormat="1">
      <c r="B150" s="169"/>
      <c r="D150" s="170" t="s">
        <v>167</v>
      </c>
      <c r="E150" s="171" t="s">
        <v>1</v>
      </c>
      <c r="F150" s="172" t="s">
        <v>3397</v>
      </c>
      <c r="H150" s="173">
        <v>51.48</v>
      </c>
      <c r="I150" s="174"/>
      <c r="L150" s="169"/>
      <c r="M150" s="175"/>
      <c r="N150" s="176"/>
      <c r="O150" s="176"/>
      <c r="P150" s="176"/>
      <c r="Q150" s="176"/>
      <c r="R150" s="176"/>
      <c r="S150" s="176"/>
      <c r="T150" s="177"/>
      <c r="AT150" s="171" t="s">
        <v>167</v>
      </c>
      <c r="AU150" s="171" t="s">
        <v>82</v>
      </c>
      <c r="AV150" s="12" t="s">
        <v>82</v>
      </c>
      <c r="AW150" s="12" t="s">
        <v>27</v>
      </c>
      <c r="AX150" s="12" t="s">
        <v>70</v>
      </c>
      <c r="AY150" s="171" t="s">
        <v>159</v>
      </c>
    </row>
    <row r="151" spans="2:65" s="13" customFormat="1">
      <c r="B151" s="178"/>
      <c r="D151" s="170" t="s">
        <v>167</v>
      </c>
      <c r="E151" s="179" t="s">
        <v>1</v>
      </c>
      <c r="F151" s="180" t="s">
        <v>169</v>
      </c>
      <c r="H151" s="181">
        <v>51.48</v>
      </c>
      <c r="I151" s="182"/>
      <c r="L151" s="178"/>
      <c r="M151" s="183"/>
      <c r="N151" s="184"/>
      <c r="O151" s="184"/>
      <c r="P151" s="184"/>
      <c r="Q151" s="184"/>
      <c r="R151" s="184"/>
      <c r="S151" s="184"/>
      <c r="T151" s="185"/>
      <c r="AT151" s="179" t="s">
        <v>167</v>
      </c>
      <c r="AU151" s="179" t="s">
        <v>82</v>
      </c>
      <c r="AV151" s="13" t="s">
        <v>165</v>
      </c>
      <c r="AW151" s="13" t="s">
        <v>27</v>
      </c>
      <c r="AX151" s="13" t="s">
        <v>74</v>
      </c>
      <c r="AY151" s="179" t="s">
        <v>159</v>
      </c>
    </row>
    <row r="152" spans="2:65" s="1" customFormat="1" ht="36" customHeight="1">
      <c r="B152" s="155"/>
      <c r="C152" s="156" t="s">
        <v>212</v>
      </c>
      <c r="D152" s="156" t="s">
        <v>161</v>
      </c>
      <c r="E152" s="157" t="s">
        <v>254</v>
      </c>
      <c r="F152" s="158" t="s">
        <v>255</v>
      </c>
      <c r="G152" s="159" t="s">
        <v>164</v>
      </c>
      <c r="H152" s="160">
        <v>822.38099999999997</v>
      </c>
      <c r="I152" s="161"/>
      <c r="J152" s="162">
        <f>ROUND(I152*H152,2)</f>
        <v>0</v>
      </c>
      <c r="K152" s="158" t="s">
        <v>172</v>
      </c>
      <c r="L152" s="31"/>
      <c r="M152" s="163" t="s">
        <v>1</v>
      </c>
      <c r="N152" s="164" t="s">
        <v>36</v>
      </c>
      <c r="O152" s="54"/>
      <c r="P152" s="165">
        <f>O152*H152</f>
        <v>0</v>
      </c>
      <c r="Q152" s="165">
        <v>0</v>
      </c>
      <c r="R152" s="165">
        <f>Q152*H152</f>
        <v>0</v>
      </c>
      <c r="S152" s="165">
        <v>0</v>
      </c>
      <c r="T152" s="166">
        <f>S152*H152</f>
        <v>0</v>
      </c>
      <c r="AR152" s="167" t="s">
        <v>165</v>
      </c>
      <c r="AT152" s="167" t="s">
        <v>161</v>
      </c>
      <c r="AU152" s="167" t="s">
        <v>82</v>
      </c>
      <c r="AY152" s="16" t="s">
        <v>159</v>
      </c>
      <c r="BE152" s="168">
        <f>IF(N152="základná",J152,0)</f>
        <v>0</v>
      </c>
      <c r="BF152" s="168">
        <f>IF(N152="znížená",J152,0)</f>
        <v>0</v>
      </c>
      <c r="BG152" s="168">
        <f>IF(N152="zákl. prenesená",J152,0)</f>
        <v>0</v>
      </c>
      <c r="BH152" s="168">
        <f>IF(N152="zníž. prenesená",J152,0)</f>
        <v>0</v>
      </c>
      <c r="BI152" s="168">
        <f>IF(N152="nulová",J152,0)</f>
        <v>0</v>
      </c>
      <c r="BJ152" s="16" t="s">
        <v>82</v>
      </c>
      <c r="BK152" s="168">
        <f>ROUND(I152*H152,2)</f>
        <v>0</v>
      </c>
      <c r="BL152" s="16" t="s">
        <v>165</v>
      </c>
      <c r="BM152" s="167" t="s">
        <v>3398</v>
      </c>
    </row>
    <row r="153" spans="2:65" s="12" customFormat="1">
      <c r="B153" s="169"/>
      <c r="D153" s="170" t="s">
        <v>167</v>
      </c>
      <c r="E153" s="171" t="s">
        <v>1</v>
      </c>
      <c r="F153" s="172" t="s">
        <v>3399</v>
      </c>
      <c r="H153" s="173">
        <v>822.38099999999997</v>
      </c>
      <c r="I153" s="174"/>
      <c r="L153" s="169"/>
      <c r="M153" s="175"/>
      <c r="N153" s="176"/>
      <c r="O153" s="176"/>
      <c r="P153" s="176"/>
      <c r="Q153" s="176"/>
      <c r="R153" s="176"/>
      <c r="S153" s="176"/>
      <c r="T153" s="177"/>
      <c r="AT153" s="171" t="s">
        <v>167</v>
      </c>
      <c r="AU153" s="171" t="s">
        <v>82</v>
      </c>
      <c r="AV153" s="12" t="s">
        <v>82</v>
      </c>
      <c r="AW153" s="12" t="s">
        <v>27</v>
      </c>
      <c r="AX153" s="12" t="s">
        <v>74</v>
      </c>
      <c r="AY153" s="171" t="s">
        <v>159</v>
      </c>
    </row>
    <row r="154" spans="2:65" s="1" customFormat="1" ht="36" customHeight="1">
      <c r="B154" s="155"/>
      <c r="C154" s="156" t="s">
        <v>223</v>
      </c>
      <c r="D154" s="156" t="s">
        <v>161</v>
      </c>
      <c r="E154" s="157" t="s">
        <v>259</v>
      </c>
      <c r="F154" s="158" t="s">
        <v>260</v>
      </c>
      <c r="G154" s="159" t="s">
        <v>164</v>
      </c>
      <c r="H154" s="160">
        <v>5756.6670000000004</v>
      </c>
      <c r="I154" s="161"/>
      <c r="J154" s="162">
        <f>ROUND(I154*H154,2)</f>
        <v>0</v>
      </c>
      <c r="K154" s="158" t="s">
        <v>172</v>
      </c>
      <c r="L154" s="31"/>
      <c r="M154" s="163" t="s">
        <v>1</v>
      </c>
      <c r="N154" s="164" t="s">
        <v>36</v>
      </c>
      <c r="O154" s="54"/>
      <c r="P154" s="165">
        <f>O154*H154</f>
        <v>0</v>
      </c>
      <c r="Q154" s="165">
        <v>0</v>
      </c>
      <c r="R154" s="165">
        <f>Q154*H154</f>
        <v>0</v>
      </c>
      <c r="S154" s="165">
        <v>0</v>
      </c>
      <c r="T154" s="166">
        <f>S154*H154</f>
        <v>0</v>
      </c>
      <c r="AR154" s="167" t="s">
        <v>165</v>
      </c>
      <c r="AT154" s="167" t="s">
        <v>161</v>
      </c>
      <c r="AU154" s="167" t="s">
        <v>82</v>
      </c>
      <c r="AY154" s="16" t="s">
        <v>159</v>
      </c>
      <c r="BE154" s="168">
        <f>IF(N154="základná",J154,0)</f>
        <v>0</v>
      </c>
      <c r="BF154" s="168">
        <f>IF(N154="znížená",J154,0)</f>
        <v>0</v>
      </c>
      <c r="BG154" s="168">
        <f>IF(N154="zákl. prenesená",J154,0)</f>
        <v>0</v>
      </c>
      <c r="BH154" s="168">
        <f>IF(N154="zníž. prenesená",J154,0)</f>
        <v>0</v>
      </c>
      <c r="BI154" s="168">
        <f>IF(N154="nulová",J154,0)</f>
        <v>0</v>
      </c>
      <c r="BJ154" s="16" t="s">
        <v>82</v>
      </c>
      <c r="BK154" s="168">
        <f>ROUND(I154*H154,2)</f>
        <v>0</v>
      </c>
      <c r="BL154" s="16" t="s">
        <v>165</v>
      </c>
      <c r="BM154" s="167" t="s">
        <v>3400</v>
      </c>
    </row>
    <row r="155" spans="2:65" s="12" customFormat="1">
      <c r="B155" s="169"/>
      <c r="D155" s="170" t="s">
        <v>167</v>
      </c>
      <c r="E155" s="171" t="s">
        <v>1</v>
      </c>
      <c r="F155" s="172" t="s">
        <v>3401</v>
      </c>
      <c r="H155" s="173">
        <v>5756.6670000000004</v>
      </c>
      <c r="I155" s="174"/>
      <c r="L155" s="169"/>
      <c r="M155" s="175"/>
      <c r="N155" s="176"/>
      <c r="O155" s="176"/>
      <c r="P155" s="176"/>
      <c r="Q155" s="176"/>
      <c r="R155" s="176"/>
      <c r="S155" s="176"/>
      <c r="T155" s="177"/>
      <c r="AT155" s="171" t="s">
        <v>167</v>
      </c>
      <c r="AU155" s="171" t="s">
        <v>82</v>
      </c>
      <c r="AV155" s="12" t="s">
        <v>82</v>
      </c>
      <c r="AW155" s="12" t="s">
        <v>27</v>
      </c>
      <c r="AX155" s="12" t="s">
        <v>74</v>
      </c>
      <c r="AY155" s="171" t="s">
        <v>159</v>
      </c>
    </row>
    <row r="156" spans="2:65" s="1" customFormat="1" ht="24" customHeight="1">
      <c r="B156" s="155"/>
      <c r="C156" s="156" t="s">
        <v>230</v>
      </c>
      <c r="D156" s="156" t="s">
        <v>161</v>
      </c>
      <c r="E156" s="157" t="s">
        <v>264</v>
      </c>
      <c r="F156" s="158" t="s">
        <v>265</v>
      </c>
      <c r="G156" s="159" t="s">
        <v>164</v>
      </c>
      <c r="H156" s="160">
        <v>822.38099999999997</v>
      </c>
      <c r="I156" s="161"/>
      <c r="J156" s="162">
        <f>ROUND(I156*H156,2)</f>
        <v>0</v>
      </c>
      <c r="K156" s="158" t="s">
        <v>172</v>
      </c>
      <c r="L156" s="31"/>
      <c r="M156" s="163" t="s">
        <v>1</v>
      </c>
      <c r="N156" s="164" t="s">
        <v>36</v>
      </c>
      <c r="O156" s="54"/>
      <c r="P156" s="165">
        <f>O156*H156</f>
        <v>0</v>
      </c>
      <c r="Q156" s="165">
        <v>0</v>
      </c>
      <c r="R156" s="165">
        <f>Q156*H156</f>
        <v>0</v>
      </c>
      <c r="S156" s="165">
        <v>0</v>
      </c>
      <c r="T156" s="166">
        <f>S156*H156</f>
        <v>0</v>
      </c>
      <c r="AR156" s="167" t="s">
        <v>165</v>
      </c>
      <c r="AT156" s="167" t="s">
        <v>161</v>
      </c>
      <c r="AU156" s="167" t="s">
        <v>82</v>
      </c>
      <c r="AY156" s="16" t="s">
        <v>159</v>
      </c>
      <c r="BE156" s="168">
        <f>IF(N156="základná",J156,0)</f>
        <v>0</v>
      </c>
      <c r="BF156" s="168">
        <f>IF(N156="znížená",J156,0)</f>
        <v>0</v>
      </c>
      <c r="BG156" s="168">
        <f>IF(N156="zákl. prenesená",J156,0)</f>
        <v>0</v>
      </c>
      <c r="BH156" s="168">
        <f>IF(N156="zníž. prenesená",J156,0)</f>
        <v>0</v>
      </c>
      <c r="BI156" s="168">
        <f>IF(N156="nulová",J156,0)</f>
        <v>0</v>
      </c>
      <c r="BJ156" s="16" t="s">
        <v>82</v>
      </c>
      <c r="BK156" s="168">
        <f>ROUND(I156*H156,2)</f>
        <v>0</v>
      </c>
      <c r="BL156" s="16" t="s">
        <v>165</v>
      </c>
      <c r="BM156" s="167" t="s">
        <v>3402</v>
      </c>
    </row>
    <row r="157" spans="2:65" s="1" customFormat="1" ht="16.5" customHeight="1">
      <c r="B157" s="155"/>
      <c r="C157" s="156" t="s">
        <v>235</v>
      </c>
      <c r="D157" s="156" t="s">
        <v>161</v>
      </c>
      <c r="E157" s="157" t="s">
        <v>268</v>
      </c>
      <c r="F157" s="158" t="s">
        <v>269</v>
      </c>
      <c r="G157" s="159" t="s">
        <v>164</v>
      </c>
      <c r="H157" s="160">
        <v>822.38099999999997</v>
      </c>
      <c r="I157" s="161"/>
      <c r="J157" s="162">
        <f>ROUND(I157*H157,2)</f>
        <v>0</v>
      </c>
      <c r="K157" s="158" t="s">
        <v>172</v>
      </c>
      <c r="L157" s="31"/>
      <c r="M157" s="163" t="s">
        <v>1</v>
      </c>
      <c r="N157" s="164" t="s">
        <v>36</v>
      </c>
      <c r="O157" s="54"/>
      <c r="P157" s="165">
        <f>O157*H157</f>
        <v>0</v>
      </c>
      <c r="Q157" s="165">
        <v>0</v>
      </c>
      <c r="R157" s="165">
        <f>Q157*H157</f>
        <v>0</v>
      </c>
      <c r="S157" s="165">
        <v>0</v>
      </c>
      <c r="T157" s="166">
        <f>S157*H157</f>
        <v>0</v>
      </c>
      <c r="AR157" s="167" t="s">
        <v>165</v>
      </c>
      <c r="AT157" s="167" t="s">
        <v>161</v>
      </c>
      <c r="AU157" s="167" t="s">
        <v>82</v>
      </c>
      <c r="AY157" s="16" t="s">
        <v>159</v>
      </c>
      <c r="BE157" s="168">
        <f>IF(N157="základná",J157,0)</f>
        <v>0</v>
      </c>
      <c r="BF157" s="168">
        <f>IF(N157="znížená",J157,0)</f>
        <v>0</v>
      </c>
      <c r="BG157" s="168">
        <f>IF(N157="zákl. prenesená",J157,0)</f>
        <v>0</v>
      </c>
      <c r="BH157" s="168">
        <f>IF(N157="zníž. prenesená",J157,0)</f>
        <v>0</v>
      </c>
      <c r="BI157" s="168">
        <f>IF(N157="nulová",J157,0)</f>
        <v>0</v>
      </c>
      <c r="BJ157" s="16" t="s">
        <v>82</v>
      </c>
      <c r="BK157" s="168">
        <f>ROUND(I157*H157,2)</f>
        <v>0</v>
      </c>
      <c r="BL157" s="16" t="s">
        <v>165</v>
      </c>
      <c r="BM157" s="167" t="s">
        <v>3403</v>
      </c>
    </row>
    <row r="158" spans="2:65" s="1" customFormat="1" ht="24" customHeight="1">
      <c r="B158" s="155"/>
      <c r="C158" s="156" t="s">
        <v>243</v>
      </c>
      <c r="D158" s="156" t="s">
        <v>161</v>
      </c>
      <c r="E158" s="157" t="s">
        <v>272</v>
      </c>
      <c r="F158" s="158" t="s">
        <v>273</v>
      </c>
      <c r="G158" s="159" t="s">
        <v>227</v>
      </c>
      <c r="H158" s="160">
        <v>1480.2860000000001</v>
      </c>
      <c r="I158" s="161"/>
      <c r="J158" s="162">
        <f>ROUND(I158*H158,2)</f>
        <v>0</v>
      </c>
      <c r="K158" s="158" t="s">
        <v>172</v>
      </c>
      <c r="L158" s="31"/>
      <c r="M158" s="163" t="s">
        <v>1</v>
      </c>
      <c r="N158" s="164" t="s">
        <v>36</v>
      </c>
      <c r="O158" s="54"/>
      <c r="P158" s="165">
        <f>O158*H158</f>
        <v>0</v>
      </c>
      <c r="Q158" s="165">
        <v>0</v>
      </c>
      <c r="R158" s="165">
        <f>Q158*H158</f>
        <v>0</v>
      </c>
      <c r="S158" s="165">
        <v>0</v>
      </c>
      <c r="T158" s="166">
        <f>S158*H158</f>
        <v>0</v>
      </c>
      <c r="AR158" s="167" t="s">
        <v>165</v>
      </c>
      <c r="AT158" s="167" t="s">
        <v>161</v>
      </c>
      <c r="AU158" s="167" t="s">
        <v>82</v>
      </c>
      <c r="AY158" s="16" t="s">
        <v>159</v>
      </c>
      <c r="BE158" s="168">
        <f>IF(N158="základná",J158,0)</f>
        <v>0</v>
      </c>
      <c r="BF158" s="168">
        <f>IF(N158="znížená",J158,0)</f>
        <v>0</v>
      </c>
      <c r="BG158" s="168">
        <f>IF(N158="zákl. prenesená",J158,0)</f>
        <v>0</v>
      </c>
      <c r="BH158" s="168">
        <f>IF(N158="zníž. prenesená",J158,0)</f>
        <v>0</v>
      </c>
      <c r="BI158" s="168">
        <f>IF(N158="nulová",J158,0)</f>
        <v>0</v>
      </c>
      <c r="BJ158" s="16" t="s">
        <v>82</v>
      </c>
      <c r="BK158" s="168">
        <f>ROUND(I158*H158,2)</f>
        <v>0</v>
      </c>
      <c r="BL158" s="16" t="s">
        <v>165</v>
      </c>
      <c r="BM158" s="167" t="s">
        <v>3404</v>
      </c>
    </row>
    <row r="159" spans="2:65" s="12" customFormat="1">
      <c r="B159" s="169"/>
      <c r="D159" s="170" t="s">
        <v>167</v>
      </c>
      <c r="E159" s="171" t="s">
        <v>1</v>
      </c>
      <c r="F159" s="172" t="s">
        <v>3405</v>
      </c>
      <c r="H159" s="173">
        <v>1480.2860000000001</v>
      </c>
      <c r="I159" s="174"/>
      <c r="L159" s="169"/>
      <c r="M159" s="175"/>
      <c r="N159" s="176"/>
      <c r="O159" s="176"/>
      <c r="P159" s="176"/>
      <c r="Q159" s="176"/>
      <c r="R159" s="176"/>
      <c r="S159" s="176"/>
      <c r="T159" s="177"/>
      <c r="AT159" s="171" t="s">
        <v>167</v>
      </c>
      <c r="AU159" s="171" t="s">
        <v>82</v>
      </c>
      <c r="AV159" s="12" t="s">
        <v>82</v>
      </c>
      <c r="AW159" s="12" t="s">
        <v>27</v>
      </c>
      <c r="AX159" s="12" t="s">
        <v>74</v>
      </c>
      <c r="AY159" s="171" t="s">
        <v>159</v>
      </c>
    </row>
    <row r="160" spans="2:65" s="1" customFormat="1" ht="24" customHeight="1">
      <c r="B160" s="155"/>
      <c r="C160" s="156" t="s">
        <v>248</v>
      </c>
      <c r="D160" s="156" t="s">
        <v>161</v>
      </c>
      <c r="E160" s="157" t="s">
        <v>3406</v>
      </c>
      <c r="F160" s="158" t="s">
        <v>3407</v>
      </c>
      <c r="G160" s="159" t="s">
        <v>405</v>
      </c>
      <c r="H160" s="160">
        <v>16</v>
      </c>
      <c r="I160" s="161"/>
      <c r="J160" s="162">
        <f>ROUND(I160*H160,2)</f>
        <v>0</v>
      </c>
      <c r="K160" s="158" t="s">
        <v>430</v>
      </c>
      <c r="L160" s="31"/>
      <c r="M160" s="163" t="s">
        <v>1</v>
      </c>
      <c r="N160" s="164" t="s">
        <v>36</v>
      </c>
      <c r="O160" s="54"/>
      <c r="P160" s="165">
        <f>O160*H160</f>
        <v>0</v>
      </c>
      <c r="Q160" s="165">
        <v>0</v>
      </c>
      <c r="R160" s="165">
        <f>Q160*H160</f>
        <v>0</v>
      </c>
      <c r="S160" s="165">
        <v>0</v>
      </c>
      <c r="T160" s="166">
        <f>S160*H160</f>
        <v>0</v>
      </c>
      <c r="AR160" s="167" t="s">
        <v>165</v>
      </c>
      <c r="AT160" s="167" t="s">
        <v>161</v>
      </c>
      <c r="AU160" s="167" t="s">
        <v>82</v>
      </c>
      <c r="AY160" s="16" t="s">
        <v>159</v>
      </c>
      <c r="BE160" s="168">
        <f>IF(N160="základná",J160,0)</f>
        <v>0</v>
      </c>
      <c r="BF160" s="168">
        <f>IF(N160="znížená",J160,0)</f>
        <v>0</v>
      </c>
      <c r="BG160" s="168">
        <f>IF(N160="zákl. prenesená",J160,0)</f>
        <v>0</v>
      </c>
      <c r="BH160" s="168">
        <f>IF(N160="zníž. prenesená",J160,0)</f>
        <v>0</v>
      </c>
      <c r="BI160" s="168">
        <f>IF(N160="nulová",J160,0)</f>
        <v>0</v>
      </c>
      <c r="BJ160" s="16" t="s">
        <v>82</v>
      </c>
      <c r="BK160" s="168">
        <f>ROUND(I160*H160,2)</f>
        <v>0</v>
      </c>
      <c r="BL160" s="16" t="s">
        <v>165</v>
      </c>
      <c r="BM160" s="167" t="s">
        <v>3408</v>
      </c>
    </row>
    <row r="161" spans="2:65" s="1" customFormat="1" ht="36" customHeight="1">
      <c r="B161" s="155"/>
      <c r="C161" s="156" t="s">
        <v>253</v>
      </c>
      <c r="D161" s="156" t="s">
        <v>161</v>
      </c>
      <c r="E161" s="157" t="s">
        <v>3409</v>
      </c>
      <c r="F161" s="158" t="s">
        <v>3410</v>
      </c>
      <c r="G161" s="159" t="s">
        <v>202</v>
      </c>
      <c r="H161" s="160">
        <v>6</v>
      </c>
      <c r="I161" s="161"/>
      <c r="J161" s="162">
        <f>ROUND(I161*H161,2)</f>
        <v>0</v>
      </c>
      <c r="K161" s="158" t="s">
        <v>1</v>
      </c>
      <c r="L161" s="31"/>
      <c r="M161" s="163" t="s">
        <v>1</v>
      </c>
      <c r="N161" s="164" t="s">
        <v>36</v>
      </c>
      <c r="O161" s="54"/>
      <c r="P161" s="165">
        <f>O161*H161</f>
        <v>0</v>
      </c>
      <c r="Q161" s="165">
        <v>0</v>
      </c>
      <c r="R161" s="165">
        <f>Q161*H161</f>
        <v>0</v>
      </c>
      <c r="S161" s="165">
        <v>0</v>
      </c>
      <c r="T161" s="166">
        <f>S161*H161</f>
        <v>0</v>
      </c>
      <c r="AR161" s="167" t="s">
        <v>165</v>
      </c>
      <c r="AT161" s="167" t="s">
        <v>161</v>
      </c>
      <c r="AU161" s="167" t="s">
        <v>82</v>
      </c>
      <c r="AY161" s="16" t="s">
        <v>159</v>
      </c>
      <c r="BE161" s="168">
        <f>IF(N161="základná",J161,0)</f>
        <v>0</v>
      </c>
      <c r="BF161" s="168">
        <f>IF(N161="znížená",J161,0)</f>
        <v>0</v>
      </c>
      <c r="BG161" s="168">
        <f>IF(N161="zákl. prenesená",J161,0)</f>
        <v>0</v>
      </c>
      <c r="BH161" s="168">
        <f>IF(N161="zníž. prenesená",J161,0)</f>
        <v>0</v>
      </c>
      <c r="BI161" s="168">
        <f>IF(N161="nulová",J161,0)</f>
        <v>0</v>
      </c>
      <c r="BJ161" s="16" t="s">
        <v>82</v>
      </c>
      <c r="BK161" s="168">
        <f>ROUND(I161*H161,2)</f>
        <v>0</v>
      </c>
      <c r="BL161" s="16" t="s">
        <v>165</v>
      </c>
      <c r="BM161" s="167" t="s">
        <v>3411</v>
      </c>
    </row>
    <row r="162" spans="2:65" s="1" customFormat="1" ht="16.5" customHeight="1">
      <c r="B162" s="155"/>
      <c r="C162" s="156" t="s">
        <v>258</v>
      </c>
      <c r="D162" s="156" t="s">
        <v>161</v>
      </c>
      <c r="E162" s="157" t="s">
        <v>3412</v>
      </c>
      <c r="F162" s="158" t="s">
        <v>3413</v>
      </c>
      <c r="G162" s="159" t="s">
        <v>355</v>
      </c>
      <c r="H162" s="160">
        <v>6</v>
      </c>
      <c r="I162" s="161"/>
      <c r="J162" s="162">
        <f>ROUND(I162*H162,2)</f>
        <v>0</v>
      </c>
      <c r="K162" s="158" t="s">
        <v>1</v>
      </c>
      <c r="L162" s="31"/>
      <c r="M162" s="163" t="s">
        <v>1</v>
      </c>
      <c r="N162" s="164" t="s">
        <v>36</v>
      </c>
      <c r="O162" s="54"/>
      <c r="P162" s="165">
        <f>O162*H162</f>
        <v>0</v>
      </c>
      <c r="Q162" s="165">
        <v>0</v>
      </c>
      <c r="R162" s="165">
        <f>Q162*H162</f>
        <v>0</v>
      </c>
      <c r="S162" s="165">
        <v>0</v>
      </c>
      <c r="T162" s="166">
        <f>S162*H162</f>
        <v>0</v>
      </c>
      <c r="AR162" s="167" t="s">
        <v>165</v>
      </c>
      <c r="AT162" s="167" t="s">
        <v>161</v>
      </c>
      <c r="AU162" s="167" t="s">
        <v>82</v>
      </c>
      <c r="AY162" s="16" t="s">
        <v>159</v>
      </c>
      <c r="BE162" s="168">
        <f>IF(N162="základná",J162,0)</f>
        <v>0</v>
      </c>
      <c r="BF162" s="168">
        <f>IF(N162="znížená",J162,0)</f>
        <v>0</v>
      </c>
      <c r="BG162" s="168">
        <f>IF(N162="zákl. prenesená",J162,0)</f>
        <v>0</v>
      </c>
      <c r="BH162" s="168">
        <f>IF(N162="zníž. prenesená",J162,0)</f>
        <v>0</v>
      </c>
      <c r="BI162" s="168">
        <f>IF(N162="nulová",J162,0)</f>
        <v>0</v>
      </c>
      <c r="BJ162" s="16" t="s">
        <v>82</v>
      </c>
      <c r="BK162" s="168">
        <f>ROUND(I162*H162,2)</f>
        <v>0</v>
      </c>
      <c r="BL162" s="16" t="s">
        <v>165</v>
      </c>
      <c r="BM162" s="167" t="s">
        <v>3414</v>
      </c>
    </row>
    <row r="163" spans="2:65" s="11" customFormat="1" ht="22.95" customHeight="1">
      <c r="B163" s="142"/>
      <c r="D163" s="143" t="s">
        <v>69</v>
      </c>
      <c r="E163" s="153" t="s">
        <v>82</v>
      </c>
      <c r="F163" s="153" t="s">
        <v>276</v>
      </c>
      <c r="I163" s="145"/>
      <c r="J163" s="154">
        <f>BK163</f>
        <v>0</v>
      </c>
      <c r="L163" s="142"/>
      <c r="M163" s="147"/>
      <c r="N163" s="148"/>
      <c r="O163" s="148"/>
      <c r="P163" s="149">
        <f>SUM(P164:P169)</f>
        <v>0</v>
      </c>
      <c r="Q163" s="148"/>
      <c r="R163" s="149">
        <f>SUM(R164:R169)</f>
        <v>0.80456220000000001</v>
      </c>
      <c r="S163" s="148"/>
      <c r="T163" s="150">
        <f>SUM(T164:T169)</f>
        <v>0</v>
      </c>
      <c r="AR163" s="143" t="s">
        <v>74</v>
      </c>
      <c r="AT163" s="151" t="s">
        <v>69</v>
      </c>
      <c r="AU163" s="151" t="s">
        <v>74</v>
      </c>
      <c r="AY163" s="143" t="s">
        <v>159</v>
      </c>
      <c r="BK163" s="152">
        <f>SUM(BK164:BK169)</f>
        <v>0</v>
      </c>
    </row>
    <row r="164" spans="2:65" s="1" customFormat="1" ht="24" customHeight="1">
      <c r="B164" s="155"/>
      <c r="C164" s="156" t="s">
        <v>263</v>
      </c>
      <c r="D164" s="156" t="s">
        <v>161</v>
      </c>
      <c r="E164" s="157" t="s">
        <v>3415</v>
      </c>
      <c r="F164" s="158" t="s">
        <v>3416</v>
      </c>
      <c r="G164" s="159" t="s">
        <v>202</v>
      </c>
      <c r="H164" s="160">
        <v>1836.9</v>
      </c>
      <c r="I164" s="161"/>
      <c r="J164" s="162">
        <f>ROUND(I164*H164,2)</f>
        <v>0</v>
      </c>
      <c r="K164" s="158" t="s">
        <v>430</v>
      </c>
      <c r="L164" s="31"/>
      <c r="M164" s="163" t="s">
        <v>1</v>
      </c>
      <c r="N164" s="164" t="s">
        <v>36</v>
      </c>
      <c r="O164" s="54"/>
      <c r="P164" s="165">
        <f>O164*H164</f>
        <v>0</v>
      </c>
      <c r="Q164" s="165">
        <v>3.0000000000000001E-5</v>
      </c>
      <c r="R164" s="165">
        <f>Q164*H164</f>
        <v>5.5107000000000003E-2</v>
      </c>
      <c r="S164" s="165">
        <v>0</v>
      </c>
      <c r="T164" s="166">
        <f>S164*H164</f>
        <v>0</v>
      </c>
      <c r="AR164" s="167" t="s">
        <v>165</v>
      </c>
      <c r="AT164" s="167" t="s">
        <v>161</v>
      </c>
      <c r="AU164" s="167" t="s">
        <v>82</v>
      </c>
      <c r="AY164" s="16" t="s">
        <v>159</v>
      </c>
      <c r="BE164" s="168">
        <f>IF(N164="základná",J164,0)</f>
        <v>0</v>
      </c>
      <c r="BF164" s="168">
        <f>IF(N164="znížená",J164,0)</f>
        <v>0</v>
      </c>
      <c r="BG164" s="168">
        <f>IF(N164="zákl. prenesená",J164,0)</f>
        <v>0</v>
      </c>
      <c r="BH164" s="168">
        <f>IF(N164="zníž. prenesená",J164,0)</f>
        <v>0</v>
      </c>
      <c r="BI164" s="168">
        <f>IF(N164="nulová",J164,0)</f>
        <v>0</v>
      </c>
      <c r="BJ164" s="16" t="s">
        <v>82</v>
      </c>
      <c r="BK164" s="168">
        <f>ROUND(I164*H164,2)</f>
        <v>0</v>
      </c>
      <c r="BL164" s="16" t="s">
        <v>165</v>
      </c>
      <c r="BM164" s="167" t="s">
        <v>3417</v>
      </c>
    </row>
    <row r="165" spans="2:65" s="12" customFormat="1" ht="20.399999999999999">
      <c r="B165" s="169"/>
      <c r="D165" s="170" t="s">
        <v>167</v>
      </c>
      <c r="E165" s="171" t="s">
        <v>1</v>
      </c>
      <c r="F165" s="172" t="s">
        <v>3418</v>
      </c>
      <c r="H165" s="173">
        <v>918.45</v>
      </c>
      <c r="I165" s="174"/>
      <c r="L165" s="169"/>
      <c r="M165" s="175"/>
      <c r="N165" s="176"/>
      <c r="O165" s="176"/>
      <c r="P165" s="176"/>
      <c r="Q165" s="176"/>
      <c r="R165" s="176"/>
      <c r="S165" s="176"/>
      <c r="T165" s="177"/>
      <c r="AT165" s="171" t="s">
        <v>167</v>
      </c>
      <c r="AU165" s="171" t="s">
        <v>82</v>
      </c>
      <c r="AV165" s="12" t="s">
        <v>82</v>
      </c>
      <c r="AW165" s="12" t="s">
        <v>27</v>
      </c>
      <c r="AX165" s="12" t="s">
        <v>70</v>
      </c>
      <c r="AY165" s="171" t="s">
        <v>159</v>
      </c>
    </row>
    <row r="166" spans="2:65" s="12" customFormat="1" ht="20.399999999999999">
      <c r="B166" s="169"/>
      <c r="D166" s="170" t="s">
        <v>167</v>
      </c>
      <c r="E166" s="171" t="s">
        <v>1</v>
      </c>
      <c r="F166" s="172" t="s">
        <v>3418</v>
      </c>
      <c r="H166" s="173">
        <v>918.45</v>
      </c>
      <c r="I166" s="174"/>
      <c r="L166" s="169"/>
      <c r="M166" s="175"/>
      <c r="N166" s="176"/>
      <c r="O166" s="176"/>
      <c r="P166" s="176"/>
      <c r="Q166" s="176"/>
      <c r="R166" s="176"/>
      <c r="S166" s="176"/>
      <c r="T166" s="177"/>
      <c r="AT166" s="171" t="s">
        <v>167</v>
      </c>
      <c r="AU166" s="171" t="s">
        <v>82</v>
      </c>
      <c r="AV166" s="12" t="s">
        <v>82</v>
      </c>
      <c r="AW166" s="12" t="s">
        <v>27</v>
      </c>
      <c r="AX166" s="12" t="s">
        <v>70</v>
      </c>
      <c r="AY166" s="171" t="s">
        <v>159</v>
      </c>
    </row>
    <row r="167" spans="2:65" s="13" customFormat="1">
      <c r="B167" s="178"/>
      <c r="D167" s="170" t="s">
        <v>167</v>
      </c>
      <c r="E167" s="179" t="s">
        <v>1</v>
      </c>
      <c r="F167" s="180" t="s">
        <v>169</v>
      </c>
      <c r="H167" s="181">
        <v>1836.9</v>
      </c>
      <c r="I167" s="182"/>
      <c r="L167" s="178"/>
      <c r="M167" s="183"/>
      <c r="N167" s="184"/>
      <c r="O167" s="184"/>
      <c r="P167" s="184"/>
      <c r="Q167" s="184"/>
      <c r="R167" s="184"/>
      <c r="S167" s="184"/>
      <c r="T167" s="185"/>
      <c r="AT167" s="179" t="s">
        <v>167</v>
      </c>
      <c r="AU167" s="179" t="s">
        <v>82</v>
      </c>
      <c r="AV167" s="13" t="s">
        <v>165</v>
      </c>
      <c r="AW167" s="13" t="s">
        <v>27</v>
      </c>
      <c r="AX167" s="13" t="s">
        <v>74</v>
      </c>
      <c r="AY167" s="179" t="s">
        <v>159</v>
      </c>
    </row>
    <row r="168" spans="2:65" s="1" customFormat="1" ht="24" customHeight="1">
      <c r="B168" s="155"/>
      <c r="C168" s="195" t="s">
        <v>267</v>
      </c>
      <c r="D168" s="195" t="s">
        <v>224</v>
      </c>
      <c r="E168" s="196" t="s">
        <v>3419</v>
      </c>
      <c r="F168" s="197" t="s">
        <v>3420</v>
      </c>
      <c r="G168" s="198" t="s">
        <v>202</v>
      </c>
      <c r="H168" s="199">
        <v>1873.6379999999999</v>
      </c>
      <c r="I168" s="200"/>
      <c r="J168" s="201">
        <f>ROUND(I168*H168,2)</f>
        <v>0</v>
      </c>
      <c r="K168" s="197" t="s">
        <v>430</v>
      </c>
      <c r="L168" s="202"/>
      <c r="M168" s="203" t="s">
        <v>1</v>
      </c>
      <c r="N168" s="204" t="s">
        <v>36</v>
      </c>
      <c r="O168" s="54"/>
      <c r="P168" s="165">
        <f>O168*H168</f>
        <v>0</v>
      </c>
      <c r="Q168" s="165">
        <v>4.0000000000000002E-4</v>
      </c>
      <c r="R168" s="165">
        <f>Q168*H168</f>
        <v>0.74945519999999999</v>
      </c>
      <c r="S168" s="165">
        <v>0</v>
      </c>
      <c r="T168" s="166">
        <f>S168*H168</f>
        <v>0</v>
      </c>
      <c r="AR168" s="167" t="s">
        <v>212</v>
      </c>
      <c r="AT168" s="167" t="s">
        <v>224</v>
      </c>
      <c r="AU168" s="167" t="s">
        <v>82</v>
      </c>
      <c r="AY168" s="16" t="s">
        <v>159</v>
      </c>
      <c r="BE168" s="168">
        <f>IF(N168="základná",J168,0)</f>
        <v>0</v>
      </c>
      <c r="BF168" s="168">
        <f>IF(N168="znížená",J168,0)</f>
        <v>0</v>
      </c>
      <c r="BG168" s="168">
        <f>IF(N168="zákl. prenesená",J168,0)</f>
        <v>0</v>
      </c>
      <c r="BH168" s="168">
        <f>IF(N168="zníž. prenesená",J168,0)</f>
        <v>0</v>
      </c>
      <c r="BI168" s="168">
        <f>IF(N168="nulová",J168,0)</f>
        <v>0</v>
      </c>
      <c r="BJ168" s="16" t="s">
        <v>82</v>
      </c>
      <c r="BK168" s="168">
        <f>ROUND(I168*H168,2)</f>
        <v>0</v>
      </c>
      <c r="BL168" s="16" t="s">
        <v>165</v>
      </c>
      <c r="BM168" s="167" t="s">
        <v>3421</v>
      </c>
    </row>
    <row r="169" spans="2:65" s="12" customFormat="1">
      <c r="B169" s="169"/>
      <c r="D169" s="170" t="s">
        <v>167</v>
      </c>
      <c r="F169" s="172" t="s">
        <v>3422</v>
      </c>
      <c r="H169" s="173">
        <v>1873.6379999999999</v>
      </c>
      <c r="I169" s="174"/>
      <c r="L169" s="169"/>
      <c r="M169" s="175"/>
      <c r="N169" s="176"/>
      <c r="O169" s="176"/>
      <c r="P169" s="176"/>
      <c r="Q169" s="176"/>
      <c r="R169" s="176"/>
      <c r="S169" s="176"/>
      <c r="T169" s="177"/>
      <c r="AT169" s="171" t="s">
        <v>167</v>
      </c>
      <c r="AU169" s="171" t="s">
        <v>82</v>
      </c>
      <c r="AV169" s="12" t="s">
        <v>82</v>
      </c>
      <c r="AW169" s="12" t="s">
        <v>3</v>
      </c>
      <c r="AX169" s="12" t="s">
        <v>74</v>
      </c>
      <c r="AY169" s="171" t="s">
        <v>159</v>
      </c>
    </row>
    <row r="170" spans="2:65" s="11" customFormat="1" ht="22.95" customHeight="1">
      <c r="B170" s="142"/>
      <c r="D170" s="143" t="s">
        <v>69</v>
      </c>
      <c r="E170" s="153" t="s">
        <v>165</v>
      </c>
      <c r="F170" s="153" t="s">
        <v>1074</v>
      </c>
      <c r="I170" s="145"/>
      <c r="J170" s="154">
        <f>BK170</f>
        <v>0</v>
      </c>
      <c r="L170" s="142"/>
      <c r="M170" s="147"/>
      <c r="N170" s="148"/>
      <c r="O170" s="148"/>
      <c r="P170" s="149">
        <f>SUM(P171:P173)</f>
        <v>0</v>
      </c>
      <c r="Q170" s="148"/>
      <c r="R170" s="149">
        <f>SUM(R171:R173)</f>
        <v>20.936256000000004</v>
      </c>
      <c r="S170" s="148"/>
      <c r="T170" s="150">
        <f>SUM(T171:T173)</f>
        <v>0</v>
      </c>
      <c r="AR170" s="143" t="s">
        <v>74</v>
      </c>
      <c r="AT170" s="151" t="s">
        <v>69</v>
      </c>
      <c r="AU170" s="151" t="s">
        <v>74</v>
      </c>
      <c r="AY170" s="143" t="s">
        <v>159</v>
      </c>
      <c r="BK170" s="152">
        <f>SUM(BK171:BK173)</f>
        <v>0</v>
      </c>
    </row>
    <row r="171" spans="2:65" s="1" customFormat="1" ht="24" customHeight="1">
      <c r="B171" s="155"/>
      <c r="C171" s="156" t="s">
        <v>271</v>
      </c>
      <c r="D171" s="156" t="s">
        <v>161</v>
      </c>
      <c r="E171" s="157" t="s">
        <v>3423</v>
      </c>
      <c r="F171" s="158" t="s">
        <v>3424</v>
      </c>
      <c r="G171" s="159" t="s">
        <v>202</v>
      </c>
      <c r="H171" s="160">
        <v>129.30000000000001</v>
      </c>
      <c r="I171" s="161"/>
      <c r="J171" s="162">
        <f>ROUND(I171*H171,2)</f>
        <v>0</v>
      </c>
      <c r="K171" s="158" t="s">
        <v>430</v>
      </c>
      <c r="L171" s="31"/>
      <c r="M171" s="163" t="s">
        <v>1</v>
      </c>
      <c r="N171" s="164" t="s">
        <v>36</v>
      </c>
      <c r="O171" s="54"/>
      <c r="P171" s="165">
        <f>O171*H171</f>
        <v>0</v>
      </c>
      <c r="Q171" s="165">
        <v>0.16192000000000001</v>
      </c>
      <c r="R171" s="165">
        <f>Q171*H171</f>
        <v>20.936256000000004</v>
      </c>
      <c r="S171" s="165">
        <v>0</v>
      </c>
      <c r="T171" s="166">
        <f>S171*H171</f>
        <v>0</v>
      </c>
      <c r="AR171" s="167" t="s">
        <v>165</v>
      </c>
      <c r="AT171" s="167" t="s">
        <v>161</v>
      </c>
      <c r="AU171" s="167" t="s">
        <v>82</v>
      </c>
      <c r="AY171" s="16" t="s">
        <v>159</v>
      </c>
      <c r="BE171" s="168">
        <f>IF(N171="základná",J171,0)</f>
        <v>0</v>
      </c>
      <c r="BF171" s="168">
        <f>IF(N171="znížená",J171,0)</f>
        <v>0</v>
      </c>
      <c r="BG171" s="168">
        <f>IF(N171="zákl. prenesená",J171,0)</f>
        <v>0</v>
      </c>
      <c r="BH171" s="168">
        <f>IF(N171="zníž. prenesená",J171,0)</f>
        <v>0</v>
      </c>
      <c r="BI171" s="168">
        <f>IF(N171="nulová",J171,0)</f>
        <v>0</v>
      </c>
      <c r="BJ171" s="16" t="s">
        <v>82</v>
      </c>
      <c r="BK171" s="168">
        <f>ROUND(I171*H171,2)</f>
        <v>0</v>
      </c>
      <c r="BL171" s="16" t="s">
        <v>165</v>
      </c>
      <c r="BM171" s="167" t="s">
        <v>3425</v>
      </c>
    </row>
    <row r="172" spans="2:65" s="12" customFormat="1" ht="20.399999999999999">
      <c r="B172" s="169"/>
      <c r="D172" s="170" t="s">
        <v>167</v>
      </c>
      <c r="E172" s="171" t="s">
        <v>1</v>
      </c>
      <c r="F172" s="172" t="s">
        <v>3426</v>
      </c>
      <c r="H172" s="173">
        <v>129.30000000000001</v>
      </c>
      <c r="I172" s="174"/>
      <c r="L172" s="169"/>
      <c r="M172" s="175"/>
      <c r="N172" s="176"/>
      <c r="O172" s="176"/>
      <c r="P172" s="176"/>
      <c r="Q172" s="176"/>
      <c r="R172" s="176"/>
      <c r="S172" s="176"/>
      <c r="T172" s="177"/>
      <c r="AT172" s="171" t="s">
        <v>167</v>
      </c>
      <c r="AU172" s="171" t="s">
        <v>82</v>
      </c>
      <c r="AV172" s="12" t="s">
        <v>82</v>
      </c>
      <c r="AW172" s="12" t="s">
        <v>27</v>
      </c>
      <c r="AX172" s="12" t="s">
        <v>70</v>
      </c>
      <c r="AY172" s="171" t="s">
        <v>159</v>
      </c>
    </row>
    <row r="173" spans="2:65" s="13" customFormat="1">
      <c r="B173" s="178"/>
      <c r="D173" s="170" t="s">
        <v>167</v>
      </c>
      <c r="E173" s="179" t="s">
        <v>1</v>
      </c>
      <c r="F173" s="180" t="s">
        <v>169</v>
      </c>
      <c r="H173" s="181">
        <v>129.30000000000001</v>
      </c>
      <c r="I173" s="182"/>
      <c r="L173" s="178"/>
      <c r="M173" s="183"/>
      <c r="N173" s="184"/>
      <c r="O173" s="184"/>
      <c r="P173" s="184"/>
      <c r="Q173" s="184"/>
      <c r="R173" s="184"/>
      <c r="S173" s="184"/>
      <c r="T173" s="185"/>
      <c r="AT173" s="179" t="s">
        <v>167</v>
      </c>
      <c r="AU173" s="179" t="s">
        <v>82</v>
      </c>
      <c r="AV173" s="13" t="s">
        <v>165</v>
      </c>
      <c r="AW173" s="13" t="s">
        <v>27</v>
      </c>
      <c r="AX173" s="13" t="s">
        <v>74</v>
      </c>
      <c r="AY173" s="179" t="s">
        <v>159</v>
      </c>
    </row>
    <row r="174" spans="2:65" s="11" customFormat="1" ht="22.95" customHeight="1">
      <c r="B174" s="142"/>
      <c r="D174" s="143" t="s">
        <v>69</v>
      </c>
      <c r="E174" s="153" t="s">
        <v>195</v>
      </c>
      <c r="F174" s="153" t="s">
        <v>3427</v>
      </c>
      <c r="I174" s="145"/>
      <c r="J174" s="154">
        <f>BK174</f>
        <v>0</v>
      </c>
      <c r="L174" s="142"/>
      <c r="M174" s="147"/>
      <c r="N174" s="148"/>
      <c r="O174" s="148"/>
      <c r="P174" s="149">
        <f>SUM(P175:P183)</f>
        <v>0</v>
      </c>
      <c r="Q174" s="148"/>
      <c r="R174" s="149">
        <f>SUM(R175:R183)</f>
        <v>356.48049515999998</v>
      </c>
      <c r="S174" s="148"/>
      <c r="T174" s="150">
        <f>SUM(T175:T183)</f>
        <v>0</v>
      </c>
      <c r="AR174" s="143" t="s">
        <v>74</v>
      </c>
      <c r="AT174" s="151" t="s">
        <v>69</v>
      </c>
      <c r="AU174" s="151" t="s">
        <v>74</v>
      </c>
      <c r="AY174" s="143" t="s">
        <v>159</v>
      </c>
      <c r="BK174" s="152">
        <f>SUM(BK175:BK183)</f>
        <v>0</v>
      </c>
    </row>
    <row r="175" spans="2:65" s="1" customFormat="1" ht="24" customHeight="1">
      <c r="B175" s="155"/>
      <c r="C175" s="156" t="s">
        <v>277</v>
      </c>
      <c r="D175" s="156" t="s">
        <v>161</v>
      </c>
      <c r="E175" s="157" t="s">
        <v>3428</v>
      </c>
      <c r="F175" s="158" t="s">
        <v>3429</v>
      </c>
      <c r="G175" s="159" t="s">
        <v>202</v>
      </c>
      <c r="H175" s="160">
        <v>665.7</v>
      </c>
      <c r="I175" s="161"/>
      <c r="J175" s="162">
        <f>ROUND(I175*H175,2)</f>
        <v>0</v>
      </c>
      <c r="K175" s="158" t="s">
        <v>430</v>
      </c>
      <c r="L175" s="31"/>
      <c r="M175" s="163" t="s">
        <v>1</v>
      </c>
      <c r="N175" s="164" t="s">
        <v>36</v>
      </c>
      <c r="O175" s="54"/>
      <c r="P175" s="165">
        <f>O175*H175</f>
        <v>0</v>
      </c>
      <c r="Q175" s="165">
        <v>0.12966</v>
      </c>
      <c r="R175" s="165">
        <f>Q175*H175</f>
        <v>86.314661999999998</v>
      </c>
      <c r="S175" s="165">
        <v>0</v>
      </c>
      <c r="T175" s="166">
        <f>S175*H175</f>
        <v>0</v>
      </c>
      <c r="AR175" s="167" t="s">
        <v>165</v>
      </c>
      <c r="AT175" s="167" t="s">
        <v>161</v>
      </c>
      <c r="AU175" s="167" t="s">
        <v>82</v>
      </c>
      <c r="AY175" s="16" t="s">
        <v>159</v>
      </c>
      <c r="BE175" s="168">
        <f>IF(N175="základná",J175,0)</f>
        <v>0</v>
      </c>
      <c r="BF175" s="168">
        <f>IF(N175="znížená",J175,0)</f>
        <v>0</v>
      </c>
      <c r="BG175" s="168">
        <f>IF(N175="zákl. prenesená",J175,0)</f>
        <v>0</v>
      </c>
      <c r="BH175" s="168">
        <f>IF(N175="zníž. prenesená",J175,0)</f>
        <v>0</v>
      </c>
      <c r="BI175" s="168">
        <f>IF(N175="nulová",J175,0)</f>
        <v>0</v>
      </c>
      <c r="BJ175" s="16" t="s">
        <v>82</v>
      </c>
      <c r="BK175" s="168">
        <f>ROUND(I175*H175,2)</f>
        <v>0</v>
      </c>
      <c r="BL175" s="16" t="s">
        <v>165</v>
      </c>
      <c r="BM175" s="167" t="s">
        <v>3430</v>
      </c>
    </row>
    <row r="176" spans="2:65" s="1" customFormat="1" ht="24" customHeight="1">
      <c r="B176" s="155"/>
      <c r="C176" s="156" t="s">
        <v>7</v>
      </c>
      <c r="D176" s="156" t="s">
        <v>161</v>
      </c>
      <c r="E176" s="157" t="s">
        <v>3431</v>
      </c>
      <c r="F176" s="158" t="s">
        <v>3432</v>
      </c>
      <c r="G176" s="159" t="s">
        <v>202</v>
      </c>
      <c r="H176" s="160">
        <v>665.7</v>
      </c>
      <c r="I176" s="161"/>
      <c r="J176" s="162">
        <f>ROUND(I176*H176,2)</f>
        <v>0</v>
      </c>
      <c r="K176" s="158" t="s">
        <v>172</v>
      </c>
      <c r="L176" s="31"/>
      <c r="M176" s="163" t="s">
        <v>1</v>
      </c>
      <c r="N176" s="164" t="s">
        <v>36</v>
      </c>
      <c r="O176" s="54"/>
      <c r="P176" s="165">
        <f>O176*H176</f>
        <v>0</v>
      </c>
      <c r="Q176" s="165">
        <v>6.0999999999999997E-4</v>
      </c>
      <c r="R176" s="165">
        <f>Q176*H176</f>
        <v>0.40607700000000002</v>
      </c>
      <c r="S176" s="165">
        <v>0</v>
      </c>
      <c r="T176" s="166">
        <f>S176*H176</f>
        <v>0</v>
      </c>
      <c r="AR176" s="167" t="s">
        <v>165</v>
      </c>
      <c r="AT176" s="167" t="s">
        <v>161</v>
      </c>
      <c r="AU176" s="167" t="s">
        <v>82</v>
      </c>
      <c r="AY176" s="16" t="s">
        <v>159</v>
      </c>
      <c r="BE176" s="168">
        <f>IF(N176="základná",J176,0)</f>
        <v>0</v>
      </c>
      <c r="BF176" s="168">
        <f>IF(N176="znížená",J176,0)</f>
        <v>0</v>
      </c>
      <c r="BG176" s="168">
        <f>IF(N176="zákl. prenesená",J176,0)</f>
        <v>0</v>
      </c>
      <c r="BH176" s="168">
        <f>IF(N176="zníž. prenesená",J176,0)</f>
        <v>0</v>
      </c>
      <c r="BI176" s="168">
        <f>IF(N176="nulová",J176,0)</f>
        <v>0</v>
      </c>
      <c r="BJ176" s="16" t="s">
        <v>82</v>
      </c>
      <c r="BK176" s="168">
        <f>ROUND(I176*H176,2)</f>
        <v>0</v>
      </c>
      <c r="BL176" s="16" t="s">
        <v>165</v>
      </c>
      <c r="BM176" s="167" t="s">
        <v>3433</v>
      </c>
    </row>
    <row r="177" spans="2:65" s="1" customFormat="1" ht="24" customHeight="1">
      <c r="B177" s="155"/>
      <c r="C177" s="156" t="s">
        <v>290</v>
      </c>
      <c r="D177" s="156" t="s">
        <v>161</v>
      </c>
      <c r="E177" s="157" t="s">
        <v>3434</v>
      </c>
      <c r="F177" s="158" t="s">
        <v>3435</v>
      </c>
      <c r="G177" s="159" t="s">
        <v>202</v>
      </c>
      <c r="H177" s="160">
        <v>665.7</v>
      </c>
      <c r="I177" s="161"/>
      <c r="J177" s="162">
        <f>ROUND(I177*H177,2)</f>
        <v>0</v>
      </c>
      <c r="K177" s="158" t="s">
        <v>430</v>
      </c>
      <c r="L177" s="31"/>
      <c r="M177" s="163" t="s">
        <v>1</v>
      </c>
      <c r="N177" s="164" t="s">
        <v>36</v>
      </c>
      <c r="O177" s="54"/>
      <c r="P177" s="165">
        <f>O177*H177</f>
        <v>0</v>
      </c>
      <c r="Q177" s="165">
        <v>0.20745</v>
      </c>
      <c r="R177" s="165">
        <f>Q177*H177</f>
        <v>138.09946500000001</v>
      </c>
      <c r="S177" s="165">
        <v>0</v>
      </c>
      <c r="T177" s="166">
        <f>S177*H177</f>
        <v>0</v>
      </c>
      <c r="AR177" s="167" t="s">
        <v>165</v>
      </c>
      <c r="AT177" s="167" t="s">
        <v>161</v>
      </c>
      <c r="AU177" s="167" t="s">
        <v>82</v>
      </c>
      <c r="AY177" s="16" t="s">
        <v>159</v>
      </c>
      <c r="BE177" s="168">
        <f>IF(N177="základná",J177,0)</f>
        <v>0</v>
      </c>
      <c r="BF177" s="168">
        <f>IF(N177="znížená",J177,0)</f>
        <v>0</v>
      </c>
      <c r="BG177" s="168">
        <f>IF(N177="zákl. prenesená",J177,0)</f>
        <v>0</v>
      </c>
      <c r="BH177" s="168">
        <f>IF(N177="zníž. prenesená",J177,0)</f>
        <v>0</v>
      </c>
      <c r="BI177" s="168">
        <f>IF(N177="nulová",J177,0)</f>
        <v>0</v>
      </c>
      <c r="BJ177" s="16" t="s">
        <v>82</v>
      </c>
      <c r="BK177" s="168">
        <f>ROUND(I177*H177,2)</f>
        <v>0</v>
      </c>
      <c r="BL177" s="16" t="s">
        <v>165</v>
      </c>
      <c r="BM177" s="167" t="s">
        <v>3436</v>
      </c>
    </row>
    <row r="178" spans="2:65" s="1" customFormat="1" ht="24" customHeight="1">
      <c r="B178" s="155"/>
      <c r="C178" s="156" t="s">
        <v>294</v>
      </c>
      <c r="D178" s="156" t="s">
        <v>161</v>
      </c>
      <c r="E178" s="157" t="s">
        <v>3437</v>
      </c>
      <c r="F178" s="158" t="s">
        <v>3438</v>
      </c>
      <c r="G178" s="159" t="s">
        <v>202</v>
      </c>
      <c r="H178" s="160">
        <v>665.7</v>
      </c>
      <c r="I178" s="161"/>
      <c r="J178" s="162">
        <f>ROUND(I178*H178,2)</f>
        <v>0</v>
      </c>
      <c r="K178" s="158" t="s">
        <v>172</v>
      </c>
      <c r="L178" s="31"/>
      <c r="M178" s="163" t="s">
        <v>1</v>
      </c>
      <c r="N178" s="164" t="s">
        <v>36</v>
      </c>
      <c r="O178" s="54"/>
      <c r="P178" s="165">
        <f>O178*H178</f>
        <v>0</v>
      </c>
      <c r="Q178" s="165">
        <v>6.0099999999999997E-3</v>
      </c>
      <c r="R178" s="165">
        <f>Q178*H178</f>
        <v>4.0008569999999999</v>
      </c>
      <c r="S178" s="165">
        <v>0</v>
      </c>
      <c r="T178" s="166">
        <f>S178*H178</f>
        <v>0</v>
      </c>
      <c r="AR178" s="167" t="s">
        <v>165</v>
      </c>
      <c r="AT178" s="167" t="s">
        <v>161</v>
      </c>
      <c r="AU178" s="167" t="s">
        <v>82</v>
      </c>
      <c r="AY178" s="16" t="s">
        <v>159</v>
      </c>
      <c r="BE178" s="168">
        <f>IF(N178="základná",J178,0)</f>
        <v>0</v>
      </c>
      <c r="BF178" s="168">
        <f>IF(N178="znížená",J178,0)</f>
        <v>0</v>
      </c>
      <c r="BG178" s="168">
        <f>IF(N178="zákl. prenesená",J178,0)</f>
        <v>0</v>
      </c>
      <c r="BH178" s="168">
        <f>IF(N178="zníž. prenesená",J178,0)</f>
        <v>0</v>
      </c>
      <c r="BI178" s="168">
        <f>IF(N178="nulová",J178,0)</f>
        <v>0</v>
      </c>
      <c r="BJ178" s="16" t="s">
        <v>82</v>
      </c>
      <c r="BK178" s="168">
        <f>ROUND(I178*H178,2)</f>
        <v>0</v>
      </c>
      <c r="BL178" s="16" t="s">
        <v>165</v>
      </c>
      <c r="BM178" s="167" t="s">
        <v>3439</v>
      </c>
    </row>
    <row r="179" spans="2:65" s="1" customFormat="1" ht="24" customHeight="1">
      <c r="B179" s="155"/>
      <c r="C179" s="156" t="s">
        <v>299</v>
      </c>
      <c r="D179" s="156" t="s">
        <v>161</v>
      </c>
      <c r="E179" s="157" t="s">
        <v>3440</v>
      </c>
      <c r="F179" s="158" t="s">
        <v>3441</v>
      </c>
      <c r="G179" s="159" t="s">
        <v>202</v>
      </c>
      <c r="H179" s="160">
        <v>142.934</v>
      </c>
      <c r="I179" s="161"/>
      <c r="J179" s="162">
        <f>ROUND(I179*H179,2)</f>
        <v>0</v>
      </c>
      <c r="K179" s="158" t="s">
        <v>430</v>
      </c>
      <c r="L179" s="31"/>
      <c r="M179" s="163" t="s">
        <v>1</v>
      </c>
      <c r="N179" s="164" t="s">
        <v>36</v>
      </c>
      <c r="O179" s="54"/>
      <c r="P179" s="165">
        <f>O179*H179</f>
        <v>0</v>
      </c>
      <c r="Q179" s="165">
        <v>0.52673999999999999</v>
      </c>
      <c r="R179" s="165">
        <f>Q179*H179</f>
        <v>75.289055160000004</v>
      </c>
      <c r="S179" s="165">
        <v>0</v>
      </c>
      <c r="T179" s="166">
        <f>S179*H179</f>
        <v>0</v>
      </c>
      <c r="AR179" s="167" t="s">
        <v>165</v>
      </c>
      <c r="AT179" s="167" t="s">
        <v>161</v>
      </c>
      <c r="AU179" s="167" t="s">
        <v>82</v>
      </c>
      <c r="AY179" s="16" t="s">
        <v>159</v>
      </c>
      <c r="BE179" s="168">
        <f>IF(N179="základná",J179,0)</f>
        <v>0</v>
      </c>
      <c r="BF179" s="168">
        <f>IF(N179="znížená",J179,0)</f>
        <v>0</v>
      </c>
      <c r="BG179" s="168">
        <f>IF(N179="zákl. prenesená",J179,0)</f>
        <v>0</v>
      </c>
      <c r="BH179" s="168">
        <f>IF(N179="zníž. prenesená",J179,0)</f>
        <v>0</v>
      </c>
      <c r="BI179" s="168">
        <f>IF(N179="nulová",J179,0)</f>
        <v>0</v>
      </c>
      <c r="BJ179" s="16" t="s">
        <v>82</v>
      </c>
      <c r="BK179" s="168">
        <f>ROUND(I179*H179,2)</f>
        <v>0</v>
      </c>
      <c r="BL179" s="16" t="s">
        <v>165</v>
      </c>
      <c r="BM179" s="167" t="s">
        <v>3442</v>
      </c>
    </row>
    <row r="180" spans="2:65" s="12" customFormat="1">
      <c r="B180" s="169"/>
      <c r="D180" s="170" t="s">
        <v>167</v>
      </c>
      <c r="E180" s="171" t="s">
        <v>1</v>
      </c>
      <c r="F180" s="172" t="s">
        <v>3443</v>
      </c>
      <c r="H180" s="173">
        <v>142.934</v>
      </c>
      <c r="I180" s="174"/>
      <c r="L180" s="169"/>
      <c r="M180" s="175"/>
      <c r="N180" s="176"/>
      <c r="O180" s="176"/>
      <c r="P180" s="176"/>
      <c r="Q180" s="176"/>
      <c r="R180" s="176"/>
      <c r="S180" s="176"/>
      <c r="T180" s="177"/>
      <c r="AT180" s="171" t="s">
        <v>167</v>
      </c>
      <c r="AU180" s="171" t="s">
        <v>82</v>
      </c>
      <c r="AV180" s="12" t="s">
        <v>82</v>
      </c>
      <c r="AW180" s="12" t="s">
        <v>27</v>
      </c>
      <c r="AX180" s="12" t="s">
        <v>74</v>
      </c>
      <c r="AY180" s="171" t="s">
        <v>159</v>
      </c>
    </row>
    <row r="181" spans="2:65" s="1" customFormat="1" ht="16.5" customHeight="1">
      <c r="B181" s="155"/>
      <c r="C181" s="156" t="s">
        <v>314</v>
      </c>
      <c r="D181" s="156" t="s">
        <v>161</v>
      </c>
      <c r="E181" s="157" t="s">
        <v>3444</v>
      </c>
      <c r="F181" s="158" t="s">
        <v>3445</v>
      </c>
      <c r="G181" s="159" t="s">
        <v>202</v>
      </c>
      <c r="H181" s="160">
        <v>129.30000000000001</v>
      </c>
      <c r="I181" s="161"/>
      <c r="J181" s="162">
        <f>ROUND(I181*H181,2)</f>
        <v>0</v>
      </c>
      <c r="K181" s="158" t="s">
        <v>430</v>
      </c>
      <c r="L181" s="31"/>
      <c r="M181" s="163" t="s">
        <v>1</v>
      </c>
      <c r="N181" s="164" t="s">
        <v>36</v>
      </c>
      <c r="O181" s="54"/>
      <c r="P181" s="165">
        <f>O181*H181</f>
        <v>0</v>
      </c>
      <c r="Q181" s="165">
        <v>0.27503</v>
      </c>
      <c r="R181" s="165">
        <f>Q181*H181</f>
        <v>35.561379000000002</v>
      </c>
      <c r="S181" s="165">
        <v>0</v>
      </c>
      <c r="T181" s="166">
        <f>S181*H181</f>
        <v>0</v>
      </c>
      <c r="AR181" s="167" t="s">
        <v>165</v>
      </c>
      <c r="AT181" s="167" t="s">
        <v>161</v>
      </c>
      <c r="AU181" s="167" t="s">
        <v>82</v>
      </c>
      <c r="AY181" s="16" t="s">
        <v>159</v>
      </c>
      <c r="BE181" s="168">
        <f>IF(N181="základná",J181,0)</f>
        <v>0</v>
      </c>
      <c r="BF181" s="168">
        <f>IF(N181="znížená",J181,0)</f>
        <v>0</v>
      </c>
      <c r="BG181" s="168">
        <f>IF(N181="zákl. prenesená",J181,0)</f>
        <v>0</v>
      </c>
      <c r="BH181" s="168">
        <f>IF(N181="zníž. prenesená",J181,0)</f>
        <v>0</v>
      </c>
      <c r="BI181" s="168">
        <f>IF(N181="nulová",J181,0)</f>
        <v>0</v>
      </c>
      <c r="BJ181" s="16" t="s">
        <v>82</v>
      </c>
      <c r="BK181" s="168">
        <f>ROUND(I181*H181,2)</f>
        <v>0</v>
      </c>
      <c r="BL181" s="16" t="s">
        <v>165</v>
      </c>
      <c r="BM181" s="167" t="s">
        <v>3446</v>
      </c>
    </row>
    <row r="182" spans="2:65" s="1" customFormat="1" ht="16.5" customHeight="1">
      <c r="B182" s="155"/>
      <c r="C182" s="195" t="s">
        <v>327</v>
      </c>
      <c r="D182" s="195" t="s">
        <v>224</v>
      </c>
      <c r="E182" s="196" t="s">
        <v>3447</v>
      </c>
      <c r="F182" s="197" t="s">
        <v>3445</v>
      </c>
      <c r="G182" s="198" t="s">
        <v>202</v>
      </c>
      <c r="H182" s="199">
        <v>129.30000000000001</v>
      </c>
      <c r="I182" s="200"/>
      <c r="J182" s="201">
        <f>ROUND(I182*H182,2)</f>
        <v>0</v>
      </c>
      <c r="K182" s="197" t="s">
        <v>430</v>
      </c>
      <c r="L182" s="202"/>
      <c r="M182" s="203" t="s">
        <v>1</v>
      </c>
      <c r="N182" s="204" t="s">
        <v>36</v>
      </c>
      <c r="O182" s="54"/>
      <c r="P182" s="165">
        <f>O182*H182</f>
        <v>0</v>
      </c>
      <c r="Q182" s="165">
        <v>0.13</v>
      </c>
      <c r="R182" s="165">
        <f>Q182*H182</f>
        <v>16.809000000000001</v>
      </c>
      <c r="S182" s="165">
        <v>0</v>
      </c>
      <c r="T182" s="166">
        <f>S182*H182</f>
        <v>0</v>
      </c>
      <c r="AR182" s="167" t="s">
        <v>212</v>
      </c>
      <c r="AT182" s="167" t="s">
        <v>224</v>
      </c>
      <c r="AU182" s="167" t="s">
        <v>82</v>
      </c>
      <c r="AY182" s="16" t="s">
        <v>159</v>
      </c>
      <c r="BE182" s="168">
        <f>IF(N182="základná",J182,0)</f>
        <v>0</v>
      </c>
      <c r="BF182" s="168">
        <f>IF(N182="znížená",J182,0)</f>
        <v>0</v>
      </c>
      <c r="BG182" s="168">
        <f>IF(N182="zákl. prenesená",J182,0)</f>
        <v>0</v>
      </c>
      <c r="BH182" s="168">
        <f>IF(N182="zníž. prenesená",J182,0)</f>
        <v>0</v>
      </c>
      <c r="BI182" s="168">
        <f>IF(N182="nulová",J182,0)</f>
        <v>0</v>
      </c>
      <c r="BJ182" s="16" t="s">
        <v>82</v>
      </c>
      <c r="BK182" s="168">
        <f>ROUND(I182*H182,2)</f>
        <v>0</v>
      </c>
      <c r="BL182" s="16" t="s">
        <v>165</v>
      </c>
      <c r="BM182" s="167" t="s">
        <v>3448</v>
      </c>
    </row>
    <row r="183" spans="2:65" s="1" customFormat="1" ht="16.5" customHeight="1">
      <c r="B183" s="155"/>
      <c r="C183" s="156" t="s">
        <v>331</v>
      </c>
      <c r="D183" s="156" t="s">
        <v>161</v>
      </c>
      <c r="E183" s="157" t="s">
        <v>3449</v>
      </c>
      <c r="F183" s="158" t="s">
        <v>3450</v>
      </c>
      <c r="G183" s="159" t="s">
        <v>202</v>
      </c>
      <c r="H183" s="160">
        <v>142.5</v>
      </c>
      <c r="I183" s="161"/>
      <c r="J183" s="162">
        <f>ROUND(I183*H183,2)</f>
        <v>0</v>
      </c>
      <c r="K183" s="158" t="s">
        <v>430</v>
      </c>
      <c r="L183" s="31"/>
      <c r="M183" s="163" t="s">
        <v>1</v>
      </c>
      <c r="N183" s="164" t="s">
        <v>36</v>
      </c>
      <c r="O183" s="54"/>
      <c r="P183" s="165">
        <f>O183*H183</f>
        <v>0</v>
      </c>
      <c r="Q183" s="165">
        <v>0</v>
      </c>
      <c r="R183" s="165">
        <f>Q183*H183</f>
        <v>0</v>
      </c>
      <c r="S183" s="165">
        <v>0</v>
      </c>
      <c r="T183" s="166">
        <f>S183*H183</f>
        <v>0</v>
      </c>
      <c r="AR183" s="167" t="s">
        <v>165</v>
      </c>
      <c r="AT183" s="167" t="s">
        <v>161</v>
      </c>
      <c r="AU183" s="167" t="s">
        <v>82</v>
      </c>
      <c r="AY183" s="16" t="s">
        <v>159</v>
      </c>
      <c r="BE183" s="168">
        <f>IF(N183="základná",J183,0)</f>
        <v>0</v>
      </c>
      <c r="BF183" s="168">
        <f>IF(N183="znížená",J183,0)</f>
        <v>0</v>
      </c>
      <c r="BG183" s="168">
        <f>IF(N183="zákl. prenesená",J183,0)</f>
        <v>0</v>
      </c>
      <c r="BH183" s="168">
        <f>IF(N183="zníž. prenesená",J183,0)</f>
        <v>0</v>
      </c>
      <c r="BI183" s="168">
        <f>IF(N183="nulová",J183,0)</f>
        <v>0</v>
      </c>
      <c r="BJ183" s="16" t="s">
        <v>82</v>
      </c>
      <c r="BK183" s="168">
        <f>ROUND(I183*H183,2)</f>
        <v>0</v>
      </c>
      <c r="BL183" s="16" t="s">
        <v>165</v>
      </c>
      <c r="BM183" s="167" t="s">
        <v>3451</v>
      </c>
    </row>
    <row r="184" spans="2:65" s="11" customFormat="1" ht="22.95" customHeight="1">
      <c r="B184" s="142"/>
      <c r="D184" s="143" t="s">
        <v>69</v>
      </c>
      <c r="E184" s="153" t="s">
        <v>223</v>
      </c>
      <c r="F184" s="153" t="s">
        <v>401</v>
      </c>
      <c r="I184" s="145"/>
      <c r="J184" s="154">
        <f>BK184</f>
        <v>0</v>
      </c>
      <c r="L184" s="142"/>
      <c r="M184" s="147"/>
      <c r="N184" s="148"/>
      <c r="O184" s="148"/>
      <c r="P184" s="149">
        <f>SUM(P185:P202)</f>
        <v>0</v>
      </c>
      <c r="Q184" s="148"/>
      <c r="R184" s="149">
        <f>SUM(R185:R202)</f>
        <v>107.98041659</v>
      </c>
      <c r="S184" s="148"/>
      <c r="T184" s="150">
        <f>SUM(T185:T202)</f>
        <v>0</v>
      </c>
      <c r="AR184" s="143" t="s">
        <v>74</v>
      </c>
      <c r="AT184" s="151" t="s">
        <v>69</v>
      </c>
      <c r="AU184" s="151" t="s">
        <v>74</v>
      </c>
      <c r="AY184" s="143" t="s">
        <v>159</v>
      </c>
      <c r="BK184" s="152">
        <f>SUM(BK185:BK202)</f>
        <v>0</v>
      </c>
    </row>
    <row r="185" spans="2:65" s="1" customFormat="1" ht="24" customHeight="1">
      <c r="B185" s="155"/>
      <c r="C185" s="156" t="s">
        <v>343</v>
      </c>
      <c r="D185" s="156" t="s">
        <v>161</v>
      </c>
      <c r="E185" s="157" t="s">
        <v>3452</v>
      </c>
      <c r="F185" s="158" t="s">
        <v>3453</v>
      </c>
      <c r="G185" s="159" t="s">
        <v>405</v>
      </c>
      <c r="H185" s="160">
        <v>155.4</v>
      </c>
      <c r="I185" s="161"/>
      <c r="J185" s="162">
        <f>ROUND(I185*H185,2)</f>
        <v>0</v>
      </c>
      <c r="K185" s="158" t="s">
        <v>430</v>
      </c>
      <c r="L185" s="31"/>
      <c r="M185" s="163" t="s">
        <v>1</v>
      </c>
      <c r="N185" s="164" t="s">
        <v>36</v>
      </c>
      <c r="O185" s="54"/>
      <c r="P185" s="165">
        <f>O185*H185</f>
        <v>0</v>
      </c>
      <c r="Q185" s="165">
        <v>0.16503999999999999</v>
      </c>
      <c r="R185" s="165">
        <f>Q185*H185</f>
        <v>25.647216</v>
      </c>
      <c r="S185" s="165">
        <v>0</v>
      </c>
      <c r="T185" s="166">
        <f>S185*H185</f>
        <v>0</v>
      </c>
      <c r="AR185" s="167" t="s">
        <v>165</v>
      </c>
      <c r="AT185" s="167" t="s">
        <v>161</v>
      </c>
      <c r="AU185" s="167" t="s">
        <v>82</v>
      </c>
      <c r="AY185" s="16" t="s">
        <v>159</v>
      </c>
      <c r="BE185" s="168">
        <f>IF(N185="základná",J185,0)</f>
        <v>0</v>
      </c>
      <c r="BF185" s="168">
        <f>IF(N185="znížená",J185,0)</f>
        <v>0</v>
      </c>
      <c r="BG185" s="168">
        <f>IF(N185="zákl. prenesená",J185,0)</f>
        <v>0</v>
      </c>
      <c r="BH185" s="168">
        <f>IF(N185="zníž. prenesená",J185,0)</f>
        <v>0</v>
      </c>
      <c r="BI185" s="168">
        <f>IF(N185="nulová",J185,0)</f>
        <v>0</v>
      </c>
      <c r="BJ185" s="16" t="s">
        <v>82</v>
      </c>
      <c r="BK185" s="168">
        <f>ROUND(I185*H185,2)</f>
        <v>0</v>
      </c>
      <c r="BL185" s="16" t="s">
        <v>165</v>
      </c>
      <c r="BM185" s="167" t="s">
        <v>3454</v>
      </c>
    </row>
    <row r="186" spans="2:65" s="12" customFormat="1" ht="40.799999999999997">
      <c r="B186" s="169"/>
      <c r="D186" s="170" t="s">
        <v>167</v>
      </c>
      <c r="E186" s="171" t="s">
        <v>1</v>
      </c>
      <c r="F186" s="172" t="s">
        <v>3455</v>
      </c>
      <c r="H186" s="173">
        <v>155.4</v>
      </c>
      <c r="I186" s="174"/>
      <c r="L186" s="169"/>
      <c r="M186" s="175"/>
      <c r="N186" s="176"/>
      <c r="O186" s="176"/>
      <c r="P186" s="176"/>
      <c r="Q186" s="176"/>
      <c r="R186" s="176"/>
      <c r="S186" s="176"/>
      <c r="T186" s="177"/>
      <c r="AT186" s="171" t="s">
        <v>167</v>
      </c>
      <c r="AU186" s="171" t="s">
        <v>82</v>
      </c>
      <c r="AV186" s="12" t="s">
        <v>82</v>
      </c>
      <c r="AW186" s="12" t="s">
        <v>27</v>
      </c>
      <c r="AX186" s="12" t="s">
        <v>70</v>
      </c>
      <c r="AY186" s="171" t="s">
        <v>159</v>
      </c>
    </row>
    <row r="187" spans="2:65" s="13" customFormat="1">
      <c r="B187" s="178"/>
      <c r="D187" s="170" t="s">
        <v>167</v>
      </c>
      <c r="E187" s="179" t="s">
        <v>1</v>
      </c>
      <c r="F187" s="180" t="s">
        <v>169</v>
      </c>
      <c r="H187" s="181">
        <v>155.4</v>
      </c>
      <c r="I187" s="182"/>
      <c r="L187" s="178"/>
      <c r="M187" s="183"/>
      <c r="N187" s="184"/>
      <c r="O187" s="184"/>
      <c r="P187" s="184"/>
      <c r="Q187" s="184"/>
      <c r="R187" s="184"/>
      <c r="S187" s="184"/>
      <c r="T187" s="185"/>
      <c r="AT187" s="179" t="s">
        <v>167</v>
      </c>
      <c r="AU187" s="179" t="s">
        <v>82</v>
      </c>
      <c r="AV187" s="13" t="s">
        <v>165</v>
      </c>
      <c r="AW187" s="13" t="s">
        <v>27</v>
      </c>
      <c r="AX187" s="13" t="s">
        <v>74</v>
      </c>
      <c r="AY187" s="179" t="s">
        <v>159</v>
      </c>
    </row>
    <row r="188" spans="2:65" s="1" customFormat="1" ht="48" customHeight="1">
      <c r="B188" s="155"/>
      <c r="C188" s="195" t="s">
        <v>352</v>
      </c>
      <c r="D188" s="195" t="s">
        <v>224</v>
      </c>
      <c r="E188" s="196" t="s">
        <v>3456</v>
      </c>
      <c r="F188" s="197" t="s">
        <v>3457</v>
      </c>
      <c r="G188" s="198" t="s">
        <v>355</v>
      </c>
      <c r="H188" s="199">
        <v>156.95400000000001</v>
      </c>
      <c r="I188" s="200"/>
      <c r="J188" s="201">
        <f>ROUND(I188*H188,2)</f>
        <v>0</v>
      </c>
      <c r="K188" s="197" t="s">
        <v>430</v>
      </c>
      <c r="L188" s="202"/>
      <c r="M188" s="203" t="s">
        <v>1</v>
      </c>
      <c r="N188" s="204" t="s">
        <v>36</v>
      </c>
      <c r="O188" s="54"/>
      <c r="P188" s="165">
        <f>O188*H188</f>
        <v>0</v>
      </c>
      <c r="Q188" s="165">
        <v>8.1000000000000003E-2</v>
      </c>
      <c r="R188" s="165">
        <f>Q188*H188</f>
        <v>12.713274</v>
      </c>
      <c r="S188" s="165">
        <v>0</v>
      </c>
      <c r="T188" s="166">
        <f>S188*H188</f>
        <v>0</v>
      </c>
      <c r="AR188" s="167" t="s">
        <v>212</v>
      </c>
      <c r="AT188" s="167" t="s">
        <v>224</v>
      </c>
      <c r="AU188" s="167" t="s">
        <v>82</v>
      </c>
      <c r="AY188" s="16" t="s">
        <v>159</v>
      </c>
      <c r="BE188" s="168">
        <f>IF(N188="základná",J188,0)</f>
        <v>0</v>
      </c>
      <c r="BF188" s="168">
        <f>IF(N188="znížená",J188,0)</f>
        <v>0</v>
      </c>
      <c r="BG188" s="168">
        <f>IF(N188="zákl. prenesená",J188,0)</f>
        <v>0</v>
      </c>
      <c r="BH188" s="168">
        <f>IF(N188="zníž. prenesená",J188,0)</f>
        <v>0</v>
      </c>
      <c r="BI188" s="168">
        <f>IF(N188="nulová",J188,0)</f>
        <v>0</v>
      </c>
      <c r="BJ188" s="16" t="s">
        <v>82</v>
      </c>
      <c r="BK188" s="168">
        <f>ROUND(I188*H188,2)</f>
        <v>0</v>
      </c>
      <c r="BL188" s="16" t="s">
        <v>165</v>
      </c>
      <c r="BM188" s="167" t="s">
        <v>3458</v>
      </c>
    </row>
    <row r="189" spans="2:65" s="12" customFormat="1">
      <c r="B189" s="169"/>
      <c r="D189" s="170" t="s">
        <v>167</v>
      </c>
      <c r="F189" s="172" t="s">
        <v>3459</v>
      </c>
      <c r="H189" s="173">
        <v>156.95400000000001</v>
      </c>
      <c r="I189" s="174"/>
      <c r="L189" s="169"/>
      <c r="M189" s="175"/>
      <c r="N189" s="176"/>
      <c r="O189" s="176"/>
      <c r="P189" s="176"/>
      <c r="Q189" s="176"/>
      <c r="R189" s="176"/>
      <c r="S189" s="176"/>
      <c r="T189" s="177"/>
      <c r="AT189" s="171" t="s">
        <v>167</v>
      </c>
      <c r="AU189" s="171" t="s">
        <v>82</v>
      </c>
      <c r="AV189" s="12" t="s">
        <v>82</v>
      </c>
      <c r="AW189" s="12" t="s">
        <v>3</v>
      </c>
      <c r="AX189" s="12" t="s">
        <v>74</v>
      </c>
      <c r="AY189" s="171" t="s">
        <v>159</v>
      </c>
    </row>
    <row r="190" spans="2:65" s="1" customFormat="1" ht="24" customHeight="1">
      <c r="B190" s="155"/>
      <c r="C190" s="156" t="s">
        <v>358</v>
      </c>
      <c r="D190" s="156" t="s">
        <v>161</v>
      </c>
      <c r="E190" s="157" t="s">
        <v>3460</v>
      </c>
      <c r="F190" s="158" t="s">
        <v>3461</v>
      </c>
      <c r="G190" s="159" t="s">
        <v>405</v>
      </c>
      <c r="H190" s="160">
        <v>107.1</v>
      </c>
      <c r="I190" s="161"/>
      <c r="J190" s="162">
        <f>ROUND(I190*H190,2)</f>
        <v>0</v>
      </c>
      <c r="K190" s="158" t="s">
        <v>430</v>
      </c>
      <c r="L190" s="31"/>
      <c r="M190" s="163" t="s">
        <v>1</v>
      </c>
      <c r="N190" s="164" t="s">
        <v>36</v>
      </c>
      <c r="O190" s="54"/>
      <c r="P190" s="165">
        <f>O190*H190</f>
        <v>0</v>
      </c>
      <c r="Q190" s="165">
        <v>0.16503999999999999</v>
      </c>
      <c r="R190" s="165">
        <f>Q190*H190</f>
        <v>17.675783999999997</v>
      </c>
      <c r="S190" s="165">
        <v>0</v>
      </c>
      <c r="T190" s="166">
        <f>S190*H190</f>
        <v>0</v>
      </c>
      <c r="AR190" s="167" t="s">
        <v>165</v>
      </c>
      <c r="AT190" s="167" t="s">
        <v>161</v>
      </c>
      <c r="AU190" s="167" t="s">
        <v>82</v>
      </c>
      <c r="AY190" s="16" t="s">
        <v>159</v>
      </c>
      <c r="BE190" s="168">
        <f>IF(N190="základná",J190,0)</f>
        <v>0</v>
      </c>
      <c r="BF190" s="168">
        <f>IF(N190="znížená",J190,0)</f>
        <v>0</v>
      </c>
      <c r="BG190" s="168">
        <f>IF(N190="zákl. prenesená",J190,0)</f>
        <v>0</v>
      </c>
      <c r="BH190" s="168">
        <f>IF(N190="zníž. prenesená",J190,0)</f>
        <v>0</v>
      </c>
      <c r="BI190" s="168">
        <f>IF(N190="nulová",J190,0)</f>
        <v>0</v>
      </c>
      <c r="BJ190" s="16" t="s">
        <v>82</v>
      </c>
      <c r="BK190" s="168">
        <f>ROUND(I190*H190,2)</f>
        <v>0</v>
      </c>
      <c r="BL190" s="16" t="s">
        <v>165</v>
      </c>
      <c r="BM190" s="167" t="s">
        <v>3462</v>
      </c>
    </row>
    <row r="191" spans="2:65" s="12" customFormat="1" ht="30.6">
      <c r="B191" s="169"/>
      <c r="D191" s="170" t="s">
        <v>167</v>
      </c>
      <c r="E191" s="171" t="s">
        <v>1</v>
      </c>
      <c r="F191" s="172" t="s">
        <v>3463</v>
      </c>
      <c r="H191" s="173">
        <v>107.1</v>
      </c>
      <c r="I191" s="174"/>
      <c r="L191" s="169"/>
      <c r="M191" s="175"/>
      <c r="N191" s="176"/>
      <c r="O191" s="176"/>
      <c r="P191" s="176"/>
      <c r="Q191" s="176"/>
      <c r="R191" s="176"/>
      <c r="S191" s="176"/>
      <c r="T191" s="177"/>
      <c r="AT191" s="171" t="s">
        <v>167</v>
      </c>
      <c r="AU191" s="171" t="s">
        <v>82</v>
      </c>
      <c r="AV191" s="12" t="s">
        <v>82</v>
      </c>
      <c r="AW191" s="12" t="s">
        <v>27</v>
      </c>
      <c r="AX191" s="12" t="s">
        <v>70</v>
      </c>
      <c r="AY191" s="171" t="s">
        <v>159</v>
      </c>
    </row>
    <row r="192" spans="2:65" s="13" customFormat="1">
      <c r="B192" s="178"/>
      <c r="D192" s="170" t="s">
        <v>167</v>
      </c>
      <c r="E192" s="179" t="s">
        <v>1</v>
      </c>
      <c r="F192" s="180" t="s">
        <v>169</v>
      </c>
      <c r="H192" s="181">
        <v>107.1</v>
      </c>
      <c r="I192" s="182"/>
      <c r="L192" s="178"/>
      <c r="M192" s="183"/>
      <c r="N192" s="184"/>
      <c r="O192" s="184"/>
      <c r="P192" s="184"/>
      <c r="Q192" s="184"/>
      <c r="R192" s="184"/>
      <c r="S192" s="184"/>
      <c r="T192" s="185"/>
      <c r="AT192" s="179" t="s">
        <v>167</v>
      </c>
      <c r="AU192" s="179" t="s">
        <v>82</v>
      </c>
      <c r="AV192" s="13" t="s">
        <v>165</v>
      </c>
      <c r="AW192" s="13" t="s">
        <v>27</v>
      </c>
      <c r="AX192" s="13" t="s">
        <v>74</v>
      </c>
      <c r="AY192" s="179" t="s">
        <v>159</v>
      </c>
    </row>
    <row r="193" spans="2:65" s="1" customFormat="1" ht="36" customHeight="1">
      <c r="B193" s="155"/>
      <c r="C193" s="195" t="s">
        <v>366</v>
      </c>
      <c r="D193" s="195" t="s">
        <v>224</v>
      </c>
      <c r="E193" s="196" t="s">
        <v>3464</v>
      </c>
      <c r="F193" s="197" t="s">
        <v>3465</v>
      </c>
      <c r="G193" s="198" t="s">
        <v>355</v>
      </c>
      <c r="H193" s="199">
        <v>108.17100000000001</v>
      </c>
      <c r="I193" s="200"/>
      <c r="J193" s="201">
        <f>ROUND(I193*H193,2)</f>
        <v>0</v>
      </c>
      <c r="K193" s="197" t="s">
        <v>430</v>
      </c>
      <c r="L193" s="202"/>
      <c r="M193" s="203" t="s">
        <v>1</v>
      </c>
      <c r="N193" s="204" t="s">
        <v>36</v>
      </c>
      <c r="O193" s="54"/>
      <c r="P193" s="165">
        <f>O193*H193</f>
        <v>0</v>
      </c>
      <c r="Q193" s="165">
        <v>2.1999999999999999E-2</v>
      </c>
      <c r="R193" s="165">
        <f>Q193*H193</f>
        <v>2.3797619999999999</v>
      </c>
      <c r="S193" s="165">
        <v>0</v>
      </c>
      <c r="T193" s="166">
        <f>S193*H193</f>
        <v>0</v>
      </c>
      <c r="AR193" s="167" t="s">
        <v>212</v>
      </c>
      <c r="AT193" s="167" t="s">
        <v>224</v>
      </c>
      <c r="AU193" s="167" t="s">
        <v>82</v>
      </c>
      <c r="AY193" s="16" t="s">
        <v>159</v>
      </c>
      <c r="BE193" s="168">
        <f>IF(N193="základná",J193,0)</f>
        <v>0</v>
      </c>
      <c r="BF193" s="168">
        <f>IF(N193="znížená",J193,0)</f>
        <v>0</v>
      </c>
      <c r="BG193" s="168">
        <f>IF(N193="zákl. prenesená",J193,0)</f>
        <v>0</v>
      </c>
      <c r="BH193" s="168">
        <f>IF(N193="zníž. prenesená",J193,0)</f>
        <v>0</v>
      </c>
      <c r="BI193" s="168">
        <f>IF(N193="nulová",J193,0)</f>
        <v>0</v>
      </c>
      <c r="BJ193" s="16" t="s">
        <v>82</v>
      </c>
      <c r="BK193" s="168">
        <f>ROUND(I193*H193,2)</f>
        <v>0</v>
      </c>
      <c r="BL193" s="16" t="s">
        <v>165</v>
      </c>
      <c r="BM193" s="167" t="s">
        <v>3466</v>
      </c>
    </row>
    <row r="194" spans="2:65" s="12" customFormat="1">
      <c r="B194" s="169"/>
      <c r="D194" s="170" t="s">
        <v>167</v>
      </c>
      <c r="F194" s="172" t="s">
        <v>3467</v>
      </c>
      <c r="H194" s="173">
        <v>108.17100000000001</v>
      </c>
      <c r="I194" s="174"/>
      <c r="L194" s="169"/>
      <c r="M194" s="175"/>
      <c r="N194" s="176"/>
      <c r="O194" s="176"/>
      <c r="P194" s="176"/>
      <c r="Q194" s="176"/>
      <c r="R194" s="176"/>
      <c r="S194" s="176"/>
      <c r="T194" s="177"/>
      <c r="AT194" s="171" t="s">
        <v>167</v>
      </c>
      <c r="AU194" s="171" t="s">
        <v>82</v>
      </c>
      <c r="AV194" s="12" t="s">
        <v>82</v>
      </c>
      <c r="AW194" s="12" t="s">
        <v>3</v>
      </c>
      <c r="AX194" s="12" t="s">
        <v>74</v>
      </c>
      <c r="AY194" s="171" t="s">
        <v>159</v>
      </c>
    </row>
    <row r="195" spans="2:65" s="1" customFormat="1" ht="24" customHeight="1">
      <c r="B195" s="155"/>
      <c r="C195" s="156" t="s">
        <v>372</v>
      </c>
      <c r="D195" s="156" t="s">
        <v>161</v>
      </c>
      <c r="E195" s="157" t="s">
        <v>3468</v>
      </c>
      <c r="F195" s="158" t="s">
        <v>3469</v>
      </c>
      <c r="G195" s="159" t="s">
        <v>164</v>
      </c>
      <c r="H195" s="160">
        <v>14.763</v>
      </c>
      <c r="I195" s="161"/>
      <c r="J195" s="162">
        <f>ROUND(I195*H195,2)</f>
        <v>0</v>
      </c>
      <c r="K195" s="158" t="s">
        <v>430</v>
      </c>
      <c r="L195" s="31"/>
      <c r="M195" s="163" t="s">
        <v>1</v>
      </c>
      <c r="N195" s="164" t="s">
        <v>36</v>
      </c>
      <c r="O195" s="54"/>
      <c r="P195" s="165">
        <f>O195*H195</f>
        <v>0</v>
      </c>
      <c r="Q195" s="165">
        <v>2.3083100000000001</v>
      </c>
      <c r="R195" s="165">
        <f>Q195*H195</f>
        <v>34.077580529999999</v>
      </c>
      <c r="S195" s="165">
        <v>0</v>
      </c>
      <c r="T195" s="166">
        <f>S195*H195</f>
        <v>0</v>
      </c>
      <c r="AR195" s="167" t="s">
        <v>165</v>
      </c>
      <c r="AT195" s="167" t="s">
        <v>161</v>
      </c>
      <c r="AU195" s="167" t="s">
        <v>82</v>
      </c>
      <c r="AY195" s="16" t="s">
        <v>159</v>
      </c>
      <c r="BE195" s="168">
        <f>IF(N195="základná",J195,0)</f>
        <v>0</v>
      </c>
      <c r="BF195" s="168">
        <f>IF(N195="znížená",J195,0)</f>
        <v>0</v>
      </c>
      <c r="BG195" s="168">
        <f>IF(N195="zákl. prenesená",J195,0)</f>
        <v>0</v>
      </c>
      <c r="BH195" s="168">
        <f>IF(N195="zníž. prenesená",J195,0)</f>
        <v>0</v>
      </c>
      <c r="BI195" s="168">
        <f>IF(N195="nulová",J195,0)</f>
        <v>0</v>
      </c>
      <c r="BJ195" s="16" t="s">
        <v>82</v>
      </c>
      <c r="BK195" s="168">
        <f>ROUND(I195*H195,2)</f>
        <v>0</v>
      </c>
      <c r="BL195" s="16" t="s">
        <v>165</v>
      </c>
      <c r="BM195" s="167" t="s">
        <v>3470</v>
      </c>
    </row>
    <row r="196" spans="2:65" s="12" customFormat="1" ht="40.799999999999997">
      <c r="B196" s="169"/>
      <c r="D196" s="170" t="s">
        <v>167</v>
      </c>
      <c r="E196" s="171" t="s">
        <v>1</v>
      </c>
      <c r="F196" s="172" t="s">
        <v>3471</v>
      </c>
      <c r="H196" s="173">
        <v>14.763</v>
      </c>
      <c r="I196" s="174"/>
      <c r="L196" s="169"/>
      <c r="M196" s="175"/>
      <c r="N196" s="176"/>
      <c r="O196" s="176"/>
      <c r="P196" s="176"/>
      <c r="Q196" s="176"/>
      <c r="R196" s="176"/>
      <c r="S196" s="176"/>
      <c r="T196" s="177"/>
      <c r="AT196" s="171" t="s">
        <v>167</v>
      </c>
      <c r="AU196" s="171" t="s">
        <v>82</v>
      </c>
      <c r="AV196" s="12" t="s">
        <v>82</v>
      </c>
      <c r="AW196" s="12" t="s">
        <v>27</v>
      </c>
      <c r="AX196" s="12" t="s">
        <v>70</v>
      </c>
      <c r="AY196" s="171" t="s">
        <v>159</v>
      </c>
    </row>
    <row r="197" spans="2:65" s="13" customFormat="1">
      <c r="B197" s="178"/>
      <c r="D197" s="170" t="s">
        <v>167</v>
      </c>
      <c r="E197" s="179" t="s">
        <v>1</v>
      </c>
      <c r="F197" s="180" t="s">
        <v>169</v>
      </c>
      <c r="H197" s="181">
        <v>14.763</v>
      </c>
      <c r="I197" s="182"/>
      <c r="L197" s="178"/>
      <c r="M197" s="183"/>
      <c r="N197" s="184"/>
      <c r="O197" s="184"/>
      <c r="P197" s="184"/>
      <c r="Q197" s="184"/>
      <c r="R197" s="184"/>
      <c r="S197" s="184"/>
      <c r="T197" s="185"/>
      <c r="AT197" s="179" t="s">
        <v>167</v>
      </c>
      <c r="AU197" s="179" t="s">
        <v>82</v>
      </c>
      <c r="AV197" s="13" t="s">
        <v>165</v>
      </c>
      <c r="AW197" s="13" t="s">
        <v>27</v>
      </c>
      <c r="AX197" s="13" t="s">
        <v>74</v>
      </c>
      <c r="AY197" s="179" t="s">
        <v>159</v>
      </c>
    </row>
    <row r="198" spans="2:65" s="1" customFormat="1" ht="24" customHeight="1">
      <c r="B198" s="155"/>
      <c r="C198" s="156" t="s">
        <v>377</v>
      </c>
      <c r="D198" s="156" t="s">
        <v>161</v>
      </c>
      <c r="E198" s="157" t="s">
        <v>3472</v>
      </c>
      <c r="F198" s="158" t="s">
        <v>3473</v>
      </c>
      <c r="G198" s="159" t="s">
        <v>164</v>
      </c>
      <c r="H198" s="160">
        <v>6.9619999999999997</v>
      </c>
      <c r="I198" s="161"/>
      <c r="J198" s="162">
        <f>ROUND(I198*H198,2)</f>
        <v>0</v>
      </c>
      <c r="K198" s="158" t="s">
        <v>430</v>
      </c>
      <c r="L198" s="31"/>
      <c r="M198" s="163" t="s">
        <v>1</v>
      </c>
      <c r="N198" s="164" t="s">
        <v>36</v>
      </c>
      <c r="O198" s="54"/>
      <c r="P198" s="165">
        <f>O198*H198</f>
        <v>0</v>
      </c>
      <c r="Q198" s="165">
        <v>2.2151299999999998</v>
      </c>
      <c r="R198" s="165">
        <f>Q198*H198</f>
        <v>15.421735059999998</v>
      </c>
      <c r="S198" s="165">
        <v>0</v>
      </c>
      <c r="T198" s="166">
        <f>S198*H198</f>
        <v>0</v>
      </c>
      <c r="AR198" s="167" t="s">
        <v>165</v>
      </c>
      <c r="AT198" s="167" t="s">
        <v>161</v>
      </c>
      <c r="AU198" s="167" t="s">
        <v>82</v>
      </c>
      <c r="AY198" s="16" t="s">
        <v>159</v>
      </c>
      <c r="BE198" s="168">
        <f>IF(N198="základná",J198,0)</f>
        <v>0</v>
      </c>
      <c r="BF198" s="168">
        <f>IF(N198="znížená",J198,0)</f>
        <v>0</v>
      </c>
      <c r="BG198" s="168">
        <f>IF(N198="zákl. prenesená",J198,0)</f>
        <v>0</v>
      </c>
      <c r="BH198" s="168">
        <f>IF(N198="zníž. prenesená",J198,0)</f>
        <v>0</v>
      </c>
      <c r="BI198" s="168">
        <f>IF(N198="nulová",J198,0)</f>
        <v>0</v>
      </c>
      <c r="BJ198" s="16" t="s">
        <v>82</v>
      </c>
      <c r="BK198" s="168">
        <f>ROUND(I198*H198,2)</f>
        <v>0</v>
      </c>
      <c r="BL198" s="16" t="s">
        <v>165</v>
      </c>
      <c r="BM198" s="167" t="s">
        <v>3474</v>
      </c>
    </row>
    <row r="199" spans="2:65" s="12" customFormat="1" ht="30.6">
      <c r="B199" s="169"/>
      <c r="D199" s="170" t="s">
        <v>167</v>
      </c>
      <c r="E199" s="171" t="s">
        <v>1</v>
      </c>
      <c r="F199" s="172" t="s">
        <v>3475</v>
      </c>
      <c r="H199" s="173">
        <v>6.9619999999999997</v>
      </c>
      <c r="I199" s="174"/>
      <c r="L199" s="169"/>
      <c r="M199" s="175"/>
      <c r="N199" s="176"/>
      <c r="O199" s="176"/>
      <c r="P199" s="176"/>
      <c r="Q199" s="176"/>
      <c r="R199" s="176"/>
      <c r="S199" s="176"/>
      <c r="T199" s="177"/>
      <c r="AT199" s="171" t="s">
        <v>167</v>
      </c>
      <c r="AU199" s="171" t="s">
        <v>82</v>
      </c>
      <c r="AV199" s="12" t="s">
        <v>82</v>
      </c>
      <c r="AW199" s="12" t="s">
        <v>27</v>
      </c>
      <c r="AX199" s="12" t="s">
        <v>70</v>
      </c>
      <c r="AY199" s="171" t="s">
        <v>159</v>
      </c>
    </row>
    <row r="200" spans="2:65" s="13" customFormat="1">
      <c r="B200" s="178"/>
      <c r="D200" s="170" t="s">
        <v>167</v>
      </c>
      <c r="E200" s="179" t="s">
        <v>1</v>
      </c>
      <c r="F200" s="180" t="s">
        <v>169</v>
      </c>
      <c r="H200" s="181">
        <v>6.9619999999999997</v>
      </c>
      <c r="I200" s="182"/>
      <c r="L200" s="178"/>
      <c r="M200" s="183"/>
      <c r="N200" s="184"/>
      <c r="O200" s="184"/>
      <c r="P200" s="184"/>
      <c r="Q200" s="184"/>
      <c r="R200" s="184"/>
      <c r="S200" s="184"/>
      <c r="T200" s="185"/>
      <c r="AT200" s="179" t="s">
        <v>167</v>
      </c>
      <c r="AU200" s="179" t="s">
        <v>82</v>
      </c>
      <c r="AV200" s="13" t="s">
        <v>165</v>
      </c>
      <c r="AW200" s="13" t="s">
        <v>27</v>
      </c>
      <c r="AX200" s="13" t="s">
        <v>74</v>
      </c>
      <c r="AY200" s="179" t="s">
        <v>159</v>
      </c>
    </row>
    <row r="201" spans="2:65" s="1" customFormat="1" ht="24" customHeight="1">
      <c r="B201" s="155"/>
      <c r="C201" s="156" t="s">
        <v>381</v>
      </c>
      <c r="D201" s="156" t="s">
        <v>161</v>
      </c>
      <c r="E201" s="157" t="s">
        <v>3476</v>
      </c>
      <c r="F201" s="158" t="s">
        <v>3477</v>
      </c>
      <c r="G201" s="159" t="s">
        <v>405</v>
      </c>
      <c r="H201" s="160">
        <v>185.9</v>
      </c>
      <c r="I201" s="161"/>
      <c r="J201" s="162">
        <f>ROUND(I201*H201,2)</f>
        <v>0</v>
      </c>
      <c r="K201" s="158" t="s">
        <v>430</v>
      </c>
      <c r="L201" s="31"/>
      <c r="M201" s="163" t="s">
        <v>1</v>
      </c>
      <c r="N201" s="164" t="s">
        <v>36</v>
      </c>
      <c r="O201" s="54"/>
      <c r="P201" s="165">
        <f>O201*H201</f>
        <v>0</v>
      </c>
      <c r="Q201" s="165">
        <v>3.5E-4</v>
      </c>
      <c r="R201" s="165">
        <f>Q201*H201</f>
        <v>6.5064999999999998E-2</v>
      </c>
      <c r="S201" s="165">
        <v>0</v>
      </c>
      <c r="T201" s="166">
        <f>S201*H201</f>
        <v>0</v>
      </c>
      <c r="AR201" s="167" t="s">
        <v>165</v>
      </c>
      <c r="AT201" s="167" t="s">
        <v>161</v>
      </c>
      <c r="AU201" s="167" t="s">
        <v>82</v>
      </c>
      <c r="AY201" s="16" t="s">
        <v>159</v>
      </c>
      <c r="BE201" s="168">
        <f>IF(N201="základná",J201,0)</f>
        <v>0</v>
      </c>
      <c r="BF201" s="168">
        <f>IF(N201="znížená",J201,0)</f>
        <v>0</v>
      </c>
      <c r="BG201" s="168">
        <f>IF(N201="zákl. prenesená",J201,0)</f>
        <v>0</v>
      </c>
      <c r="BH201" s="168">
        <f>IF(N201="zníž. prenesená",J201,0)</f>
        <v>0</v>
      </c>
      <c r="BI201" s="168">
        <f>IF(N201="nulová",J201,0)</f>
        <v>0</v>
      </c>
      <c r="BJ201" s="16" t="s">
        <v>82</v>
      </c>
      <c r="BK201" s="168">
        <f>ROUND(I201*H201,2)</f>
        <v>0</v>
      </c>
      <c r="BL201" s="16" t="s">
        <v>165</v>
      </c>
      <c r="BM201" s="167" t="s">
        <v>3478</v>
      </c>
    </row>
    <row r="202" spans="2:65" s="12" customFormat="1">
      <c r="B202" s="169"/>
      <c r="D202" s="170" t="s">
        <v>167</v>
      </c>
      <c r="E202" s="171" t="s">
        <v>1</v>
      </c>
      <c r="F202" s="172" t="s">
        <v>3479</v>
      </c>
      <c r="H202" s="173">
        <v>185.9</v>
      </c>
      <c r="I202" s="174"/>
      <c r="L202" s="169"/>
      <c r="M202" s="175"/>
      <c r="N202" s="176"/>
      <c r="O202" s="176"/>
      <c r="P202" s="176"/>
      <c r="Q202" s="176"/>
      <c r="R202" s="176"/>
      <c r="S202" s="176"/>
      <c r="T202" s="177"/>
      <c r="AT202" s="171" t="s">
        <v>167</v>
      </c>
      <c r="AU202" s="171" t="s">
        <v>82</v>
      </c>
      <c r="AV202" s="12" t="s">
        <v>82</v>
      </c>
      <c r="AW202" s="12" t="s">
        <v>27</v>
      </c>
      <c r="AX202" s="12" t="s">
        <v>74</v>
      </c>
      <c r="AY202" s="171" t="s">
        <v>159</v>
      </c>
    </row>
    <row r="203" spans="2:65" s="11" customFormat="1" ht="22.95" customHeight="1">
      <c r="B203" s="142"/>
      <c r="D203" s="143" t="s">
        <v>69</v>
      </c>
      <c r="E203" s="153" t="s">
        <v>417</v>
      </c>
      <c r="F203" s="153" t="s">
        <v>418</v>
      </c>
      <c r="I203" s="145"/>
      <c r="J203" s="154">
        <f>BK203</f>
        <v>0</v>
      </c>
      <c r="L203" s="142"/>
      <c r="M203" s="147"/>
      <c r="N203" s="148"/>
      <c r="O203" s="148"/>
      <c r="P203" s="149">
        <f>P204</f>
        <v>0</v>
      </c>
      <c r="Q203" s="148"/>
      <c r="R203" s="149">
        <f>R204</f>
        <v>0</v>
      </c>
      <c r="S203" s="148"/>
      <c r="T203" s="150">
        <f>T204</f>
        <v>0</v>
      </c>
      <c r="AR203" s="143" t="s">
        <v>74</v>
      </c>
      <c r="AT203" s="151" t="s">
        <v>69</v>
      </c>
      <c r="AU203" s="151" t="s">
        <v>74</v>
      </c>
      <c r="AY203" s="143" t="s">
        <v>159</v>
      </c>
      <c r="BK203" s="152">
        <f>BK204</f>
        <v>0</v>
      </c>
    </row>
    <row r="204" spans="2:65" s="1" customFormat="1" ht="24" customHeight="1">
      <c r="B204" s="155"/>
      <c r="C204" s="156" t="s">
        <v>387</v>
      </c>
      <c r="D204" s="156" t="s">
        <v>161</v>
      </c>
      <c r="E204" s="157" t="s">
        <v>3480</v>
      </c>
      <c r="F204" s="158" t="s">
        <v>3481</v>
      </c>
      <c r="G204" s="159" t="s">
        <v>227</v>
      </c>
      <c r="H204" s="160">
        <v>1447.133</v>
      </c>
      <c r="I204" s="161"/>
      <c r="J204" s="162">
        <f>ROUND(I204*H204,2)</f>
        <v>0</v>
      </c>
      <c r="K204" s="158" t="s">
        <v>3482</v>
      </c>
      <c r="L204" s="31"/>
      <c r="M204" s="163" t="s">
        <v>1</v>
      </c>
      <c r="N204" s="164" t="s">
        <v>36</v>
      </c>
      <c r="O204" s="54"/>
      <c r="P204" s="165">
        <f>O204*H204</f>
        <v>0</v>
      </c>
      <c r="Q204" s="165">
        <v>0</v>
      </c>
      <c r="R204" s="165">
        <f>Q204*H204</f>
        <v>0</v>
      </c>
      <c r="S204" s="165">
        <v>0</v>
      </c>
      <c r="T204" s="166">
        <f>S204*H204</f>
        <v>0</v>
      </c>
      <c r="AR204" s="167" t="s">
        <v>165</v>
      </c>
      <c r="AT204" s="167" t="s">
        <v>161</v>
      </c>
      <c r="AU204" s="167" t="s">
        <v>82</v>
      </c>
      <c r="AY204" s="16" t="s">
        <v>159</v>
      </c>
      <c r="BE204" s="168">
        <f>IF(N204="základná",J204,0)</f>
        <v>0</v>
      </c>
      <c r="BF204" s="168">
        <f>IF(N204="znížená",J204,0)</f>
        <v>0</v>
      </c>
      <c r="BG204" s="168">
        <f>IF(N204="zákl. prenesená",J204,0)</f>
        <v>0</v>
      </c>
      <c r="BH204" s="168">
        <f>IF(N204="zníž. prenesená",J204,0)</f>
        <v>0</v>
      </c>
      <c r="BI204" s="168">
        <f>IF(N204="nulová",J204,0)</f>
        <v>0</v>
      </c>
      <c r="BJ204" s="16" t="s">
        <v>82</v>
      </c>
      <c r="BK204" s="168">
        <f>ROUND(I204*H204,2)</f>
        <v>0</v>
      </c>
      <c r="BL204" s="16" t="s">
        <v>165</v>
      </c>
      <c r="BM204" s="167" t="s">
        <v>3483</v>
      </c>
    </row>
    <row r="205" spans="2:65" s="11" customFormat="1" ht="25.95" customHeight="1">
      <c r="B205" s="142"/>
      <c r="D205" s="143" t="s">
        <v>69</v>
      </c>
      <c r="E205" s="144" t="s">
        <v>423</v>
      </c>
      <c r="F205" s="144" t="s">
        <v>424</v>
      </c>
      <c r="I205" s="145"/>
      <c r="J205" s="146">
        <f>BK205</f>
        <v>0</v>
      </c>
      <c r="L205" s="142"/>
      <c r="M205" s="147"/>
      <c r="N205" s="148"/>
      <c r="O205" s="148"/>
      <c r="P205" s="149">
        <f>P206</f>
        <v>0</v>
      </c>
      <c r="Q205" s="148"/>
      <c r="R205" s="149">
        <f>R206</f>
        <v>1.975374</v>
      </c>
      <c r="S205" s="148"/>
      <c r="T205" s="150">
        <f>T206</f>
        <v>0</v>
      </c>
      <c r="AR205" s="143" t="s">
        <v>82</v>
      </c>
      <c r="AT205" s="151" t="s">
        <v>69</v>
      </c>
      <c r="AU205" s="151" t="s">
        <v>70</v>
      </c>
      <c r="AY205" s="143" t="s">
        <v>159</v>
      </c>
      <c r="BK205" s="152">
        <f>BK206</f>
        <v>0</v>
      </c>
    </row>
    <row r="206" spans="2:65" s="11" customFormat="1" ht="22.95" customHeight="1">
      <c r="B206" s="142"/>
      <c r="D206" s="143" t="s">
        <v>69</v>
      </c>
      <c r="E206" s="153" t="s">
        <v>425</v>
      </c>
      <c r="F206" s="153" t="s">
        <v>426</v>
      </c>
      <c r="I206" s="145"/>
      <c r="J206" s="154">
        <f>BK206</f>
        <v>0</v>
      </c>
      <c r="L206" s="142"/>
      <c r="M206" s="147"/>
      <c r="N206" s="148"/>
      <c r="O206" s="148"/>
      <c r="P206" s="149">
        <f>SUM(P207:P212)</f>
        <v>0</v>
      </c>
      <c r="Q206" s="148"/>
      <c r="R206" s="149">
        <f>SUM(R207:R212)</f>
        <v>1.975374</v>
      </c>
      <c r="S206" s="148"/>
      <c r="T206" s="150">
        <f>SUM(T207:T212)</f>
        <v>0</v>
      </c>
      <c r="AR206" s="143" t="s">
        <v>82</v>
      </c>
      <c r="AT206" s="151" t="s">
        <v>69</v>
      </c>
      <c r="AU206" s="151" t="s">
        <v>74</v>
      </c>
      <c r="AY206" s="143" t="s">
        <v>159</v>
      </c>
      <c r="BK206" s="152">
        <f>SUM(BK207:BK212)</f>
        <v>0</v>
      </c>
    </row>
    <row r="207" spans="2:65" s="1" customFormat="1" ht="36" customHeight="1">
      <c r="B207" s="155"/>
      <c r="C207" s="156" t="s">
        <v>396</v>
      </c>
      <c r="D207" s="156" t="s">
        <v>161</v>
      </c>
      <c r="E207" s="157" t="s">
        <v>3484</v>
      </c>
      <c r="F207" s="158" t="s">
        <v>3485</v>
      </c>
      <c r="G207" s="159" t="s">
        <v>202</v>
      </c>
      <c r="H207" s="160">
        <v>847.8</v>
      </c>
      <c r="I207" s="161"/>
      <c r="J207" s="162">
        <f>ROUND(I207*H207,2)</f>
        <v>0</v>
      </c>
      <c r="K207" s="158" t="s">
        <v>430</v>
      </c>
      <c r="L207" s="31"/>
      <c r="M207" s="163" t="s">
        <v>1</v>
      </c>
      <c r="N207" s="164" t="s">
        <v>36</v>
      </c>
      <c r="O207" s="54"/>
      <c r="P207" s="165">
        <f>O207*H207</f>
        <v>0</v>
      </c>
      <c r="Q207" s="165">
        <v>3.0000000000000001E-5</v>
      </c>
      <c r="R207" s="165">
        <f>Q207*H207</f>
        <v>2.5433999999999998E-2</v>
      </c>
      <c r="S207" s="165">
        <v>0</v>
      </c>
      <c r="T207" s="166">
        <f>S207*H207</f>
        <v>0</v>
      </c>
      <c r="AR207" s="167" t="s">
        <v>263</v>
      </c>
      <c r="AT207" s="167" t="s">
        <v>161</v>
      </c>
      <c r="AU207" s="167" t="s">
        <v>82</v>
      </c>
      <c r="AY207" s="16" t="s">
        <v>159</v>
      </c>
      <c r="BE207" s="168">
        <f>IF(N207="základná",J207,0)</f>
        <v>0</v>
      </c>
      <c r="BF207" s="168">
        <f>IF(N207="znížená",J207,0)</f>
        <v>0</v>
      </c>
      <c r="BG207" s="168">
        <f>IF(N207="zákl. prenesená",J207,0)</f>
        <v>0</v>
      </c>
      <c r="BH207" s="168">
        <f>IF(N207="zníž. prenesená",J207,0)</f>
        <v>0</v>
      </c>
      <c r="BI207" s="168">
        <f>IF(N207="nulová",J207,0)</f>
        <v>0</v>
      </c>
      <c r="BJ207" s="16" t="s">
        <v>82</v>
      </c>
      <c r="BK207" s="168">
        <f>ROUND(I207*H207,2)</f>
        <v>0</v>
      </c>
      <c r="BL207" s="16" t="s">
        <v>263</v>
      </c>
      <c r="BM207" s="167" t="s">
        <v>3486</v>
      </c>
    </row>
    <row r="208" spans="2:65" s="12" customFormat="1">
      <c r="B208" s="169"/>
      <c r="D208" s="170" t="s">
        <v>167</v>
      </c>
      <c r="E208" s="171" t="s">
        <v>1</v>
      </c>
      <c r="F208" s="172" t="s">
        <v>3487</v>
      </c>
      <c r="H208" s="173">
        <v>847.8</v>
      </c>
      <c r="I208" s="174"/>
      <c r="L208" s="169"/>
      <c r="M208" s="175"/>
      <c r="N208" s="176"/>
      <c r="O208" s="176"/>
      <c r="P208" s="176"/>
      <c r="Q208" s="176"/>
      <c r="R208" s="176"/>
      <c r="S208" s="176"/>
      <c r="T208" s="177"/>
      <c r="AT208" s="171" t="s">
        <v>167</v>
      </c>
      <c r="AU208" s="171" t="s">
        <v>82</v>
      </c>
      <c r="AV208" s="12" t="s">
        <v>82</v>
      </c>
      <c r="AW208" s="12" t="s">
        <v>27</v>
      </c>
      <c r="AX208" s="12" t="s">
        <v>70</v>
      </c>
      <c r="AY208" s="171" t="s">
        <v>159</v>
      </c>
    </row>
    <row r="209" spans="2:65" s="13" customFormat="1">
      <c r="B209" s="178"/>
      <c r="D209" s="170" t="s">
        <v>167</v>
      </c>
      <c r="E209" s="179" t="s">
        <v>1</v>
      </c>
      <c r="F209" s="180" t="s">
        <v>169</v>
      </c>
      <c r="H209" s="181">
        <v>847.8</v>
      </c>
      <c r="I209" s="182"/>
      <c r="L209" s="178"/>
      <c r="M209" s="183"/>
      <c r="N209" s="184"/>
      <c r="O209" s="184"/>
      <c r="P209" s="184"/>
      <c r="Q209" s="184"/>
      <c r="R209" s="184"/>
      <c r="S209" s="184"/>
      <c r="T209" s="185"/>
      <c r="AT209" s="179" t="s">
        <v>167</v>
      </c>
      <c r="AU209" s="179" t="s">
        <v>82</v>
      </c>
      <c r="AV209" s="13" t="s">
        <v>165</v>
      </c>
      <c r="AW209" s="13" t="s">
        <v>27</v>
      </c>
      <c r="AX209" s="13" t="s">
        <v>74</v>
      </c>
      <c r="AY209" s="179" t="s">
        <v>159</v>
      </c>
    </row>
    <row r="210" spans="2:65" s="1" customFormat="1" ht="36" customHeight="1">
      <c r="B210" s="155"/>
      <c r="C210" s="195" t="s">
        <v>402</v>
      </c>
      <c r="D210" s="195" t="s">
        <v>224</v>
      </c>
      <c r="E210" s="196" t="s">
        <v>3488</v>
      </c>
      <c r="F210" s="197" t="s">
        <v>3489</v>
      </c>
      <c r="G210" s="198" t="s">
        <v>202</v>
      </c>
      <c r="H210" s="199">
        <v>974.97</v>
      </c>
      <c r="I210" s="200"/>
      <c r="J210" s="201">
        <f>ROUND(I210*H210,2)</f>
        <v>0</v>
      </c>
      <c r="K210" s="197" t="s">
        <v>430</v>
      </c>
      <c r="L210" s="202"/>
      <c r="M210" s="203" t="s">
        <v>1</v>
      </c>
      <c r="N210" s="204" t="s">
        <v>36</v>
      </c>
      <c r="O210" s="54"/>
      <c r="P210" s="165">
        <f>O210*H210</f>
        <v>0</v>
      </c>
      <c r="Q210" s="165">
        <v>2E-3</v>
      </c>
      <c r="R210" s="165">
        <f>Q210*H210</f>
        <v>1.94994</v>
      </c>
      <c r="S210" s="165">
        <v>0</v>
      </c>
      <c r="T210" s="166">
        <f>S210*H210</f>
        <v>0</v>
      </c>
      <c r="AR210" s="167" t="s">
        <v>377</v>
      </c>
      <c r="AT210" s="167" t="s">
        <v>224</v>
      </c>
      <c r="AU210" s="167" t="s">
        <v>82</v>
      </c>
      <c r="AY210" s="16" t="s">
        <v>159</v>
      </c>
      <c r="BE210" s="168">
        <f>IF(N210="základná",J210,0)</f>
        <v>0</v>
      </c>
      <c r="BF210" s="168">
        <f>IF(N210="znížená",J210,0)</f>
        <v>0</v>
      </c>
      <c r="BG210" s="168">
        <f>IF(N210="zákl. prenesená",J210,0)</f>
        <v>0</v>
      </c>
      <c r="BH210" s="168">
        <f>IF(N210="zníž. prenesená",J210,0)</f>
        <v>0</v>
      </c>
      <c r="BI210" s="168">
        <f>IF(N210="nulová",J210,0)</f>
        <v>0</v>
      </c>
      <c r="BJ210" s="16" t="s">
        <v>82</v>
      </c>
      <c r="BK210" s="168">
        <f>ROUND(I210*H210,2)</f>
        <v>0</v>
      </c>
      <c r="BL210" s="16" t="s">
        <v>263</v>
      </c>
      <c r="BM210" s="167" t="s">
        <v>3490</v>
      </c>
    </row>
    <row r="211" spans="2:65" s="12" customFormat="1">
      <c r="B211" s="169"/>
      <c r="D211" s="170" t="s">
        <v>167</v>
      </c>
      <c r="F211" s="172" t="s">
        <v>3491</v>
      </c>
      <c r="H211" s="173">
        <v>974.97</v>
      </c>
      <c r="I211" s="174"/>
      <c r="L211" s="169"/>
      <c r="M211" s="175"/>
      <c r="N211" s="176"/>
      <c r="O211" s="176"/>
      <c r="P211" s="176"/>
      <c r="Q211" s="176"/>
      <c r="R211" s="176"/>
      <c r="S211" s="176"/>
      <c r="T211" s="177"/>
      <c r="AT211" s="171" t="s">
        <v>167</v>
      </c>
      <c r="AU211" s="171" t="s">
        <v>82</v>
      </c>
      <c r="AV211" s="12" t="s">
        <v>82</v>
      </c>
      <c r="AW211" s="12" t="s">
        <v>3</v>
      </c>
      <c r="AX211" s="12" t="s">
        <v>74</v>
      </c>
      <c r="AY211" s="171" t="s">
        <v>159</v>
      </c>
    </row>
    <row r="212" spans="2:65" s="1" customFormat="1" ht="24" customHeight="1">
      <c r="B212" s="155"/>
      <c r="C212" s="156" t="s">
        <v>408</v>
      </c>
      <c r="D212" s="156" t="s">
        <v>161</v>
      </c>
      <c r="E212" s="157" t="s">
        <v>3492</v>
      </c>
      <c r="F212" s="158" t="s">
        <v>3493</v>
      </c>
      <c r="G212" s="159" t="s">
        <v>436</v>
      </c>
      <c r="H212" s="205"/>
      <c r="I212" s="161"/>
      <c r="J212" s="162">
        <f>ROUND(I212*H212,2)</f>
        <v>0</v>
      </c>
      <c r="K212" s="158" t="s">
        <v>430</v>
      </c>
      <c r="L212" s="31"/>
      <c r="M212" s="206" t="s">
        <v>1</v>
      </c>
      <c r="N212" s="207" t="s">
        <v>36</v>
      </c>
      <c r="O212" s="208"/>
      <c r="P212" s="209">
        <f>O212*H212</f>
        <v>0</v>
      </c>
      <c r="Q212" s="209">
        <v>0</v>
      </c>
      <c r="R212" s="209">
        <f>Q212*H212</f>
        <v>0</v>
      </c>
      <c r="S212" s="209">
        <v>0</v>
      </c>
      <c r="T212" s="210">
        <f>S212*H212</f>
        <v>0</v>
      </c>
      <c r="AR212" s="167" t="s">
        <v>263</v>
      </c>
      <c r="AT212" s="167" t="s">
        <v>161</v>
      </c>
      <c r="AU212" s="167" t="s">
        <v>82</v>
      </c>
      <c r="AY212" s="16" t="s">
        <v>159</v>
      </c>
      <c r="BE212" s="168">
        <f>IF(N212="základná",J212,0)</f>
        <v>0</v>
      </c>
      <c r="BF212" s="168">
        <f>IF(N212="znížená",J212,0)</f>
        <v>0</v>
      </c>
      <c r="BG212" s="168">
        <f>IF(N212="zákl. prenesená",J212,0)</f>
        <v>0</v>
      </c>
      <c r="BH212" s="168">
        <f>IF(N212="zníž. prenesená",J212,0)</f>
        <v>0</v>
      </c>
      <c r="BI212" s="168">
        <f>IF(N212="nulová",J212,0)</f>
        <v>0</v>
      </c>
      <c r="BJ212" s="16" t="s">
        <v>82</v>
      </c>
      <c r="BK212" s="168">
        <f>ROUND(I212*H212,2)</f>
        <v>0</v>
      </c>
      <c r="BL212" s="16" t="s">
        <v>263</v>
      </c>
      <c r="BM212" s="167" t="s">
        <v>3494</v>
      </c>
    </row>
    <row r="213" spans="2:65" s="1" customFormat="1" ht="6.9" customHeight="1">
      <c r="B213" s="43"/>
      <c r="C213" s="44"/>
      <c r="D213" s="44"/>
      <c r="E213" s="44"/>
      <c r="F213" s="44"/>
      <c r="G213" s="44"/>
      <c r="H213" s="44"/>
      <c r="I213" s="116"/>
      <c r="J213" s="44"/>
      <c r="K213" s="44"/>
      <c r="L213" s="31"/>
    </row>
  </sheetData>
  <autoFilter ref="C128:K212"/>
  <mergeCells count="12">
    <mergeCell ref="E121:H121"/>
    <mergeCell ref="L2:V2"/>
    <mergeCell ref="E85:H85"/>
    <mergeCell ref="E87:H87"/>
    <mergeCell ref="E89:H89"/>
    <mergeCell ref="E117:H117"/>
    <mergeCell ref="E119:H119"/>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1.xml><?xml version="1.0" encoding="utf-8"?>
<worksheet xmlns="http://schemas.openxmlformats.org/spreadsheetml/2006/main" xmlns:r="http://schemas.openxmlformats.org/officeDocument/2006/relationships">
  <sheetPr>
    <pageSetUpPr fitToPage="1"/>
  </sheetPr>
  <dimension ref="B2:BM183"/>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112</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3367</v>
      </c>
      <c r="F9" s="263"/>
      <c r="G9" s="263"/>
      <c r="H9" s="263"/>
      <c r="I9" s="95"/>
      <c r="L9" s="31"/>
    </row>
    <row r="10" spans="2:46" s="1" customFormat="1" ht="12" customHeight="1">
      <c r="B10" s="31"/>
      <c r="D10" s="26" t="s">
        <v>128</v>
      </c>
      <c r="I10" s="95"/>
      <c r="L10" s="31"/>
    </row>
    <row r="11" spans="2:46" s="1" customFormat="1" ht="36.9" customHeight="1">
      <c r="B11" s="31"/>
      <c r="E11" s="242" t="s">
        <v>3495</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ROUND(J127,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ROUND((SUM(BE127:BE182)),  2)</f>
        <v>0</v>
      </c>
      <c r="I35" s="104">
        <v>0.2</v>
      </c>
      <c r="J35" s="103">
        <f>ROUND(((SUM(BE127:BE182))*I35),  2)</f>
        <v>0</v>
      </c>
      <c r="L35" s="31"/>
    </row>
    <row r="36" spans="2:12" s="1" customFormat="1" ht="14.4" customHeight="1">
      <c r="B36" s="31"/>
      <c r="E36" s="26" t="s">
        <v>36</v>
      </c>
      <c r="F36" s="103">
        <f>ROUND((SUM(BF127:BF182)),  2)</f>
        <v>0</v>
      </c>
      <c r="I36" s="104">
        <v>0.2</v>
      </c>
      <c r="J36" s="103">
        <f>ROUND(((SUM(BF127:BF182))*I36),  2)</f>
        <v>0</v>
      </c>
      <c r="L36" s="31"/>
    </row>
    <row r="37" spans="2:12" s="1" customFormat="1" ht="14.4" hidden="1" customHeight="1">
      <c r="B37" s="31"/>
      <c r="E37" s="26" t="s">
        <v>37</v>
      </c>
      <c r="F37" s="103">
        <f>ROUND((SUM(BG127:BG182)),  2)</f>
        <v>0</v>
      </c>
      <c r="I37" s="104">
        <v>0.2</v>
      </c>
      <c r="J37" s="103">
        <f>0</f>
        <v>0</v>
      </c>
      <c r="L37" s="31"/>
    </row>
    <row r="38" spans="2:12" s="1" customFormat="1" ht="14.4" hidden="1" customHeight="1">
      <c r="B38" s="31"/>
      <c r="E38" s="26" t="s">
        <v>38</v>
      </c>
      <c r="F38" s="103">
        <f>ROUND((SUM(BH127:BH182)),  2)</f>
        <v>0</v>
      </c>
      <c r="I38" s="104">
        <v>0.2</v>
      </c>
      <c r="J38" s="103">
        <f>0</f>
        <v>0</v>
      </c>
      <c r="L38" s="31"/>
    </row>
    <row r="39" spans="2:12" s="1" customFormat="1" ht="14.4" hidden="1" customHeight="1">
      <c r="B39" s="31"/>
      <c r="E39" s="26" t="s">
        <v>39</v>
      </c>
      <c r="F39" s="103">
        <f>ROUND((SUM(BI127:BI182)),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3367</v>
      </c>
      <c r="F87" s="263"/>
      <c r="G87" s="263"/>
      <c r="H87" s="263"/>
      <c r="I87" s="95"/>
      <c r="L87" s="31"/>
    </row>
    <row r="88" spans="2:12" s="1" customFormat="1" ht="12" customHeight="1">
      <c r="B88" s="31"/>
      <c r="C88" s="26" t="s">
        <v>128</v>
      </c>
      <c r="I88" s="95"/>
      <c r="L88" s="31"/>
    </row>
    <row r="89" spans="2:12" s="1" customFormat="1" ht="16.5" customHeight="1">
      <c r="B89" s="31"/>
      <c r="E89" s="242" t="str">
        <f>E11</f>
        <v>SO-03 - Oplotenie</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J127</f>
        <v>0</v>
      </c>
      <c r="L98" s="31"/>
      <c r="AU98" s="16" t="s">
        <v>134</v>
      </c>
    </row>
    <row r="99" spans="2:47" s="8" customFormat="1" ht="24.9" customHeight="1">
      <c r="B99" s="122"/>
      <c r="D99" s="123" t="s">
        <v>135</v>
      </c>
      <c r="E99" s="124"/>
      <c r="F99" s="124"/>
      <c r="G99" s="124"/>
      <c r="H99" s="124"/>
      <c r="I99" s="125"/>
      <c r="J99" s="126">
        <f>J128</f>
        <v>0</v>
      </c>
      <c r="L99" s="122"/>
    </row>
    <row r="100" spans="2:47" s="9" customFormat="1" ht="19.95" customHeight="1">
      <c r="B100" s="127"/>
      <c r="D100" s="128" t="s">
        <v>136</v>
      </c>
      <c r="E100" s="129"/>
      <c r="F100" s="129"/>
      <c r="G100" s="129"/>
      <c r="H100" s="129"/>
      <c r="I100" s="130"/>
      <c r="J100" s="131">
        <f>J129</f>
        <v>0</v>
      </c>
      <c r="L100" s="127"/>
    </row>
    <row r="101" spans="2:47" s="9" customFormat="1" ht="19.95" customHeight="1">
      <c r="B101" s="127"/>
      <c r="D101" s="128" t="s">
        <v>137</v>
      </c>
      <c r="E101" s="129"/>
      <c r="F101" s="129"/>
      <c r="G101" s="129"/>
      <c r="H101" s="129"/>
      <c r="I101" s="130"/>
      <c r="J101" s="131">
        <f>J148</f>
        <v>0</v>
      </c>
      <c r="L101" s="127"/>
    </row>
    <row r="102" spans="2:47" s="9" customFormat="1" ht="19.95" customHeight="1">
      <c r="B102" s="127"/>
      <c r="D102" s="128" t="s">
        <v>138</v>
      </c>
      <c r="E102" s="129"/>
      <c r="F102" s="129"/>
      <c r="G102" s="129"/>
      <c r="H102" s="129"/>
      <c r="I102" s="130"/>
      <c r="J102" s="131">
        <f>J153</f>
        <v>0</v>
      </c>
      <c r="L102" s="127"/>
    </row>
    <row r="103" spans="2:47" s="9" customFormat="1" ht="19.95" customHeight="1">
      <c r="B103" s="127"/>
      <c r="D103" s="128" t="s">
        <v>141</v>
      </c>
      <c r="E103" s="129"/>
      <c r="F103" s="129"/>
      <c r="G103" s="129"/>
      <c r="H103" s="129"/>
      <c r="I103" s="130"/>
      <c r="J103" s="131">
        <f>J160</f>
        <v>0</v>
      </c>
      <c r="L103" s="127"/>
    </row>
    <row r="104" spans="2:47" s="8" customFormat="1" ht="24.9" customHeight="1">
      <c r="B104" s="122"/>
      <c r="D104" s="123" t="s">
        <v>142</v>
      </c>
      <c r="E104" s="124"/>
      <c r="F104" s="124"/>
      <c r="G104" s="124"/>
      <c r="H104" s="124"/>
      <c r="I104" s="125"/>
      <c r="J104" s="126">
        <f>J162</f>
        <v>0</v>
      </c>
      <c r="L104" s="122"/>
    </row>
    <row r="105" spans="2:47" s="9" customFormat="1" ht="19.95" customHeight="1">
      <c r="B105" s="127"/>
      <c r="D105" s="128" t="s">
        <v>144</v>
      </c>
      <c r="E105" s="129"/>
      <c r="F105" s="129"/>
      <c r="G105" s="129"/>
      <c r="H105" s="129"/>
      <c r="I105" s="130"/>
      <c r="J105" s="131">
        <f>J163</f>
        <v>0</v>
      </c>
      <c r="L105" s="127"/>
    </row>
    <row r="106" spans="2:47" s="1" customFormat="1" ht="21.75" customHeight="1">
      <c r="B106" s="31"/>
      <c r="I106" s="95"/>
      <c r="L106" s="31"/>
    </row>
    <row r="107" spans="2:47" s="1" customFormat="1" ht="6.9" customHeight="1">
      <c r="B107" s="43"/>
      <c r="C107" s="44"/>
      <c r="D107" s="44"/>
      <c r="E107" s="44"/>
      <c r="F107" s="44"/>
      <c r="G107" s="44"/>
      <c r="H107" s="44"/>
      <c r="I107" s="116"/>
      <c r="J107" s="44"/>
      <c r="K107" s="44"/>
      <c r="L107" s="31"/>
    </row>
    <row r="111" spans="2:47" s="1" customFormat="1" ht="6.9" customHeight="1">
      <c r="B111" s="45"/>
      <c r="C111" s="46"/>
      <c r="D111" s="46"/>
      <c r="E111" s="46"/>
      <c r="F111" s="46"/>
      <c r="G111" s="46"/>
      <c r="H111" s="46"/>
      <c r="I111" s="117"/>
      <c r="J111" s="46"/>
      <c r="K111" s="46"/>
      <c r="L111" s="31"/>
    </row>
    <row r="112" spans="2:47" s="1" customFormat="1" ht="24.9" customHeight="1">
      <c r="B112" s="31"/>
      <c r="C112" s="20" t="s">
        <v>145</v>
      </c>
      <c r="I112" s="95"/>
      <c r="L112" s="31"/>
    </row>
    <row r="113" spans="2:63" s="1" customFormat="1" ht="6.9" customHeight="1">
      <c r="B113" s="31"/>
      <c r="I113" s="95"/>
      <c r="L113" s="31"/>
    </row>
    <row r="114" spans="2:63" s="1" customFormat="1" ht="12" customHeight="1">
      <c r="B114" s="31"/>
      <c r="C114" s="26" t="s">
        <v>14</v>
      </c>
      <c r="I114" s="95"/>
      <c r="L114" s="31"/>
    </row>
    <row r="115" spans="2:63" s="1" customFormat="1" ht="16.5" customHeight="1">
      <c r="B115" s="31"/>
      <c r="E115" s="264" t="str">
        <f>E7</f>
        <v>Základná škola Biely Kostol formou modulov</v>
      </c>
      <c r="F115" s="265"/>
      <c r="G115" s="265"/>
      <c r="H115" s="265"/>
      <c r="I115" s="95"/>
      <c r="L115" s="31"/>
    </row>
    <row r="116" spans="2:63" ht="12" customHeight="1">
      <c r="B116" s="19"/>
      <c r="C116" s="26" t="s">
        <v>126</v>
      </c>
      <c r="L116" s="19"/>
    </row>
    <row r="117" spans="2:63" s="1" customFormat="1" ht="16.5" customHeight="1">
      <c r="B117" s="31"/>
      <c r="E117" s="264" t="s">
        <v>3367</v>
      </c>
      <c r="F117" s="263"/>
      <c r="G117" s="263"/>
      <c r="H117" s="263"/>
      <c r="I117" s="95"/>
      <c r="L117" s="31"/>
    </row>
    <row r="118" spans="2:63" s="1" customFormat="1" ht="12" customHeight="1">
      <c r="B118" s="31"/>
      <c r="C118" s="26" t="s">
        <v>128</v>
      </c>
      <c r="I118" s="95"/>
      <c r="L118" s="31"/>
    </row>
    <row r="119" spans="2:63" s="1" customFormat="1" ht="16.5" customHeight="1">
      <c r="B119" s="31"/>
      <c r="E119" s="242" t="str">
        <f>E11</f>
        <v>SO-03 - Oplotenie</v>
      </c>
      <c r="F119" s="263"/>
      <c r="G119" s="263"/>
      <c r="H119" s="263"/>
      <c r="I119" s="95"/>
      <c r="L119" s="31"/>
    </row>
    <row r="120" spans="2:63" s="1" customFormat="1" ht="6.9" customHeight="1">
      <c r="B120" s="31"/>
      <c r="I120" s="95"/>
      <c r="L120" s="31"/>
    </row>
    <row r="121" spans="2:63" s="1" customFormat="1" ht="12" customHeight="1">
      <c r="B121" s="31"/>
      <c r="C121" s="26" t="s">
        <v>18</v>
      </c>
      <c r="F121" s="24" t="str">
        <f>F14</f>
        <v/>
      </c>
      <c r="I121" s="96" t="s">
        <v>20</v>
      </c>
      <c r="J121" s="51" t="str">
        <f>IF(J14="","",J14)</f>
        <v/>
      </c>
      <c r="L121" s="31"/>
    </row>
    <row r="122" spans="2:63" s="1" customFormat="1" ht="6.9" customHeight="1">
      <c r="B122" s="31"/>
      <c r="I122" s="95"/>
      <c r="L122" s="31"/>
    </row>
    <row r="123" spans="2:63" s="1" customFormat="1" ht="15.15" customHeight="1">
      <c r="B123" s="31"/>
      <c r="C123" s="26" t="s">
        <v>21</v>
      </c>
      <c r="F123" s="24" t="str">
        <f>E17</f>
        <v xml:space="preserve"> </v>
      </c>
      <c r="I123" s="96" t="s">
        <v>26</v>
      </c>
      <c r="J123" s="29" t="str">
        <f>E23</f>
        <v xml:space="preserve"> </v>
      </c>
      <c r="L123" s="31"/>
    </row>
    <row r="124" spans="2:63" s="1" customFormat="1" ht="15.15" customHeight="1">
      <c r="B124" s="31"/>
      <c r="C124" s="26" t="s">
        <v>24</v>
      </c>
      <c r="F124" s="24" t="str">
        <f>IF(E20="","",E20)</f>
        <v>Vyplň údaj</v>
      </c>
      <c r="I124" s="96" t="s">
        <v>28</v>
      </c>
      <c r="J124" s="29" t="str">
        <f>E26</f>
        <v xml:space="preserve"> </v>
      </c>
      <c r="L124" s="31"/>
    </row>
    <row r="125" spans="2:63" s="1" customFormat="1" ht="10.35" customHeight="1">
      <c r="B125" s="31"/>
      <c r="I125" s="95"/>
      <c r="L125" s="31"/>
    </row>
    <row r="126" spans="2:63" s="10" customFormat="1" ht="29.25" customHeight="1">
      <c r="B126" s="132"/>
      <c r="C126" s="133" t="s">
        <v>146</v>
      </c>
      <c r="D126" s="134" t="s">
        <v>55</v>
      </c>
      <c r="E126" s="134" t="s">
        <v>51</v>
      </c>
      <c r="F126" s="134" t="s">
        <v>52</v>
      </c>
      <c r="G126" s="134" t="s">
        <v>147</v>
      </c>
      <c r="H126" s="134" t="s">
        <v>148</v>
      </c>
      <c r="I126" s="135" t="s">
        <v>149</v>
      </c>
      <c r="J126" s="136" t="s">
        <v>132</v>
      </c>
      <c r="K126" s="137" t="s">
        <v>150</v>
      </c>
      <c r="L126" s="132"/>
      <c r="M126" s="58" t="s">
        <v>1</v>
      </c>
      <c r="N126" s="59" t="s">
        <v>34</v>
      </c>
      <c r="O126" s="59" t="s">
        <v>151</v>
      </c>
      <c r="P126" s="59" t="s">
        <v>152</v>
      </c>
      <c r="Q126" s="59" t="s">
        <v>153</v>
      </c>
      <c r="R126" s="59" t="s">
        <v>154</v>
      </c>
      <c r="S126" s="59" t="s">
        <v>155</v>
      </c>
      <c r="T126" s="60" t="s">
        <v>156</v>
      </c>
    </row>
    <row r="127" spans="2:63" s="1" customFormat="1" ht="22.95" customHeight="1">
      <c r="B127" s="31"/>
      <c r="C127" s="63" t="s">
        <v>133</v>
      </c>
      <c r="I127" s="95"/>
      <c r="J127" s="138">
        <f>BK127</f>
        <v>0</v>
      </c>
      <c r="L127" s="31"/>
      <c r="M127" s="61"/>
      <c r="N127" s="52"/>
      <c r="O127" s="52"/>
      <c r="P127" s="139">
        <f>P128+P162</f>
        <v>0</v>
      </c>
      <c r="Q127" s="52"/>
      <c r="R127" s="139">
        <f>R128+R162</f>
        <v>82.256375439999999</v>
      </c>
      <c r="S127" s="52"/>
      <c r="T127" s="140">
        <f>T128+T162</f>
        <v>0</v>
      </c>
      <c r="AT127" s="16" t="s">
        <v>69</v>
      </c>
      <c r="AU127" s="16" t="s">
        <v>134</v>
      </c>
      <c r="BK127" s="141">
        <f>BK128+BK162</f>
        <v>0</v>
      </c>
    </row>
    <row r="128" spans="2:63" s="11" customFormat="1" ht="25.95" customHeight="1">
      <c r="B128" s="142"/>
      <c r="D128" s="143" t="s">
        <v>69</v>
      </c>
      <c r="E128" s="144" t="s">
        <v>157</v>
      </c>
      <c r="F128" s="144" t="s">
        <v>158</v>
      </c>
      <c r="I128" s="145"/>
      <c r="J128" s="146">
        <f>BK128</f>
        <v>0</v>
      </c>
      <c r="L128" s="142"/>
      <c r="M128" s="147"/>
      <c r="N128" s="148"/>
      <c r="O128" s="148"/>
      <c r="P128" s="149">
        <f>P129+P148+P153+P160</f>
        <v>0</v>
      </c>
      <c r="Q128" s="148"/>
      <c r="R128" s="149">
        <f>R129+R148+R153+R160</f>
        <v>77.458175439999991</v>
      </c>
      <c r="S128" s="148"/>
      <c r="T128" s="150">
        <f>T129+T148+T153+T160</f>
        <v>0</v>
      </c>
      <c r="AR128" s="143" t="s">
        <v>74</v>
      </c>
      <c r="AT128" s="151" t="s">
        <v>69</v>
      </c>
      <c r="AU128" s="151" t="s">
        <v>70</v>
      </c>
      <c r="AY128" s="143" t="s">
        <v>159</v>
      </c>
      <c r="BK128" s="152">
        <f>BK129+BK148+BK153+BK160</f>
        <v>0</v>
      </c>
    </row>
    <row r="129" spans="2:65" s="11" customFormat="1" ht="22.95" customHeight="1">
      <c r="B129" s="142"/>
      <c r="D129" s="143" t="s">
        <v>69</v>
      </c>
      <c r="E129" s="153" t="s">
        <v>74</v>
      </c>
      <c r="F129" s="153" t="s">
        <v>160</v>
      </c>
      <c r="I129" s="145"/>
      <c r="J129" s="154">
        <f>BK129</f>
        <v>0</v>
      </c>
      <c r="L129" s="142"/>
      <c r="M129" s="147"/>
      <c r="N129" s="148"/>
      <c r="O129" s="148"/>
      <c r="P129" s="149">
        <f>SUM(P130:P147)</f>
        <v>0</v>
      </c>
      <c r="Q129" s="148"/>
      <c r="R129" s="149">
        <f>SUM(R130:R147)</f>
        <v>0</v>
      </c>
      <c r="S129" s="148"/>
      <c r="T129" s="150">
        <f>SUM(T130:T147)</f>
        <v>0</v>
      </c>
      <c r="AR129" s="143" t="s">
        <v>74</v>
      </c>
      <c r="AT129" s="151" t="s">
        <v>69</v>
      </c>
      <c r="AU129" s="151" t="s">
        <v>74</v>
      </c>
      <c r="AY129" s="143" t="s">
        <v>159</v>
      </c>
      <c r="BK129" s="152">
        <f>SUM(BK130:BK147)</f>
        <v>0</v>
      </c>
    </row>
    <row r="130" spans="2:65" s="1" customFormat="1" ht="16.5" customHeight="1">
      <c r="B130" s="155"/>
      <c r="C130" s="156" t="s">
        <v>74</v>
      </c>
      <c r="D130" s="156" t="s">
        <v>161</v>
      </c>
      <c r="E130" s="157" t="s">
        <v>3496</v>
      </c>
      <c r="F130" s="158" t="s">
        <v>3497</v>
      </c>
      <c r="G130" s="159" t="s">
        <v>164</v>
      </c>
      <c r="H130" s="160">
        <v>25.605</v>
      </c>
      <c r="I130" s="161"/>
      <c r="J130" s="162">
        <f>ROUND(I130*H130,2)</f>
        <v>0</v>
      </c>
      <c r="K130" s="158" t="s">
        <v>430</v>
      </c>
      <c r="L130" s="31"/>
      <c r="M130" s="163" t="s">
        <v>1</v>
      </c>
      <c r="N130" s="164" t="s">
        <v>36</v>
      </c>
      <c r="O130" s="54"/>
      <c r="P130" s="165">
        <f>O130*H130</f>
        <v>0</v>
      </c>
      <c r="Q130" s="165">
        <v>0</v>
      </c>
      <c r="R130" s="165">
        <f>Q130*H130</f>
        <v>0</v>
      </c>
      <c r="S130" s="165">
        <v>0</v>
      </c>
      <c r="T130" s="166">
        <f>S130*H130</f>
        <v>0</v>
      </c>
      <c r="AR130" s="167" t="s">
        <v>165</v>
      </c>
      <c r="AT130" s="167" t="s">
        <v>161</v>
      </c>
      <c r="AU130" s="167" t="s">
        <v>82</v>
      </c>
      <c r="AY130" s="16" t="s">
        <v>159</v>
      </c>
      <c r="BE130" s="168">
        <f>IF(N130="základná",J130,0)</f>
        <v>0</v>
      </c>
      <c r="BF130" s="168">
        <f>IF(N130="znížená",J130,0)</f>
        <v>0</v>
      </c>
      <c r="BG130" s="168">
        <f>IF(N130="zákl. prenesená",J130,0)</f>
        <v>0</v>
      </c>
      <c r="BH130" s="168">
        <f>IF(N130="zníž. prenesená",J130,0)</f>
        <v>0</v>
      </c>
      <c r="BI130" s="168">
        <f>IF(N130="nulová",J130,0)</f>
        <v>0</v>
      </c>
      <c r="BJ130" s="16" t="s">
        <v>82</v>
      </c>
      <c r="BK130" s="168">
        <f>ROUND(I130*H130,2)</f>
        <v>0</v>
      </c>
      <c r="BL130" s="16" t="s">
        <v>165</v>
      </c>
      <c r="BM130" s="167" t="s">
        <v>3498</v>
      </c>
    </row>
    <row r="131" spans="2:65" s="14" customFormat="1">
      <c r="B131" s="188"/>
      <c r="D131" s="170" t="s">
        <v>167</v>
      </c>
      <c r="E131" s="189" t="s">
        <v>1</v>
      </c>
      <c r="F131" s="190" t="s">
        <v>3499</v>
      </c>
      <c r="H131" s="189" t="s">
        <v>1</v>
      </c>
      <c r="I131" s="191"/>
      <c r="L131" s="188"/>
      <c r="M131" s="192"/>
      <c r="N131" s="193"/>
      <c r="O131" s="193"/>
      <c r="P131" s="193"/>
      <c r="Q131" s="193"/>
      <c r="R131" s="193"/>
      <c r="S131" s="193"/>
      <c r="T131" s="194"/>
      <c r="AT131" s="189" t="s">
        <v>167</v>
      </c>
      <c r="AU131" s="189" t="s">
        <v>82</v>
      </c>
      <c r="AV131" s="14" t="s">
        <v>74</v>
      </c>
      <c r="AW131" s="14" t="s">
        <v>27</v>
      </c>
      <c r="AX131" s="14" t="s">
        <v>70</v>
      </c>
      <c r="AY131" s="189" t="s">
        <v>159</v>
      </c>
    </row>
    <row r="132" spans="2:65" s="12" customFormat="1" ht="20.399999999999999">
      <c r="B132" s="169"/>
      <c r="D132" s="170" t="s">
        <v>167</v>
      </c>
      <c r="E132" s="171" t="s">
        <v>1</v>
      </c>
      <c r="F132" s="172" t="s">
        <v>3500</v>
      </c>
      <c r="H132" s="173">
        <v>1.399</v>
      </c>
      <c r="I132" s="174"/>
      <c r="L132" s="169"/>
      <c r="M132" s="175"/>
      <c r="N132" s="176"/>
      <c r="O132" s="176"/>
      <c r="P132" s="176"/>
      <c r="Q132" s="176"/>
      <c r="R132" s="176"/>
      <c r="S132" s="176"/>
      <c r="T132" s="177"/>
      <c r="AT132" s="171" t="s">
        <v>167</v>
      </c>
      <c r="AU132" s="171" t="s">
        <v>82</v>
      </c>
      <c r="AV132" s="12" t="s">
        <v>82</v>
      </c>
      <c r="AW132" s="12" t="s">
        <v>27</v>
      </c>
      <c r="AX132" s="12" t="s">
        <v>70</v>
      </c>
      <c r="AY132" s="171" t="s">
        <v>159</v>
      </c>
    </row>
    <row r="133" spans="2:65" s="14" customFormat="1" ht="20.399999999999999">
      <c r="B133" s="188"/>
      <c r="D133" s="170" t="s">
        <v>167</v>
      </c>
      <c r="E133" s="189" t="s">
        <v>1</v>
      </c>
      <c r="F133" s="190" t="s">
        <v>3501</v>
      </c>
      <c r="H133" s="189" t="s">
        <v>1</v>
      </c>
      <c r="I133" s="191"/>
      <c r="L133" s="188"/>
      <c r="M133" s="192"/>
      <c r="N133" s="193"/>
      <c r="O133" s="193"/>
      <c r="P133" s="193"/>
      <c r="Q133" s="193"/>
      <c r="R133" s="193"/>
      <c r="S133" s="193"/>
      <c r="T133" s="194"/>
      <c r="AT133" s="189" t="s">
        <v>167</v>
      </c>
      <c r="AU133" s="189" t="s">
        <v>82</v>
      </c>
      <c r="AV133" s="14" t="s">
        <v>74</v>
      </c>
      <c r="AW133" s="14" t="s">
        <v>27</v>
      </c>
      <c r="AX133" s="14" t="s">
        <v>70</v>
      </c>
      <c r="AY133" s="189" t="s">
        <v>159</v>
      </c>
    </row>
    <row r="134" spans="2:65" s="12" customFormat="1">
      <c r="B134" s="169"/>
      <c r="D134" s="170" t="s">
        <v>167</v>
      </c>
      <c r="E134" s="171" t="s">
        <v>1</v>
      </c>
      <c r="F134" s="172" t="s">
        <v>3502</v>
      </c>
      <c r="H134" s="173">
        <v>24.206</v>
      </c>
      <c r="I134" s="174"/>
      <c r="L134" s="169"/>
      <c r="M134" s="175"/>
      <c r="N134" s="176"/>
      <c r="O134" s="176"/>
      <c r="P134" s="176"/>
      <c r="Q134" s="176"/>
      <c r="R134" s="176"/>
      <c r="S134" s="176"/>
      <c r="T134" s="177"/>
      <c r="AT134" s="171" t="s">
        <v>167</v>
      </c>
      <c r="AU134" s="171" t="s">
        <v>82</v>
      </c>
      <c r="AV134" s="12" t="s">
        <v>82</v>
      </c>
      <c r="AW134" s="12" t="s">
        <v>27</v>
      </c>
      <c r="AX134" s="12" t="s">
        <v>70</v>
      </c>
      <c r="AY134" s="171" t="s">
        <v>159</v>
      </c>
    </row>
    <row r="135" spans="2:65" s="13" customFormat="1">
      <c r="B135" s="178"/>
      <c r="D135" s="170" t="s">
        <v>167</v>
      </c>
      <c r="E135" s="179" t="s">
        <v>1</v>
      </c>
      <c r="F135" s="180" t="s">
        <v>169</v>
      </c>
      <c r="H135" s="181">
        <v>25.605</v>
      </c>
      <c r="I135" s="182"/>
      <c r="L135" s="178"/>
      <c r="M135" s="183"/>
      <c r="N135" s="184"/>
      <c r="O135" s="184"/>
      <c r="P135" s="184"/>
      <c r="Q135" s="184"/>
      <c r="R135" s="184"/>
      <c r="S135" s="184"/>
      <c r="T135" s="185"/>
      <c r="AT135" s="179" t="s">
        <v>167</v>
      </c>
      <c r="AU135" s="179" t="s">
        <v>82</v>
      </c>
      <c r="AV135" s="13" t="s">
        <v>165</v>
      </c>
      <c r="AW135" s="13" t="s">
        <v>27</v>
      </c>
      <c r="AX135" s="13" t="s">
        <v>74</v>
      </c>
      <c r="AY135" s="179" t="s">
        <v>159</v>
      </c>
    </row>
    <row r="136" spans="2:65" s="1" customFormat="1" ht="16.5" customHeight="1">
      <c r="B136" s="155"/>
      <c r="C136" s="156" t="s">
        <v>82</v>
      </c>
      <c r="D136" s="156" t="s">
        <v>161</v>
      </c>
      <c r="E136" s="157" t="s">
        <v>3503</v>
      </c>
      <c r="F136" s="158" t="s">
        <v>3504</v>
      </c>
      <c r="G136" s="159" t="s">
        <v>164</v>
      </c>
      <c r="H136" s="160">
        <v>25.605</v>
      </c>
      <c r="I136" s="161"/>
      <c r="J136" s="162">
        <f>ROUND(I136*H136,2)</f>
        <v>0</v>
      </c>
      <c r="K136" s="158" t="s">
        <v>430</v>
      </c>
      <c r="L136" s="31"/>
      <c r="M136" s="163" t="s">
        <v>1</v>
      </c>
      <c r="N136" s="164" t="s">
        <v>36</v>
      </c>
      <c r="O136" s="54"/>
      <c r="P136" s="165">
        <f>O136*H136</f>
        <v>0</v>
      </c>
      <c r="Q136" s="165">
        <v>0</v>
      </c>
      <c r="R136" s="165">
        <f>Q136*H136</f>
        <v>0</v>
      </c>
      <c r="S136" s="165">
        <v>0</v>
      </c>
      <c r="T136" s="166">
        <f>S136*H136</f>
        <v>0</v>
      </c>
      <c r="AR136" s="167" t="s">
        <v>165</v>
      </c>
      <c r="AT136" s="167" t="s">
        <v>161</v>
      </c>
      <c r="AU136" s="167" t="s">
        <v>82</v>
      </c>
      <c r="AY136" s="16" t="s">
        <v>159</v>
      </c>
      <c r="BE136" s="168">
        <f>IF(N136="základná",J136,0)</f>
        <v>0</v>
      </c>
      <c r="BF136" s="168">
        <f>IF(N136="znížená",J136,0)</f>
        <v>0</v>
      </c>
      <c r="BG136" s="168">
        <f>IF(N136="zákl. prenesená",J136,0)</f>
        <v>0</v>
      </c>
      <c r="BH136" s="168">
        <f>IF(N136="zníž. prenesená",J136,0)</f>
        <v>0</v>
      </c>
      <c r="BI136" s="168">
        <f>IF(N136="nulová",J136,0)</f>
        <v>0</v>
      </c>
      <c r="BJ136" s="16" t="s">
        <v>82</v>
      </c>
      <c r="BK136" s="168">
        <f>ROUND(I136*H136,2)</f>
        <v>0</v>
      </c>
      <c r="BL136" s="16" t="s">
        <v>165</v>
      </c>
      <c r="BM136" s="167" t="s">
        <v>3505</v>
      </c>
    </row>
    <row r="137" spans="2:65" s="1" customFormat="1" ht="16.5" customHeight="1">
      <c r="B137" s="155"/>
      <c r="C137" s="156" t="s">
        <v>175</v>
      </c>
      <c r="D137" s="156" t="s">
        <v>161</v>
      </c>
      <c r="E137" s="157" t="s">
        <v>3506</v>
      </c>
      <c r="F137" s="158" t="s">
        <v>3507</v>
      </c>
      <c r="G137" s="159" t="s">
        <v>164</v>
      </c>
      <c r="H137" s="160">
        <v>3.2120000000000002</v>
      </c>
      <c r="I137" s="161"/>
      <c r="J137" s="162">
        <f>ROUND(I137*H137,2)</f>
        <v>0</v>
      </c>
      <c r="K137" s="158" t="s">
        <v>1</v>
      </c>
      <c r="L137" s="31"/>
      <c r="M137" s="163" t="s">
        <v>1</v>
      </c>
      <c r="N137" s="164" t="s">
        <v>36</v>
      </c>
      <c r="O137" s="54"/>
      <c r="P137" s="165">
        <f>O137*H137</f>
        <v>0</v>
      </c>
      <c r="Q137" s="165">
        <v>0</v>
      </c>
      <c r="R137" s="165">
        <f>Q137*H137</f>
        <v>0</v>
      </c>
      <c r="S137" s="165">
        <v>0</v>
      </c>
      <c r="T137" s="166">
        <f>S137*H137</f>
        <v>0</v>
      </c>
      <c r="AR137" s="167" t="s">
        <v>165</v>
      </c>
      <c r="AT137" s="167" t="s">
        <v>161</v>
      </c>
      <c r="AU137" s="167" t="s">
        <v>82</v>
      </c>
      <c r="AY137" s="16" t="s">
        <v>159</v>
      </c>
      <c r="BE137" s="168">
        <f>IF(N137="základná",J137,0)</f>
        <v>0</v>
      </c>
      <c r="BF137" s="168">
        <f>IF(N137="znížená",J137,0)</f>
        <v>0</v>
      </c>
      <c r="BG137" s="168">
        <f>IF(N137="zákl. prenesená",J137,0)</f>
        <v>0</v>
      </c>
      <c r="BH137" s="168">
        <f>IF(N137="zníž. prenesená",J137,0)</f>
        <v>0</v>
      </c>
      <c r="BI137" s="168">
        <f>IF(N137="nulová",J137,0)</f>
        <v>0</v>
      </c>
      <c r="BJ137" s="16" t="s">
        <v>82</v>
      </c>
      <c r="BK137" s="168">
        <f>ROUND(I137*H137,2)</f>
        <v>0</v>
      </c>
      <c r="BL137" s="16" t="s">
        <v>165</v>
      </c>
      <c r="BM137" s="167" t="s">
        <v>3508</v>
      </c>
    </row>
    <row r="138" spans="2:65" s="12" customFormat="1" ht="30.6">
      <c r="B138" s="169"/>
      <c r="D138" s="170" t="s">
        <v>167</v>
      </c>
      <c r="E138" s="171" t="s">
        <v>1</v>
      </c>
      <c r="F138" s="172" t="s">
        <v>3509</v>
      </c>
      <c r="H138" s="173">
        <v>3.2120000000000002</v>
      </c>
      <c r="I138" s="174"/>
      <c r="L138" s="169"/>
      <c r="M138" s="175"/>
      <c r="N138" s="176"/>
      <c r="O138" s="176"/>
      <c r="P138" s="176"/>
      <c r="Q138" s="176"/>
      <c r="R138" s="176"/>
      <c r="S138" s="176"/>
      <c r="T138" s="177"/>
      <c r="AT138" s="171" t="s">
        <v>167</v>
      </c>
      <c r="AU138" s="171" t="s">
        <v>82</v>
      </c>
      <c r="AV138" s="12" t="s">
        <v>82</v>
      </c>
      <c r="AW138" s="12" t="s">
        <v>27</v>
      </c>
      <c r="AX138" s="12" t="s">
        <v>70</v>
      </c>
      <c r="AY138" s="171" t="s">
        <v>159</v>
      </c>
    </row>
    <row r="139" spans="2:65" s="13" customFormat="1">
      <c r="B139" s="178"/>
      <c r="D139" s="170" t="s">
        <v>167</v>
      </c>
      <c r="E139" s="179" t="s">
        <v>1</v>
      </c>
      <c r="F139" s="180" t="s">
        <v>169</v>
      </c>
      <c r="H139" s="181">
        <v>3.2120000000000002</v>
      </c>
      <c r="I139" s="182"/>
      <c r="L139" s="178"/>
      <c r="M139" s="183"/>
      <c r="N139" s="184"/>
      <c r="O139" s="184"/>
      <c r="P139" s="184"/>
      <c r="Q139" s="184"/>
      <c r="R139" s="184"/>
      <c r="S139" s="184"/>
      <c r="T139" s="185"/>
      <c r="AT139" s="179" t="s">
        <v>167</v>
      </c>
      <c r="AU139" s="179" t="s">
        <v>82</v>
      </c>
      <c r="AV139" s="13" t="s">
        <v>165</v>
      </c>
      <c r="AW139" s="13" t="s">
        <v>27</v>
      </c>
      <c r="AX139" s="13" t="s">
        <v>74</v>
      </c>
      <c r="AY139" s="179" t="s">
        <v>159</v>
      </c>
    </row>
    <row r="140" spans="2:65" s="1" customFormat="1" ht="24" customHeight="1">
      <c r="B140" s="155"/>
      <c r="C140" s="156" t="s">
        <v>165</v>
      </c>
      <c r="D140" s="156" t="s">
        <v>161</v>
      </c>
      <c r="E140" s="157" t="s">
        <v>1059</v>
      </c>
      <c r="F140" s="158" t="s">
        <v>1060</v>
      </c>
      <c r="G140" s="159" t="s">
        <v>164</v>
      </c>
      <c r="H140" s="160">
        <v>25.605</v>
      </c>
      <c r="I140" s="161"/>
      <c r="J140" s="162">
        <f>ROUND(I140*H140,2)</f>
        <v>0</v>
      </c>
      <c r="K140" s="158" t="s">
        <v>430</v>
      </c>
      <c r="L140" s="31"/>
      <c r="M140" s="163" t="s">
        <v>1</v>
      </c>
      <c r="N140" s="164" t="s">
        <v>36</v>
      </c>
      <c r="O140" s="54"/>
      <c r="P140" s="165">
        <f>O140*H140</f>
        <v>0</v>
      </c>
      <c r="Q140" s="165">
        <v>0</v>
      </c>
      <c r="R140" s="165">
        <f>Q140*H140</f>
        <v>0</v>
      </c>
      <c r="S140" s="165">
        <v>0</v>
      </c>
      <c r="T140" s="166">
        <f>S140*H140</f>
        <v>0</v>
      </c>
      <c r="AR140" s="167" t="s">
        <v>165</v>
      </c>
      <c r="AT140" s="167" t="s">
        <v>161</v>
      </c>
      <c r="AU140" s="167" t="s">
        <v>82</v>
      </c>
      <c r="AY140" s="16" t="s">
        <v>159</v>
      </c>
      <c r="BE140" s="168">
        <f>IF(N140="základná",J140,0)</f>
        <v>0</v>
      </c>
      <c r="BF140" s="168">
        <f>IF(N140="znížená",J140,0)</f>
        <v>0</v>
      </c>
      <c r="BG140" s="168">
        <f>IF(N140="zákl. prenesená",J140,0)</f>
        <v>0</v>
      </c>
      <c r="BH140" s="168">
        <f>IF(N140="zníž. prenesená",J140,0)</f>
        <v>0</v>
      </c>
      <c r="BI140" s="168">
        <f>IF(N140="nulová",J140,0)</f>
        <v>0</v>
      </c>
      <c r="BJ140" s="16" t="s">
        <v>82</v>
      </c>
      <c r="BK140" s="168">
        <f>ROUND(I140*H140,2)</f>
        <v>0</v>
      </c>
      <c r="BL140" s="16" t="s">
        <v>165</v>
      </c>
      <c r="BM140" s="167" t="s">
        <v>3510</v>
      </c>
    </row>
    <row r="141" spans="2:65" s="1" customFormat="1" ht="24" customHeight="1">
      <c r="B141" s="155"/>
      <c r="C141" s="156" t="s">
        <v>195</v>
      </c>
      <c r="D141" s="156" t="s">
        <v>161</v>
      </c>
      <c r="E141" s="157" t="s">
        <v>254</v>
      </c>
      <c r="F141" s="158" t="s">
        <v>1061</v>
      </c>
      <c r="G141" s="159" t="s">
        <v>164</v>
      </c>
      <c r="H141" s="160">
        <v>25.605</v>
      </c>
      <c r="I141" s="161"/>
      <c r="J141" s="162">
        <f>ROUND(I141*H141,2)</f>
        <v>0</v>
      </c>
      <c r="K141" s="158" t="s">
        <v>1</v>
      </c>
      <c r="L141" s="31"/>
      <c r="M141" s="163" t="s">
        <v>1</v>
      </c>
      <c r="N141" s="164" t="s">
        <v>36</v>
      </c>
      <c r="O141" s="54"/>
      <c r="P141" s="165">
        <f>O141*H141</f>
        <v>0</v>
      </c>
      <c r="Q141" s="165">
        <v>0</v>
      </c>
      <c r="R141" s="165">
        <f>Q141*H141</f>
        <v>0</v>
      </c>
      <c r="S141" s="165">
        <v>0</v>
      </c>
      <c r="T141" s="166">
        <f>S141*H141</f>
        <v>0</v>
      </c>
      <c r="AR141" s="167" t="s">
        <v>165</v>
      </c>
      <c r="AT141" s="167" t="s">
        <v>161</v>
      </c>
      <c r="AU141" s="167" t="s">
        <v>82</v>
      </c>
      <c r="AY141" s="16" t="s">
        <v>159</v>
      </c>
      <c r="BE141" s="168">
        <f>IF(N141="základná",J141,0)</f>
        <v>0</v>
      </c>
      <c r="BF141" s="168">
        <f>IF(N141="znížená",J141,0)</f>
        <v>0</v>
      </c>
      <c r="BG141" s="168">
        <f>IF(N141="zákl. prenesená",J141,0)</f>
        <v>0</v>
      </c>
      <c r="BH141" s="168">
        <f>IF(N141="zníž. prenesená",J141,0)</f>
        <v>0</v>
      </c>
      <c r="BI141" s="168">
        <f>IF(N141="nulová",J141,0)</f>
        <v>0</v>
      </c>
      <c r="BJ141" s="16" t="s">
        <v>82</v>
      </c>
      <c r="BK141" s="168">
        <f>ROUND(I141*H141,2)</f>
        <v>0</v>
      </c>
      <c r="BL141" s="16" t="s">
        <v>165</v>
      </c>
      <c r="BM141" s="167" t="s">
        <v>3511</v>
      </c>
    </row>
    <row r="142" spans="2:65" s="1" customFormat="1" ht="36" customHeight="1">
      <c r="B142" s="155"/>
      <c r="C142" s="156" t="s">
        <v>199</v>
      </c>
      <c r="D142" s="156" t="s">
        <v>161</v>
      </c>
      <c r="E142" s="157" t="s">
        <v>259</v>
      </c>
      <c r="F142" s="158" t="s">
        <v>3512</v>
      </c>
      <c r="G142" s="159" t="s">
        <v>164</v>
      </c>
      <c r="H142" s="160">
        <v>435.28500000000003</v>
      </c>
      <c r="I142" s="161"/>
      <c r="J142" s="162">
        <f>ROUND(I142*H142,2)</f>
        <v>0</v>
      </c>
      <c r="K142" s="158" t="s">
        <v>430</v>
      </c>
      <c r="L142" s="31"/>
      <c r="M142" s="163" t="s">
        <v>1</v>
      </c>
      <c r="N142" s="164" t="s">
        <v>36</v>
      </c>
      <c r="O142" s="54"/>
      <c r="P142" s="165">
        <f>O142*H142</f>
        <v>0</v>
      </c>
      <c r="Q142" s="165">
        <v>0</v>
      </c>
      <c r="R142" s="165">
        <f>Q142*H142</f>
        <v>0</v>
      </c>
      <c r="S142" s="165">
        <v>0</v>
      </c>
      <c r="T142" s="166">
        <f>S142*H142</f>
        <v>0</v>
      </c>
      <c r="AR142" s="167" t="s">
        <v>165</v>
      </c>
      <c r="AT142" s="167" t="s">
        <v>161</v>
      </c>
      <c r="AU142" s="167" t="s">
        <v>82</v>
      </c>
      <c r="AY142" s="16" t="s">
        <v>159</v>
      </c>
      <c r="BE142" s="168">
        <f>IF(N142="základná",J142,0)</f>
        <v>0</v>
      </c>
      <c r="BF142" s="168">
        <f>IF(N142="znížená",J142,0)</f>
        <v>0</v>
      </c>
      <c r="BG142" s="168">
        <f>IF(N142="zákl. prenesená",J142,0)</f>
        <v>0</v>
      </c>
      <c r="BH142" s="168">
        <f>IF(N142="zníž. prenesená",J142,0)</f>
        <v>0</v>
      </c>
      <c r="BI142" s="168">
        <f>IF(N142="nulová",J142,0)</f>
        <v>0</v>
      </c>
      <c r="BJ142" s="16" t="s">
        <v>82</v>
      </c>
      <c r="BK142" s="168">
        <f>ROUND(I142*H142,2)</f>
        <v>0</v>
      </c>
      <c r="BL142" s="16" t="s">
        <v>165</v>
      </c>
      <c r="BM142" s="167" t="s">
        <v>3513</v>
      </c>
    </row>
    <row r="143" spans="2:65" s="12" customFormat="1">
      <c r="B143" s="169"/>
      <c r="D143" s="170" t="s">
        <v>167</v>
      </c>
      <c r="E143" s="171" t="s">
        <v>1</v>
      </c>
      <c r="F143" s="172" t="s">
        <v>3514</v>
      </c>
      <c r="H143" s="173">
        <v>435.28500000000003</v>
      </c>
      <c r="I143" s="174"/>
      <c r="L143" s="169"/>
      <c r="M143" s="175"/>
      <c r="N143" s="176"/>
      <c r="O143" s="176"/>
      <c r="P143" s="176"/>
      <c r="Q143" s="176"/>
      <c r="R143" s="176"/>
      <c r="S143" s="176"/>
      <c r="T143" s="177"/>
      <c r="AT143" s="171" t="s">
        <v>167</v>
      </c>
      <c r="AU143" s="171" t="s">
        <v>82</v>
      </c>
      <c r="AV143" s="12" t="s">
        <v>82</v>
      </c>
      <c r="AW143" s="12" t="s">
        <v>27</v>
      </c>
      <c r="AX143" s="12" t="s">
        <v>74</v>
      </c>
      <c r="AY143" s="171" t="s">
        <v>159</v>
      </c>
    </row>
    <row r="144" spans="2:65" s="1" customFormat="1" ht="24" customHeight="1">
      <c r="B144" s="155"/>
      <c r="C144" s="156" t="s">
        <v>205</v>
      </c>
      <c r="D144" s="156" t="s">
        <v>161</v>
      </c>
      <c r="E144" s="157" t="s">
        <v>264</v>
      </c>
      <c r="F144" s="158" t="s">
        <v>265</v>
      </c>
      <c r="G144" s="159" t="s">
        <v>164</v>
      </c>
      <c r="H144" s="160">
        <v>25.605</v>
      </c>
      <c r="I144" s="161"/>
      <c r="J144" s="162">
        <f>ROUND(I144*H144,2)</f>
        <v>0</v>
      </c>
      <c r="K144" s="158" t="s">
        <v>1</v>
      </c>
      <c r="L144" s="31"/>
      <c r="M144" s="163" t="s">
        <v>1</v>
      </c>
      <c r="N144" s="164" t="s">
        <v>36</v>
      </c>
      <c r="O144" s="54"/>
      <c r="P144" s="165">
        <f>O144*H144</f>
        <v>0</v>
      </c>
      <c r="Q144" s="165">
        <v>0</v>
      </c>
      <c r="R144" s="165">
        <f>Q144*H144</f>
        <v>0</v>
      </c>
      <c r="S144" s="165">
        <v>0</v>
      </c>
      <c r="T144" s="166">
        <f>S144*H144</f>
        <v>0</v>
      </c>
      <c r="AR144" s="167" t="s">
        <v>165</v>
      </c>
      <c r="AT144" s="167" t="s">
        <v>161</v>
      </c>
      <c r="AU144" s="167" t="s">
        <v>82</v>
      </c>
      <c r="AY144" s="16" t="s">
        <v>159</v>
      </c>
      <c r="BE144" s="168">
        <f>IF(N144="základná",J144,0)</f>
        <v>0</v>
      </c>
      <c r="BF144" s="168">
        <f>IF(N144="znížená",J144,0)</f>
        <v>0</v>
      </c>
      <c r="BG144" s="168">
        <f>IF(N144="zákl. prenesená",J144,0)</f>
        <v>0</v>
      </c>
      <c r="BH144" s="168">
        <f>IF(N144="zníž. prenesená",J144,0)</f>
        <v>0</v>
      </c>
      <c r="BI144" s="168">
        <f>IF(N144="nulová",J144,0)</f>
        <v>0</v>
      </c>
      <c r="BJ144" s="16" t="s">
        <v>82</v>
      </c>
      <c r="BK144" s="168">
        <f>ROUND(I144*H144,2)</f>
        <v>0</v>
      </c>
      <c r="BL144" s="16" t="s">
        <v>165</v>
      </c>
      <c r="BM144" s="167" t="s">
        <v>3515</v>
      </c>
    </row>
    <row r="145" spans="2:65" s="1" customFormat="1" ht="16.5" customHeight="1">
      <c r="B145" s="155"/>
      <c r="C145" s="156" t="s">
        <v>212</v>
      </c>
      <c r="D145" s="156" t="s">
        <v>161</v>
      </c>
      <c r="E145" s="157" t="s">
        <v>268</v>
      </c>
      <c r="F145" s="158" t="s">
        <v>269</v>
      </c>
      <c r="G145" s="159" t="s">
        <v>164</v>
      </c>
      <c r="H145" s="160">
        <v>25.605</v>
      </c>
      <c r="I145" s="161"/>
      <c r="J145" s="162">
        <f>ROUND(I145*H145,2)</f>
        <v>0</v>
      </c>
      <c r="K145" s="158" t="s">
        <v>1</v>
      </c>
      <c r="L145" s="31"/>
      <c r="M145" s="163" t="s">
        <v>1</v>
      </c>
      <c r="N145" s="164" t="s">
        <v>36</v>
      </c>
      <c r="O145" s="54"/>
      <c r="P145" s="165">
        <f>O145*H145</f>
        <v>0</v>
      </c>
      <c r="Q145" s="165">
        <v>0</v>
      </c>
      <c r="R145" s="165">
        <f>Q145*H145</f>
        <v>0</v>
      </c>
      <c r="S145" s="165">
        <v>0</v>
      </c>
      <c r="T145" s="166">
        <f>S145*H145</f>
        <v>0</v>
      </c>
      <c r="AR145" s="167" t="s">
        <v>165</v>
      </c>
      <c r="AT145" s="167" t="s">
        <v>161</v>
      </c>
      <c r="AU145" s="167" t="s">
        <v>82</v>
      </c>
      <c r="AY145" s="16" t="s">
        <v>159</v>
      </c>
      <c r="BE145" s="168">
        <f>IF(N145="základná",J145,0)</f>
        <v>0</v>
      </c>
      <c r="BF145" s="168">
        <f>IF(N145="znížená",J145,0)</f>
        <v>0</v>
      </c>
      <c r="BG145" s="168">
        <f>IF(N145="zákl. prenesená",J145,0)</f>
        <v>0</v>
      </c>
      <c r="BH145" s="168">
        <f>IF(N145="zníž. prenesená",J145,0)</f>
        <v>0</v>
      </c>
      <c r="BI145" s="168">
        <f>IF(N145="nulová",J145,0)</f>
        <v>0</v>
      </c>
      <c r="BJ145" s="16" t="s">
        <v>82</v>
      </c>
      <c r="BK145" s="168">
        <f>ROUND(I145*H145,2)</f>
        <v>0</v>
      </c>
      <c r="BL145" s="16" t="s">
        <v>165</v>
      </c>
      <c r="BM145" s="167" t="s">
        <v>3516</v>
      </c>
    </row>
    <row r="146" spans="2:65" s="1" customFormat="1" ht="24" customHeight="1">
      <c r="B146" s="155"/>
      <c r="C146" s="156" t="s">
        <v>223</v>
      </c>
      <c r="D146" s="156" t="s">
        <v>161</v>
      </c>
      <c r="E146" s="157" t="s">
        <v>272</v>
      </c>
      <c r="F146" s="158" t="s">
        <v>273</v>
      </c>
      <c r="G146" s="159" t="s">
        <v>227</v>
      </c>
      <c r="H146" s="160">
        <v>46.088999999999999</v>
      </c>
      <c r="I146" s="161"/>
      <c r="J146" s="162">
        <f>ROUND(I146*H146,2)</f>
        <v>0</v>
      </c>
      <c r="K146" s="158" t="s">
        <v>1</v>
      </c>
      <c r="L146" s="31"/>
      <c r="M146" s="163" t="s">
        <v>1</v>
      </c>
      <c r="N146" s="164" t="s">
        <v>36</v>
      </c>
      <c r="O146" s="54"/>
      <c r="P146" s="165">
        <f>O146*H146</f>
        <v>0</v>
      </c>
      <c r="Q146" s="165">
        <v>0</v>
      </c>
      <c r="R146" s="165">
        <f>Q146*H146</f>
        <v>0</v>
      </c>
      <c r="S146" s="165">
        <v>0</v>
      </c>
      <c r="T146" s="166">
        <f>S146*H146</f>
        <v>0</v>
      </c>
      <c r="AR146" s="167" t="s">
        <v>165</v>
      </c>
      <c r="AT146" s="167" t="s">
        <v>161</v>
      </c>
      <c r="AU146" s="167" t="s">
        <v>82</v>
      </c>
      <c r="AY146" s="16" t="s">
        <v>159</v>
      </c>
      <c r="BE146" s="168">
        <f>IF(N146="základná",J146,0)</f>
        <v>0</v>
      </c>
      <c r="BF146" s="168">
        <f>IF(N146="znížená",J146,0)</f>
        <v>0</v>
      </c>
      <c r="BG146" s="168">
        <f>IF(N146="zákl. prenesená",J146,0)</f>
        <v>0</v>
      </c>
      <c r="BH146" s="168">
        <f>IF(N146="zníž. prenesená",J146,0)</f>
        <v>0</v>
      </c>
      <c r="BI146" s="168">
        <f>IF(N146="nulová",J146,0)</f>
        <v>0</v>
      </c>
      <c r="BJ146" s="16" t="s">
        <v>82</v>
      </c>
      <c r="BK146" s="168">
        <f>ROUND(I146*H146,2)</f>
        <v>0</v>
      </c>
      <c r="BL146" s="16" t="s">
        <v>165</v>
      </c>
      <c r="BM146" s="167" t="s">
        <v>3517</v>
      </c>
    </row>
    <row r="147" spans="2:65" s="12" customFormat="1">
      <c r="B147" s="169"/>
      <c r="D147" s="170" t="s">
        <v>167</v>
      </c>
      <c r="E147" s="171" t="s">
        <v>1</v>
      </c>
      <c r="F147" s="172" t="s">
        <v>3518</v>
      </c>
      <c r="H147" s="173">
        <v>46.088999999999999</v>
      </c>
      <c r="I147" s="174"/>
      <c r="L147" s="169"/>
      <c r="M147" s="175"/>
      <c r="N147" s="176"/>
      <c r="O147" s="176"/>
      <c r="P147" s="176"/>
      <c r="Q147" s="176"/>
      <c r="R147" s="176"/>
      <c r="S147" s="176"/>
      <c r="T147" s="177"/>
      <c r="AT147" s="171" t="s">
        <v>167</v>
      </c>
      <c r="AU147" s="171" t="s">
        <v>82</v>
      </c>
      <c r="AV147" s="12" t="s">
        <v>82</v>
      </c>
      <c r="AW147" s="12" t="s">
        <v>27</v>
      </c>
      <c r="AX147" s="12" t="s">
        <v>74</v>
      </c>
      <c r="AY147" s="171" t="s">
        <v>159</v>
      </c>
    </row>
    <row r="148" spans="2:65" s="11" customFormat="1" ht="22.95" customHeight="1">
      <c r="B148" s="142"/>
      <c r="D148" s="143" t="s">
        <v>69</v>
      </c>
      <c r="E148" s="153" t="s">
        <v>82</v>
      </c>
      <c r="F148" s="153" t="s">
        <v>276</v>
      </c>
      <c r="I148" s="145"/>
      <c r="J148" s="154">
        <f>BK148</f>
        <v>0</v>
      </c>
      <c r="L148" s="142"/>
      <c r="M148" s="147"/>
      <c r="N148" s="148"/>
      <c r="O148" s="148"/>
      <c r="P148" s="149">
        <f>SUM(P149:P152)</f>
        <v>0</v>
      </c>
      <c r="Q148" s="148"/>
      <c r="R148" s="149">
        <f>SUM(R149:R152)</f>
        <v>49.129615439999995</v>
      </c>
      <c r="S148" s="148"/>
      <c r="T148" s="150">
        <f>SUM(T149:T152)</f>
        <v>0</v>
      </c>
      <c r="AR148" s="143" t="s">
        <v>74</v>
      </c>
      <c r="AT148" s="151" t="s">
        <v>69</v>
      </c>
      <c r="AU148" s="151" t="s">
        <v>74</v>
      </c>
      <c r="AY148" s="143" t="s">
        <v>159</v>
      </c>
      <c r="BK148" s="152">
        <f>SUM(BK149:BK152)</f>
        <v>0</v>
      </c>
    </row>
    <row r="149" spans="2:65" s="1" customFormat="1" ht="24" customHeight="1">
      <c r="B149" s="155"/>
      <c r="C149" s="156" t="s">
        <v>230</v>
      </c>
      <c r="D149" s="156" t="s">
        <v>161</v>
      </c>
      <c r="E149" s="157" t="s">
        <v>3519</v>
      </c>
      <c r="F149" s="158" t="s">
        <v>3520</v>
      </c>
      <c r="G149" s="159" t="s">
        <v>164</v>
      </c>
      <c r="H149" s="160">
        <v>22.391999999999999</v>
      </c>
      <c r="I149" s="161"/>
      <c r="J149" s="162">
        <f>ROUND(I149*H149,2)</f>
        <v>0</v>
      </c>
      <c r="K149" s="158" t="s">
        <v>430</v>
      </c>
      <c r="L149" s="31"/>
      <c r="M149" s="163" t="s">
        <v>1</v>
      </c>
      <c r="N149" s="164" t="s">
        <v>36</v>
      </c>
      <c r="O149" s="54"/>
      <c r="P149" s="165">
        <f>O149*H149</f>
        <v>0</v>
      </c>
      <c r="Q149" s="165">
        <v>2.19407</v>
      </c>
      <c r="R149" s="165">
        <f>Q149*H149</f>
        <v>49.129615439999995</v>
      </c>
      <c r="S149" s="165">
        <v>0</v>
      </c>
      <c r="T149" s="166">
        <f>S149*H149</f>
        <v>0</v>
      </c>
      <c r="AR149" s="167" t="s">
        <v>165</v>
      </c>
      <c r="AT149" s="167" t="s">
        <v>161</v>
      </c>
      <c r="AU149" s="167" t="s">
        <v>82</v>
      </c>
      <c r="AY149" s="16" t="s">
        <v>159</v>
      </c>
      <c r="BE149" s="168">
        <f>IF(N149="základná",J149,0)</f>
        <v>0</v>
      </c>
      <c r="BF149" s="168">
        <f>IF(N149="znížená",J149,0)</f>
        <v>0</v>
      </c>
      <c r="BG149" s="168">
        <f>IF(N149="zákl. prenesená",J149,0)</f>
        <v>0</v>
      </c>
      <c r="BH149" s="168">
        <f>IF(N149="zníž. prenesená",J149,0)</f>
        <v>0</v>
      </c>
      <c r="BI149" s="168">
        <f>IF(N149="nulová",J149,0)</f>
        <v>0</v>
      </c>
      <c r="BJ149" s="16" t="s">
        <v>82</v>
      </c>
      <c r="BK149" s="168">
        <f>ROUND(I149*H149,2)</f>
        <v>0</v>
      </c>
      <c r="BL149" s="16" t="s">
        <v>165</v>
      </c>
      <c r="BM149" s="167" t="s">
        <v>3521</v>
      </c>
    </row>
    <row r="150" spans="2:65" s="12" customFormat="1" ht="20.399999999999999">
      <c r="B150" s="169"/>
      <c r="D150" s="170" t="s">
        <v>167</v>
      </c>
      <c r="E150" s="171" t="s">
        <v>1</v>
      </c>
      <c r="F150" s="172" t="s">
        <v>3522</v>
      </c>
      <c r="H150" s="173">
        <v>1.212</v>
      </c>
      <c r="I150" s="174"/>
      <c r="L150" s="169"/>
      <c r="M150" s="175"/>
      <c r="N150" s="176"/>
      <c r="O150" s="176"/>
      <c r="P150" s="176"/>
      <c r="Q150" s="176"/>
      <c r="R150" s="176"/>
      <c r="S150" s="176"/>
      <c r="T150" s="177"/>
      <c r="AT150" s="171" t="s">
        <v>167</v>
      </c>
      <c r="AU150" s="171" t="s">
        <v>82</v>
      </c>
      <c r="AV150" s="12" t="s">
        <v>82</v>
      </c>
      <c r="AW150" s="12" t="s">
        <v>27</v>
      </c>
      <c r="AX150" s="12" t="s">
        <v>70</v>
      </c>
      <c r="AY150" s="171" t="s">
        <v>159</v>
      </c>
    </row>
    <row r="151" spans="2:65" s="12" customFormat="1" ht="20.399999999999999">
      <c r="B151" s="169"/>
      <c r="D151" s="170" t="s">
        <v>167</v>
      </c>
      <c r="E151" s="171" t="s">
        <v>1</v>
      </c>
      <c r="F151" s="172" t="s">
        <v>3523</v>
      </c>
      <c r="H151" s="173">
        <v>21.18</v>
      </c>
      <c r="I151" s="174"/>
      <c r="L151" s="169"/>
      <c r="M151" s="175"/>
      <c r="N151" s="176"/>
      <c r="O151" s="176"/>
      <c r="P151" s="176"/>
      <c r="Q151" s="176"/>
      <c r="R151" s="176"/>
      <c r="S151" s="176"/>
      <c r="T151" s="177"/>
      <c r="AT151" s="171" t="s">
        <v>167</v>
      </c>
      <c r="AU151" s="171" t="s">
        <v>82</v>
      </c>
      <c r="AV151" s="12" t="s">
        <v>82</v>
      </c>
      <c r="AW151" s="12" t="s">
        <v>27</v>
      </c>
      <c r="AX151" s="12" t="s">
        <v>70</v>
      </c>
      <c r="AY151" s="171" t="s">
        <v>159</v>
      </c>
    </row>
    <row r="152" spans="2:65" s="13" customFormat="1">
      <c r="B152" s="178"/>
      <c r="D152" s="170" t="s">
        <v>167</v>
      </c>
      <c r="E152" s="179" t="s">
        <v>1</v>
      </c>
      <c r="F152" s="180" t="s">
        <v>169</v>
      </c>
      <c r="H152" s="181">
        <v>22.391999999999999</v>
      </c>
      <c r="I152" s="182"/>
      <c r="L152" s="178"/>
      <c r="M152" s="183"/>
      <c r="N152" s="184"/>
      <c r="O152" s="184"/>
      <c r="P152" s="184"/>
      <c r="Q152" s="184"/>
      <c r="R152" s="184"/>
      <c r="S152" s="184"/>
      <c r="T152" s="185"/>
      <c r="AT152" s="179" t="s">
        <v>167</v>
      </c>
      <c r="AU152" s="179" t="s">
        <v>82</v>
      </c>
      <c r="AV152" s="13" t="s">
        <v>165</v>
      </c>
      <c r="AW152" s="13" t="s">
        <v>27</v>
      </c>
      <c r="AX152" s="13" t="s">
        <v>74</v>
      </c>
      <c r="AY152" s="179" t="s">
        <v>159</v>
      </c>
    </row>
    <row r="153" spans="2:65" s="11" customFormat="1" ht="22.95" customHeight="1">
      <c r="B153" s="142"/>
      <c r="D153" s="143" t="s">
        <v>69</v>
      </c>
      <c r="E153" s="153" t="s">
        <v>175</v>
      </c>
      <c r="F153" s="153" t="s">
        <v>357</v>
      </c>
      <c r="I153" s="145"/>
      <c r="J153" s="154">
        <f>BK153</f>
        <v>0</v>
      </c>
      <c r="L153" s="142"/>
      <c r="M153" s="147"/>
      <c r="N153" s="148"/>
      <c r="O153" s="148"/>
      <c r="P153" s="149">
        <f>SUM(P154:P159)</f>
        <v>0</v>
      </c>
      <c r="Q153" s="148"/>
      <c r="R153" s="149">
        <f>SUM(R154:R159)</f>
        <v>28.328560000000003</v>
      </c>
      <c r="S153" s="148"/>
      <c r="T153" s="150">
        <f>SUM(T154:T159)</f>
        <v>0</v>
      </c>
      <c r="AR153" s="143" t="s">
        <v>74</v>
      </c>
      <c r="AT153" s="151" t="s">
        <v>69</v>
      </c>
      <c r="AU153" s="151" t="s">
        <v>74</v>
      </c>
      <c r="AY153" s="143" t="s">
        <v>159</v>
      </c>
      <c r="BK153" s="152">
        <f>SUM(BK154:BK159)</f>
        <v>0</v>
      </c>
    </row>
    <row r="154" spans="2:65" s="1" customFormat="1" ht="24" customHeight="1">
      <c r="B154" s="155"/>
      <c r="C154" s="156" t="s">
        <v>235</v>
      </c>
      <c r="D154" s="156" t="s">
        <v>161</v>
      </c>
      <c r="E154" s="157" t="s">
        <v>3524</v>
      </c>
      <c r="F154" s="158" t="s">
        <v>3525</v>
      </c>
      <c r="G154" s="159" t="s">
        <v>355</v>
      </c>
      <c r="H154" s="160">
        <v>131</v>
      </c>
      <c r="I154" s="161"/>
      <c r="J154" s="162">
        <f>ROUND(I154*H154,2)</f>
        <v>0</v>
      </c>
      <c r="K154" s="158" t="s">
        <v>430</v>
      </c>
      <c r="L154" s="31"/>
      <c r="M154" s="163" t="s">
        <v>1</v>
      </c>
      <c r="N154" s="164" t="s">
        <v>36</v>
      </c>
      <c r="O154" s="54"/>
      <c r="P154" s="165">
        <f>O154*H154</f>
        <v>0</v>
      </c>
      <c r="Q154" s="165">
        <v>0.10964</v>
      </c>
      <c r="R154" s="165">
        <f>Q154*H154</f>
        <v>14.36284</v>
      </c>
      <c r="S154" s="165">
        <v>0</v>
      </c>
      <c r="T154" s="166">
        <f>S154*H154</f>
        <v>0</v>
      </c>
      <c r="AR154" s="167" t="s">
        <v>165</v>
      </c>
      <c r="AT154" s="167" t="s">
        <v>161</v>
      </c>
      <c r="AU154" s="167" t="s">
        <v>82</v>
      </c>
      <c r="AY154" s="16" t="s">
        <v>159</v>
      </c>
      <c r="BE154" s="168">
        <f>IF(N154="základná",J154,0)</f>
        <v>0</v>
      </c>
      <c r="BF154" s="168">
        <f>IF(N154="znížená",J154,0)</f>
        <v>0</v>
      </c>
      <c r="BG154" s="168">
        <f>IF(N154="zákl. prenesená",J154,0)</f>
        <v>0</v>
      </c>
      <c r="BH154" s="168">
        <f>IF(N154="zníž. prenesená",J154,0)</f>
        <v>0</v>
      </c>
      <c r="BI154" s="168">
        <f>IF(N154="nulová",J154,0)</f>
        <v>0</v>
      </c>
      <c r="BJ154" s="16" t="s">
        <v>82</v>
      </c>
      <c r="BK154" s="168">
        <f>ROUND(I154*H154,2)</f>
        <v>0</v>
      </c>
      <c r="BL154" s="16" t="s">
        <v>165</v>
      </c>
      <c r="BM154" s="167" t="s">
        <v>3526</v>
      </c>
    </row>
    <row r="155" spans="2:65" s="12" customFormat="1" ht="20.399999999999999">
      <c r="B155" s="169"/>
      <c r="D155" s="170" t="s">
        <v>167</v>
      </c>
      <c r="E155" s="171" t="s">
        <v>1</v>
      </c>
      <c r="F155" s="172" t="s">
        <v>3527</v>
      </c>
      <c r="H155" s="173">
        <v>131</v>
      </c>
      <c r="I155" s="174"/>
      <c r="L155" s="169"/>
      <c r="M155" s="175"/>
      <c r="N155" s="176"/>
      <c r="O155" s="176"/>
      <c r="P155" s="176"/>
      <c r="Q155" s="176"/>
      <c r="R155" s="176"/>
      <c r="S155" s="176"/>
      <c r="T155" s="177"/>
      <c r="AT155" s="171" t="s">
        <v>167</v>
      </c>
      <c r="AU155" s="171" t="s">
        <v>82</v>
      </c>
      <c r="AV155" s="12" t="s">
        <v>82</v>
      </c>
      <c r="AW155" s="12" t="s">
        <v>27</v>
      </c>
      <c r="AX155" s="12" t="s">
        <v>70</v>
      </c>
      <c r="AY155" s="171" t="s">
        <v>159</v>
      </c>
    </row>
    <row r="156" spans="2:65" s="13" customFormat="1">
      <c r="B156" s="178"/>
      <c r="D156" s="170" t="s">
        <v>167</v>
      </c>
      <c r="E156" s="179" t="s">
        <v>1</v>
      </c>
      <c r="F156" s="180" t="s">
        <v>169</v>
      </c>
      <c r="H156" s="181">
        <v>131</v>
      </c>
      <c r="I156" s="182"/>
      <c r="L156" s="178"/>
      <c r="M156" s="183"/>
      <c r="N156" s="184"/>
      <c r="O156" s="184"/>
      <c r="P156" s="184"/>
      <c r="Q156" s="184"/>
      <c r="R156" s="184"/>
      <c r="S156" s="184"/>
      <c r="T156" s="185"/>
      <c r="AT156" s="179" t="s">
        <v>167</v>
      </c>
      <c r="AU156" s="179" t="s">
        <v>82</v>
      </c>
      <c r="AV156" s="13" t="s">
        <v>165</v>
      </c>
      <c r="AW156" s="13" t="s">
        <v>27</v>
      </c>
      <c r="AX156" s="13" t="s">
        <v>74</v>
      </c>
      <c r="AY156" s="179" t="s">
        <v>159</v>
      </c>
    </row>
    <row r="157" spans="2:65" s="1" customFormat="1" ht="60" customHeight="1">
      <c r="B157" s="155"/>
      <c r="C157" s="195" t="s">
        <v>243</v>
      </c>
      <c r="D157" s="195" t="s">
        <v>224</v>
      </c>
      <c r="E157" s="196" t="s">
        <v>3528</v>
      </c>
      <c r="F157" s="197" t="s">
        <v>3529</v>
      </c>
      <c r="G157" s="198" t="s">
        <v>355</v>
      </c>
      <c r="H157" s="199">
        <v>131</v>
      </c>
      <c r="I157" s="200"/>
      <c r="J157" s="201">
        <f>ROUND(I157*H157,2)</f>
        <v>0</v>
      </c>
      <c r="K157" s="197" t="s">
        <v>1</v>
      </c>
      <c r="L157" s="202"/>
      <c r="M157" s="203" t="s">
        <v>1</v>
      </c>
      <c r="N157" s="204" t="s">
        <v>36</v>
      </c>
      <c r="O157" s="54"/>
      <c r="P157" s="165">
        <f>O157*H157</f>
        <v>0</v>
      </c>
      <c r="Q157" s="165">
        <v>3.3999999999999998E-3</v>
      </c>
      <c r="R157" s="165">
        <f>Q157*H157</f>
        <v>0.44539999999999996</v>
      </c>
      <c r="S157" s="165">
        <v>0</v>
      </c>
      <c r="T157" s="166">
        <f>S157*H157</f>
        <v>0</v>
      </c>
      <c r="AR157" s="167" t="s">
        <v>212</v>
      </c>
      <c r="AT157" s="167" t="s">
        <v>224</v>
      </c>
      <c r="AU157" s="167" t="s">
        <v>82</v>
      </c>
      <c r="AY157" s="16" t="s">
        <v>159</v>
      </c>
      <c r="BE157" s="168">
        <f>IF(N157="základná",J157,0)</f>
        <v>0</v>
      </c>
      <c r="BF157" s="168">
        <f>IF(N157="znížená",J157,0)</f>
        <v>0</v>
      </c>
      <c r="BG157" s="168">
        <f>IF(N157="zákl. prenesená",J157,0)</f>
        <v>0</v>
      </c>
      <c r="BH157" s="168">
        <f>IF(N157="zníž. prenesená",J157,0)</f>
        <v>0</v>
      </c>
      <c r="BI157" s="168">
        <f>IF(N157="nulová",J157,0)</f>
        <v>0</v>
      </c>
      <c r="BJ157" s="16" t="s">
        <v>82</v>
      </c>
      <c r="BK157" s="168">
        <f>ROUND(I157*H157,2)</f>
        <v>0</v>
      </c>
      <c r="BL157" s="16" t="s">
        <v>165</v>
      </c>
      <c r="BM157" s="167" t="s">
        <v>3530</v>
      </c>
    </row>
    <row r="158" spans="2:65" s="1" customFormat="1" ht="24" customHeight="1">
      <c r="B158" s="155"/>
      <c r="C158" s="156" t="s">
        <v>248</v>
      </c>
      <c r="D158" s="156" t="s">
        <v>161</v>
      </c>
      <c r="E158" s="157" t="s">
        <v>3531</v>
      </c>
      <c r="F158" s="158" t="s">
        <v>3532</v>
      </c>
      <c r="G158" s="159" t="s">
        <v>355</v>
      </c>
      <c r="H158" s="160">
        <v>88</v>
      </c>
      <c r="I158" s="161"/>
      <c r="J158" s="162">
        <f>ROUND(I158*H158,2)</f>
        <v>0</v>
      </c>
      <c r="K158" s="158" t="s">
        <v>430</v>
      </c>
      <c r="L158" s="31"/>
      <c r="M158" s="163" t="s">
        <v>1</v>
      </c>
      <c r="N158" s="164" t="s">
        <v>36</v>
      </c>
      <c r="O158" s="54"/>
      <c r="P158" s="165">
        <f>O158*H158</f>
        <v>0</v>
      </c>
      <c r="Q158" s="165">
        <v>0.15084</v>
      </c>
      <c r="R158" s="165">
        <f>Q158*H158</f>
        <v>13.27392</v>
      </c>
      <c r="S158" s="165">
        <v>0</v>
      </c>
      <c r="T158" s="166">
        <f>S158*H158</f>
        <v>0</v>
      </c>
      <c r="AR158" s="167" t="s">
        <v>165</v>
      </c>
      <c r="AT158" s="167" t="s">
        <v>161</v>
      </c>
      <c r="AU158" s="167" t="s">
        <v>82</v>
      </c>
      <c r="AY158" s="16" t="s">
        <v>159</v>
      </c>
      <c r="BE158" s="168">
        <f>IF(N158="základná",J158,0)</f>
        <v>0</v>
      </c>
      <c r="BF158" s="168">
        <f>IF(N158="znížená",J158,0)</f>
        <v>0</v>
      </c>
      <c r="BG158" s="168">
        <f>IF(N158="zákl. prenesená",J158,0)</f>
        <v>0</v>
      </c>
      <c r="BH158" s="168">
        <f>IF(N158="zníž. prenesená",J158,0)</f>
        <v>0</v>
      </c>
      <c r="BI158" s="168">
        <f>IF(N158="nulová",J158,0)</f>
        <v>0</v>
      </c>
      <c r="BJ158" s="16" t="s">
        <v>82</v>
      </c>
      <c r="BK158" s="168">
        <f>ROUND(I158*H158,2)</f>
        <v>0</v>
      </c>
      <c r="BL158" s="16" t="s">
        <v>165</v>
      </c>
      <c r="BM158" s="167" t="s">
        <v>3533</v>
      </c>
    </row>
    <row r="159" spans="2:65" s="1" customFormat="1" ht="60" customHeight="1">
      <c r="B159" s="155"/>
      <c r="C159" s="195" t="s">
        <v>253</v>
      </c>
      <c r="D159" s="195" t="s">
        <v>224</v>
      </c>
      <c r="E159" s="196" t="s">
        <v>3534</v>
      </c>
      <c r="F159" s="197" t="s">
        <v>3535</v>
      </c>
      <c r="G159" s="198" t="s">
        <v>355</v>
      </c>
      <c r="H159" s="199">
        <v>88</v>
      </c>
      <c r="I159" s="200"/>
      <c r="J159" s="201">
        <f>ROUND(I159*H159,2)</f>
        <v>0</v>
      </c>
      <c r="K159" s="197" t="s">
        <v>1</v>
      </c>
      <c r="L159" s="202"/>
      <c r="M159" s="203" t="s">
        <v>1</v>
      </c>
      <c r="N159" s="204" t="s">
        <v>36</v>
      </c>
      <c r="O159" s="54"/>
      <c r="P159" s="165">
        <f>O159*H159</f>
        <v>0</v>
      </c>
      <c r="Q159" s="165">
        <v>2.8E-3</v>
      </c>
      <c r="R159" s="165">
        <f>Q159*H159</f>
        <v>0.24640000000000001</v>
      </c>
      <c r="S159" s="165">
        <v>0</v>
      </c>
      <c r="T159" s="166">
        <f>S159*H159</f>
        <v>0</v>
      </c>
      <c r="AR159" s="167" t="s">
        <v>212</v>
      </c>
      <c r="AT159" s="167" t="s">
        <v>224</v>
      </c>
      <c r="AU159" s="167" t="s">
        <v>82</v>
      </c>
      <c r="AY159" s="16" t="s">
        <v>159</v>
      </c>
      <c r="BE159" s="168">
        <f>IF(N159="základná",J159,0)</f>
        <v>0</v>
      </c>
      <c r="BF159" s="168">
        <f>IF(N159="znížená",J159,0)</f>
        <v>0</v>
      </c>
      <c r="BG159" s="168">
        <f>IF(N159="zákl. prenesená",J159,0)</f>
        <v>0</v>
      </c>
      <c r="BH159" s="168">
        <f>IF(N159="zníž. prenesená",J159,0)</f>
        <v>0</v>
      </c>
      <c r="BI159" s="168">
        <f>IF(N159="nulová",J159,0)</f>
        <v>0</v>
      </c>
      <c r="BJ159" s="16" t="s">
        <v>82</v>
      </c>
      <c r="BK159" s="168">
        <f>ROUND(I159*H159,2)</f>
        <v>0</v>
      </c>
      <c r="BL159" s="16" t="s">
        <v>165</v>
      </c>
      <c r="BM159" s="167" t="s">
        <v>3536</v>
      </c>
    </row>
    <row r="160" spans="2:65" s="11" customFormat="1" ht="22.95" customHeight="1">
      <c r="B160" s="142"/>
      <c r="D160" s="143" t="s">
        <v>69</v>
      </c>
      <c r="E160" s="153" t="s">
        <v>417</v>
      </c>
      <c r="F160" s="153" t="s">
        <v>418</v>
      </c>
      <c r="I160" s="145"/>
      <c r="J160" s="154">
        <f>BK160</f>
        <v>0</v>
      </c>
      <c r="L160" s="142"/>
      <c r="M160" s="147"/>
      <c r="N160" s="148"/>
      <c r="O160" s="148"/>
      <c r="P160" s="149">
        <f>P161</f>
        <v>0</v>
      </c>
      <c r="Q160" s="148"/>
      <c r="R160" s="149">
        <f>R161</f>
        <v>0</v>
      </c>
      <c r="S160" s="148"/>
      <c r="T160" s="150">
        <f>T161</f>
        <v>0</v>
      </c>
      <c r="AR160" s="143" t="s">
        <v>74</v>
      </c>
      <c r="AT160" s="151" t="s">
        <v>69</v>
      </c>
      <c r="AU160" s="151" t="s">
        <v>74</v>
      </c>
      <c r="AY160" s="143" t="s">
        <v>159</v>
      </c>
      <c r="BK160" s="152">
        <f>BK161</f>
        <v>0</v>
      </c>
    </row>
    <row r="161" spans="2:65" s="1" customFormat="1" ht="24" customHeight="1">
      <c r="B161" s="155"/>
      <c r="C161" s="156" t="s">
        <v>258</v>
      </c>
      <c r="D161" s="156" t="s">
        <v>161</v>
      </c>
      <c r="E161" s="157" t="s">
        <v>3537</v>
      </c>
      <c r="F161" s="158" t="s">
        <v>3538</v>
      </c>
      <c r="G161" s="159" t="s">
        <v>227</v>
      </c>
      <c r="H161" s="160">
        <v>77.457999999999998</v>
      </c>
      <c r="I161" s="161"/>
      <c r="J161" s="162">
        <f>ROUND(I161*H161,2)</f>
        <v>0</v>
      </c>
      <c r="K161" s="158" t="s">
        <v>430</v>
      </c>
      <c r="L161" s="31"/>
      <c r="M161" s="163" t="s">
        <v>1</v>
      </c>
      <c r="N161" s="164" t="s">
        <v>36</v>
      </c>
      <c r="O161" s="54"/>
      <c r="P161" s="165">
        <f>O161*H161</f>
        <v>0</v>
      </c>
      <c r="Q161" s="165">
        <v>0</v>
      </c>
      <c r="R161" s="165">
        <f>Q161*H161</f>
        <v>0</v>
      </c>
      <c r="S161" s="165">
        <v>0</v>
      </c>
      <c r="T161" s="166">
        <f>S161*H161</f>
        <v>0</v>
      </c>
      <c r="AR161" s="167" t="s">
        <v>165</v>
      </c>
      <c r="AT161" s="167" t="s">
        <v>161</v>
      </c>
      <c r="AU161" s="167" t="s">
        <v>82</v>
      </c>
      <c r="AY161" s="16" t="s">
        <v>159</v>
      </c>
      <c r="BE161" s="168">
        <f>IF(N161="základná",J161,0)</f>
        <v>0</v>
      </c>
      <c r="BF161" s="168">
        <f>IF(N161="znížená",J161,0)</f>
        <v>0</v>
      </c>
      <c r="BG161" s="168">
        <f>IF(N161="zákl. prenesená",J161,0)</f>
        <v>0</v>
      </c>
      <c r="BH161" s="168">
        <f>IF(N161="zníž. prenesená",J161,0)</f>
        <v>0</v>
      </c>
      <c r="BI161" s="168">
        <f>IF(N161="nulová",J161,0)</f>
        <v>0</v>
      </c>
      <c r="BJ161" s="16" t="s">
        <v>82</v>
      </c>
      <c r="BK161" s="168">
        <f>ROUND(I161*H161,2)</f>
        <v>0</v>
      </c>
      <c r="BL161" s="16" t="s">
        <v>165</v>
      </c>
      <c r="BM161" s="167" t="s">
        <v>3539</v>
      </c>
    </row>
    <row r="162" spans="2:65" s="11" customFormat="1" ht="25.95" customHeight="1">
      <c r="B162" s="142"/>
      <c r="D162" s="143" t="s">
        <v>69</v>
      </c>
      <c r="E162" s="144" t="s">
        <v>423</v>
      </c>
      <c r="F162" s="144" t="s">
        <v>424</v>
      </c>
      <c r="I162" s="145"/>
      <c r="J162" s="146">
        <f>BK162</f>
        <v>0</v>
      </c>
      <c r="L162" s="142"/>
      <c r="M162" s="147"/>
      <c r="N162" s="148"/>
      <c r="O162" s="148"/>
      <c r="P162" s="149">
        <f>P163</f>
        <v>0</v>
      </c>
      <c r="Q162" s="148"/>
      <c r="R162" s="149">
        <f>R163</f>
        <v>4.7982000000000014</v>
      </c>
      <c r="S162" s="148"/>
      <c r="T162" s="150">
        <f>T163</f>
        <v>0</v>
      </c>
      <c r="AR162" s="143" t="s">
        <v>82</v>
      </c>
      <c r="AT162" s="151" t="s">
        <v>69</v>
      </c>
      <c r="AU162" s="151" t="s">
        <v>70</v>
      </c>
      <c r="AY162" s="143" t="s">
        <v>159</v>
      </c>
      <c r="BK162" s="152">
        <f>BK163</f>
        <v>0</v>
      </c>
    </row>
    <row r="163" spans="2:65" s="11" customFormat="1" ht="22.95" customHeight="1">
      <c r="B163" s="142"/>
      <c r="D163" s="143" t="s">
        <v>69</v>
      </c>
      <c r="E163" s="153" t="s">
        <v>438</v>
      </c>
      <c r="F163" s="153" t="s">
        <v>439</v>
      </c>
      <c r="I163" s="145"/>
      <c r="J163" s="154">
        <f>BK163</f>
        <v>0</v>
      </c>
      <c r="L163" s="142"/>
      <c r="M163" s="147"/>
      <c r="N163" s="148"/>
      <c r="O163" s="148"/>
      <c r="P163" s="149">
        <f>SUM(P164:P182)</f>
        <v>0</v>
      </c>
      <c r="Q163" s="148"/>
      <c r="R163" s="149">
        <f>SUM(R164:R182)</f>
        <v>4.7982000000000014</v>
      </c>
      <c r="S163" s="148"/>
      <c r="T163" s="150">
        <f>SUM(T164:T182)</f>
        <v>0</v>
      </c>
      <c r="AR163" s="143" t="s">
        <v>82</v>
      </c>
      <c r="AT163" s="151" t="s">
        <v>69</v>
      </c>
      <c r="AU163" s="151" t="s">
        <v>74</v>
      </c>
      <c r="AY163" s="143" t="s">
        <v>159</v>
      </c>
      <c r="BK163" s="152">
        <f>SUM(BK164:BK182)</f>
        <v>0</v>
      </c>
    </row>
    <row r="164" spans="2:65" s="1" customFormat="1" ht="16.5" customHeight="1">
      <c r="B164" s="155"/>
      <c r="C164" s="156" t="s">
        <v>263</v>
      </c>
      <c r="D164" s="156" t="s">
        <v>161</v>
      </c>
      <c r="E164" s="157" t="s">
        <v>3540</v>
      </c>
      <c r="F164" s="158" t="s">
        <v>3541</v>
      </c>
      <c r="G164" s="159" t="s">
        <v>405</v>
      </c>
      <c r="H164" s="160">
        <v>1082.4000000000001</v>
      </c>
      <c r="I164" s="161"/>
      <c r="J164" s="162">
        <f>ROUND(I164*H164,2)</f>
        <v>0</v>
      </c>
      <c r="K164" s="158" t="s">
        <v>430</v>
      </c>
      <c r="L164" s="31"/>
      <c r="M164" s="163" t="s">
        <v>1</v>
      </c>
      <c r="N164" s="164" t="s">
        <v>36</v>
      </c>
      <c r="O164" s="54"/>
      <c r="P164" s="165">
        <f>O164*H164</f>
        <v>0</v>
      </c>
      <c r="Q164" s="165">
        <v>0</v>
      </c>
      <c r="R164" s="165">
        <f>Q164*H164</f>
        <v>0</v>
      </c>
      <c r="S164" s="165">
        <v>0</v>
      </c>
      <c r="T164" s="166">
        <f>S164*H164</f>
        <v>0</v>
      </c>
      <c r="AR164" s="167" t="s">
        <v>263</v>
      </c>
      <c r="AT164" s="167" t="s">
        <v>161</v>
      </c>
      <c r="AU164" s="167" t="s">
        <v>82</v>
      </c>
      <c r="AY164" s="16" t="s">
        <v>159</v>
      </c>
      <c r="BE164" s="168">
        <f>IF(N164="základná",J164,0)</f>
        <v>0</v>
      </c>
      <c r="BF164" s="168">
        <f>IF(N164="znížená",J164,0)</f>
        <v>0</v>
      </c>
      <c r="BG164" s="168">
        <f>IF(N164="zákl. prenesená",J164,0)</f>
        <v>0</v>
      </c>
      <c r="BH164" s="168">
        <f>IF(N164="zníž. prenesená",J164,0)</f>
        <v>0</v>
      </c>
      <c r="BI164" s="168">
        <f>IF(N164="nulová",J164,0)</f>
        <v>0</v>
      </c>
      <c r="BJ164" s="16" t="s">
        <v>82</v>
      </c>
      <c r="BK164" s="168">
        <f>ROUND(I164*H164,2)</f>
        <v>0</v>
      </c>
      <c r="BL164" s="16" t="s">
        <v>263</v>
      </c>
      <c r="BM164" s="167" t="s">
        <v>3542</v>
      </c>
    </row>
    <row r="165" spans="2:65" s="12" customFormat="1">
      <c r="B165" s="169"/>
      <c r="D165" s="170" t="s">
        <v>167</v>
      </c>
      <c r="E165" s="171" t="s">
        <v>1</v>
      </c>
      <c r="F165" s="172" t="s">
        <v>3543</v>
      </c>
      <c r="H165" s="173">
        <v>1082.4000000000001</v>
      </c>
      <c r="I165" s="174"/>
      <c r="L165" s="169"/>
      <c r="M165" s="175"/>
      <c r="N165" s="176"/>
      <c r="O165" s="176"/>
      <c r="P165" s="176"/>
      <c r="Q165" s="176"/>
      <c r="R165" s="176"/>
      <c r="S165" s="176"/>
      <c r="T165" s="177"/>
      <c r="AT165" s="171" t="s">
        <v>167</v>
      </c>
      <c r="AU165" s="171" t="s">
        <v>82</v>
      </c>
      <c r="AV165" s="12" t="s">
        <v>82</v>
      </c>
      <c r="AW165" s="12" t="s">
        <v>27</v>
      </c>
      <c r="AX165" s="12" t="s">
        <v>74</v>
      </c>
      <c r="AY165" s="171" t="s">
        <v>159</v>
      </c>
    </row>
    <row r="166" spans="2:65" s="1" customFormat="1" ht="24" customHeight="1">
      <c r="B166" s="155"/>
      <c r="C166" s="195" t="s">
        <v>267</v>
      </c>
      <c r="D166" s="195" t="s">
        <v>224</v>
      </c>
      <c r="E166" s="196" t="s">
        <v>3544</v>
      </c>
      <c r="F166" s="197" t="s">
        <v>3545</v>
      </c>
      <c r="G166" s="198" t="s">
        <v>405</v>
      </c>
      <c r="H166" s="199">
        <v>1082.4000000000001</v>
      </c>
      <c r="I166" s="200"/>
      <c r="J166" s="201">
        <f>ROUND(I166*H166,2)</f>
        <v>0</v>
      </c>
      <c r="K166" s="197" t="s">
        <v>1</v>
      </c>
      <c r="L166" s="202"/>
      <c r="M166" s="203" t="s">
        <v>1</v>
      </c>
      <c r="N166" s="204" t="s">
        <v>36</v>
      </c>
      <c r="O166" s="54"/>
      <c r="P166" s="165">
        <f>O166*H166</f>
        <v>0</v>
      </c>
      <c r="Q166" s="165">
        <v>3.3E-3</v>
      </c>
      <c r="R166" s="165">
        <f>Q166*H166</f>
        <v>3.5719200000000004</v>
      </c>
      <c r="S166" s="165">
        <v>0</v>
      </c>
      <c r="T166" s="166">
        <f>S166*H166</f>
        <v>0</v>
      </c>
      <c r="AR166" s="167" t="s">
        <v>377</v>
      </c>
      <c r="AT166" s="167" t="s">
        <v>224</v>
      </c>
      <c r="AU166" s="167" t="s">
        <v>82</v>
      </c>
      <c r="AY166" s="16" t="s">
        <v>159</v>
      </c>
      <c r="BE166" s="168">
        <f>IF(N166="základná",J166,0)</f>
        <v>0</v>
      </c>
      <c r="BF166" s="168">
        <f>IF(N166="znížená",J166,0)</f>
        <v>0</v>
      </c>
      <c r="BG166" s="168">
        <f>IF(N166="zákl. prenesená",J166,0)</f>
        <v>0</v>
      </c>
      <c r="BH166" s="168">
        <f>IF(N166="zníž. prenesená",J166,0)</f>
        <v>0</v>
      </c>
      <c r="BI166" s="168">
        <f>IF(N166="nulová",J166,0)</f>
        <v>0</v>
      </c>
      <c r="BJ166" s="16" t="s">
        <v>82</v>
      </c>
      <c r="BK166" s="168">
        <f>ROUND(I166*H166,2)</f>
        <v>0</v>
      </c>
      <c r="BL166" s="16" t="s">
        <v>263</v>
      </c>
      <c r="BM166" s="167" t="s">
        <v>3546</v>
      </c>
    </row>
    <row r="167" spans="2:65" s="1" customFormat="1" ht="24" customHeight="1">
      <c r="B167" s="155"/>
      <c r="C167" s="195" t="s">
        <v>271</v>
      </c>
      <c r="D167" s="195" t="s">
        <v>224</v>
      </c>
      <c r="E167" s="196" t="s">
        <v>3547</v>
      </c>
      <c r="F167" s="197" t="s">
        <v>3548</v>
      </c>
      <c r="G167" s="198" t="s">
        <v>355</v>
      </c>
      <c r="H167" s="199">
        <v>1082.4000000000001</v>
      </c>
      <c r="I167" s="200"/>
      <c r="J167" s="201">
        <f>ROUND(I167*H167,2)</f>
        <v>0</v>
      </c>
      <c r="K167" s="197" t="s">
        <v>430</v>
      </c>
      <c r="L167" s="202"/>
      <c r="M167" s="203" t="s">
        <v>1</v>
      </c>
      <c r="N167" s="204" t="s">
        <v>36</v>
      </c>
      <c r="O167" s="54"/>
      <c r="P167" s="165">
        <f>O167*H167</f>
        <v>0</v>
      </c>
      <c r="Q167" s="165">
        <v>1E-4</v>
      </c>
      <c r="R167" s="165">
        <f>Q167*H167</f>
        <v>0.10824000000000002</v>
      </c>
      <c r="S167" s="165">
        <v>0</v>
      </c>
      <c r="T167" s="166">
        <f>S167*H167</f>
        <v>0</v>
      </c>
      <c r="AR167" s="167" t="s">
        <v>377</v>
      </c>
      <c r="AT167" s="167" t="s">
        <v>224</v>
      </c>
      <c r="AU167" s="167" t="s">
        <v>82</v>
      </c>
      <c r="AY167" s="16" t="s">
        <v>159</v>
      </c>
      <c r="BE167" s="168">
        <f>IF(N167="základná",J167,0)</f>
        <v>0</v>
      </c>
      <c r="BF167" s="168">
        <f>IF(N167="znížená",J167,0)</f>
        <v>0</v>
      </c>
      <c r="BG167" s="168">
        <f>IF(N167="zákl. prenesená",J167,0)</f>
        <v>0</v>
      </c>
      <c r="BH167" s="168">
        <f>IF(N167="zníž. prenesená",J167,0)</f>
        <v>0</v>
      </c>
      <c r="BI167" s="168">
        <f>IF(N167="nulová",J167,0)</f>
        <v>0</v>
      </c>
      <c r="BJ167" s="16" t="s">
        <v>82</v>
      </c>
      <c r="BK167" s="168">
        <f>ROUND(I167*H167,2)</f>
        <v>0</v>
      </c>
      <c r="BL167" s="16" t="s">
        <v>263</v>
      </c>
      <c r="BM167" s="167" t="s">
        <v>3549</v>
      </c>
    </row>
    <row r="168" spans="2:65" s="1" customFormat="1" ht="24" customHeight="1">
      <c r="B168" s="155"/>
      <c r="C168" s="156" t="s">
        <v>277</v>
      </c>
      <c r="D168" s="156" t="s">
        <v>161</v>
      </c>
      <c r="E168" s="157" t="s">
        <v>3550</v>
      </c>
      <c r="F168" s="158" t="s">
        <v>3551</v>
      </c>
      <c r="G168" s="159" t="s">
        <v>202</v>
      </c>
      <c r="H168" s="160">
        <v>574</v>
      </c>
      <c r="I168" s="161"/>
      <c r="J168" s="162">
        <f>ROUND(I168*H168,2)</f>
        <v>0</v>
      </c>
      <c r="K168" s="158" t="s">
        <v>1</v>
      </c>
      <c r="L168" s="31"/>
      <c r="M168" s="163" t="s">
        <v>1</v>
      </c>
      <c r="N168" s="164" t="s">
        <v>36</v>
      </c>
      <c r="O168" s="54"/>
      <c r="P168" s="165">
        <f>O168*H168</f>
        <v>0</v>
      </c>
      <c r="Q168" s="165">
        <v>0</v>
      </c>
      <c r="R168" s="165">
        <f>Q168*H168</f>
        <v>0</v>
      </c>
      <c r="S168" s="165">
        <v>0</v>
      </c>
      <c r="T168" s="166">
        <f>S168*H168</f>
        <v>0</v>
      </c>
      <c r="AR168" s="167" t="s">
        <v>263</v>
      </c>
      <c r="AT168" s="167" t="s">
        <v>161</v>
      </c>
      <c r="AU168" s="167" t="s">
        <v>82</v>
      </c>
      <c r="AY168" s="16" t="s">
        <v>159</v>
      </c>
      <c r="BE168" s="168">
        <f>IF(N168="základná",J168,0)</f>
        <v>0</v>
      </c>
      <c r="BF168" s="168">
        <f>IF(N168="znížená",J168,0)</f>
        <v>0</v>
      </c>
      <c r="BG168" s="168">
        <f>IF(N168="zákl. prenesená",J168,0)</f>
        <v>0</v>
      </c>
      <c r="BH168" s="168">
        <f>IF(N168="zníž. prenesená",J168,0)</f>
        <v>0</v>
      </c>
      <c r="BI168" s="168">
        <f>IF(N168="nulová",J168,0)</f>
        <v>0</v>
      </c>
      <c r="BJ168" s="16" t="s">
        <v>82</v>
      </c>
      <c r="BK168" s="168">
        <f>ROUND(I168*H168,2)</f>
        <v>0</v>
      </c>
      <c r="BL168" s="16" t="s">
        <v>263</v>
      </c>
      <c r="BM168" s="167" t="s">
        <v>3552</v>
      </c>
    </row>
    <row r="169" spans="2:65" s="12" customFormat="1">
      <c r="B169" s="169"/>
      <c r="D169" s="170" t="s">
        <v>167</v>
      </c>
      <c r="E169" s="171" t="s">
        <v>1</v>
      </c>
      <c r="F169" s="172" t="s">
        <v>3553</v>
      </c>
      <c r="H169" s="173">
        <v>574</v>
      </c>
      <c r="I169" s="174"/>
      <c r="L169" s="169"/>
      <c r="M169" s="175"/>
      <c r="N169" s="176"/>
      <c r="O169" s="176"/>
      <c r="P169" s="176"/>
      <c r="Q169" s="176"/>
      <c r="R169" s="176"/>
      <c r="S169" s="176"/>
      <c r="T169" s="177"/>
      <c r="AT169" s="171" t="s">
        <v>167</v>
      </c>
      <c r="AU169" s="171" t="s">
        <v>82</v>
      </c>
      <c r="AV169" s="12" t="s">
        <v>82</v>
      </c>
      <c r="AW169" s="12" t="s">
        <v>27</v>
      </c>
      <c r="AX169" s="12" t="s">
        <v>74</v>
      </c>
      <c r="AY169" s="171" t="s">
        <v>159</v>
      </c>
    </row>
    <row r="170" spans="2:65" s="1" customFormat="1" ht="60" customHeight="1">
      <c r="B170" s="155"/>
      <c r="C170" s="195" t="s">
        <v>7</v>
      </c>
      <c r="D170" s="195" t="s">
        <v>224</v>
      </c>
      <c r="E170" s="196" t="s">
        <v>3554</v>
      </c>
      <c r="F170" s="197" t="s">
        <v>3555</v>
      </c>
      <c r="G170" s="198" t="s">
        <v>3556</v>
      </c>
      <c r="H170" s="199">
        <v>24</v>
      </c>
      <c r="I170" s="200"/>
      <c r="J170" s="201">
        <f>ROUND(I170*H170,2)</f>
        <v>0</v>
      </c>
      <c r="K170" s="197" t="s">
        <v>430</v>
      </c>
      <c r="L170" s="202"/>
      <c r="M170" s="203" t="s">
        <v>1</v>
      </c>
      <c r="N170" s="204" t="s">
        <v>36</v>
      </c>
      <c r="O170" s="54"/>
      <c r="P170" s="165">
        <f>O170*H170</f>
        <v>0</v>
      </c>
      <c r="Q170" s="165">
        <v>3.4200000000000001E-2</v>
      </c>
      <c r="R170" s="165">
        <f>Q170*H170</f>
        <v>0.82079999999999997</v>
      </c>
      <c r="S170" s="165">
        <v>0</v>
      </c>
      <c r="T170" s="166">
        <f>S170*H170</f>
        <v>0</v>
      </c>
      <c r="AR170" s="167" t="s">
        <v>377</v>
      </c>
      <c r="AT170" s="167" t="s">
        <v>224</v>
      </c>
      <c r="AU170" s="167" t="s">
        <v>82</v>
      </c>
      <c r="AY170" s="16" t="s">
        <v>159</v>
      </c>
      <c r="BE170" s="168">
        <f>IF(N170="základná",J170,0)</f>
        <v>0</v>
      </c>
      <c r="BF170" s="168">
        <f>IF(N170="znížená",J170,0)</f>
        <v>0</v>
      </c>
      <c r="BG170" s="168">
        <f>IF(N170="zákl. prenesená",J170,0)</f>
        <v>0</v>
      </c>
      <c r="BH170" s="168">
        <f>IF(N170="zníž. prenesená",J170,0)</f>
        <v>0</v>
      </c>
      <c r="BI170" s="168">
        <f>IF(N170="nulová",J170,0)</f>
        <v>0</v>
      </c>
      <c r="BJ170" s="16" t="s">
        <v>82</v>
      </c>
      <c r="BK170" s="168">
        <f>ROUND(I170*H170,2)</f>
        <v>0</v>
      </c>
      <c r="BL170" s="16" t="s">
        <v>263</v>
      </c>
      <c r="BM170" s="167" t="s">
        <v>3557</v>
      </c>
    </row>
    <row r="171" spans="2:65" s="1" customFormat="1" ht="19.2">
      <c r="B171" s="31"/>
      <c r="D171" s="170" t="s">
        <v>179</v>
      </c>
      <c r="F171" s="186" t="s">
        <v>3558</v>
      </c>
      <c r="I171" s="95"/>
      <c r="L171" s="31"/>
      <c r="M171" s="187"/>
      <c r="N171" s="54"/>
      <c r="O171" s="54"/>
      <c r="P171" s="54"/>
      <c r="Q171" s="54"/>
      <c r="R171" s="54"/>
      <c r="S171" s="54"/>
      <c r="T171" s="55"/>
      <c r="AT171" s="16" t="s">
        <v>179</v>
      </c>
      <c r="AU171" s="16" t="s">
        <v>82</v>
      </c>
    </row>
    <row r="172" spans="2:65" s="1" customFormat="1" ht="24" customHeight="1">
      <c r="B172" s="155"/>
      <c r="C172" s="156" t="s">
        <v>290</v>
      </c>
      <c r="D172" s="156" t="s">
        <v>161</v>
      </c>
      <c r="E172" s="157" t="s">
        <v>3559</v>
      </c>
      <c r="F172" s="158" t="s">
        <v>3560</v>
      </c>
      <c r="G172" s="159" t="s">
        <v>355</v>
      </c>
      <c r="H172" s="160">
        <v>6</v>
      </c>
      <c r="I172" s="161"/>
      <c r="J172" s="162">
        <f>ROUND(I172*H172,2)</f>
        <v>0</v>
      </c>
      <c r="K172" s="158" t="s">
        <v>430</v>
      </c>
      <c r="L172" s="31"/>
      <c r="M172" s="163" t="s">
        <v>1</v>
      </c>
      <c r="N172" s="164" t="s">
        <v>36</v>
      </c>
      <c r="O172" s="54"/>
      <c r="P172" s="165">
        <f>O172*H172</f>
        <v>0</v>
      </c>
      <c r="Q172" s="165">
        <v>4.4600000000000004E-3</v>
      </c>
      <c r="R172" s="165">
        <f>Q172*H172</f>
        <v>2.6760000000000003E-2</v>
      </c>
      <c r="S172" s="165">
        <v>0</v>
      </c>
      <c r="T172" s="166">
        <f>S172*H172</f>
        <v>0</v>
      </c>
      <c r="AR172" s="167" t="s">
        <v>263</v>
      </c>
      <c r="AT172" s="167" t="s">
        <v>161</v>
      </c>
      <c r="AU172" s="167" t="s">
        <v>82</v>
      </c>
      <c r="AY172" s="16" t="s">
        <v>159</v>
      </c>
      <c r="BE172" s="168">
        <f>IF(N172="základná",J172,0)</f>
        <v>0</v>
      </c>
      <c r="BF172" s="168">
        <f>IF(N172="znížená",J172,0)</f>
        <v>0</v>
      </c>
      <c r="BG172" s="168">
        <f>IF(N172="zákl. prenesená",J172,0)</f>
        <v>0</v>
      </c>
      <c r="BH172" s="168">
        <f>IF(N172="zníž. prenesená",J172,0)</f>
        <v>0</v>
      </c>
      <c r="BI172" s="168">
        <f>IF(N172="nulová",J172,0)</f>
        <v>0</v>
      </c>
      <c r="BJ172" s="16" t="s">
        <v>82</v>
      </c>
      <c r="BK172" s="168">
        <f>ROUND(I172*H172,2)</f>
        <v>0</v>
      </c>
      <c r="BL172" s="16" t="s">
        <v>263</v>
      </c>
      <c r="BM172" s="167" t="s">
        <v>3561</v>
      </c>
    </row>
    <row r="173" spans="2:65" s="1" customFormat="1" ht="48" customHeight="1">
      <c r="B173" s="155"/>
      <c r="C173" s="195" t="s">
        <v>294</v>
      </c>
      <c r="D173" s="195" t="s">
        <v>224</v>
      </c>
      <c r="E173" s="196" t="s">
        <v>3562</v>
      </c>
      <c r="F173" s="197" t="s">
        <v>3563</v>
      </c>
      <c r="G173" s="198" t="s">
        <v>355</v>
      </c>
      <c r="H173" s="199">
        <v>6</v>
      </c>
      <c r="I173" s="200"/>
      <c r="J173" s="201">
        <f>ROUND(I173*H173,2)</f>
        <v>0</v>
      </c>
      <c r="K173" s="197" t="s">
        <v>1</v>
      </c>
      <c r="L173" s="202"/>
      <c r="M173" s="203" t="s">
        <v>1</v>
      </c>
      <c r="N173" s="204" t="s">
        <v>36</v>
      </c>
      <c r="O173" s="54"/>
      <c r="P173" s="165">
        <f>O173*H173</f>
        <v>0</v>
      </c>
      <c r="Q173" s="165">
        <v>3.3999999999999998E-3</v>
      </c>
      <c r="R173" s="165">
        <f>Q173*H173</f>
        <v>2.0399999999999998E-2</v>
      </c>
      <c r="S173" s="165">
        <v>0</v>
      </c>
      <c r="T173" s="166">
        <f>S173*H173</f>
        <v>0</v>
      </c>
      <c r="AR173" s="167" t="s">
        <v>377</v>
      </c>
      <c r="AT173" s="167" t="s">
        <v>224</v>
      </c>
      <c r="AU173" s="167" t="s">
        <v>82</v>
      </c>
      <c r="AY173" s="16" t="s">
        <v>159</v>
      </c>
      <c r="BE173" s="168">
        <f>IF(N173="základná",J173,0)</f>
        <v>0</v>
      </c>
      <c r="BF173" s="168">
        <f>IF(N173="znížená",J173,0)</f>
        <v>0</v>
      </c>
      <c r="BG173" s="168">
        <f>IF(N173="zákl. prenesená",J173,0)</f>
        <v>0</v>
      </c>
      <c r="BH173" s="168">
        <f>IF(N173="zníž. prenesená",J173,0)</f>
        <v>0</v>
      </c>
      <c r="BI173" s="168">
        <f>IF(N173="nulová",J173,0)</f>
        <v>0</v>
      </c>
      <c r="BJ173" s="16" t="s">
        <v>82</v>
      </c>
      <c r="BK173" s="168">
        <f>ROUND(I173*H173,2)</f>
        <v>0</v>
      </c>
      <c r="BL173" s="16" t="s">
        <v>263</v>
      </c>
      <c r="BM173" s="167" t="s">
        <v>3564</v>
      </c>
    </row>
    <row r="174" spans="2:65" s="1" customFormat="1" ht="24" customHeight="1">
      <c r="B174" s="155"/>
      <c r="C174" s="156" t="s">
        <v>299</v>
      </c>
      <c r="D174" s="156" t="s">
        <v>161</v>
      </c>
      <c r="E174" s="157" t="s">
        <v>3565</v>
      </c>
      <c r="F174" s="158" t="s">
        <v>3566</v>
      </c>
      <c r="G174" s="159" t="s">
        <v>355</v>
      </c>
      <c r="H174" s="160">
        <v>4</v>
      </c>
      <c r="I174" s="161"/>
      <c r="J174" s="162">
        <f>ROUND(I174*H174,2)</f>
        <v>0</v>
      </c>
      <c r="K174" s="158" t="s">
        <v>430</v>
      </c>
      <c r="L174" s="31"/>
      <c r="M174" s="163" t="s">
        <v>1</v>
      </c>
      <c r="N174" s="164" t="s">
        <v>36</v>
      </c>
      <c r="O174" s="54"/>
      <c r="P174" s="165">
        <f>O174*H174</f>
        <v>0</v>
      </c>
      <c r="Q174" s="165">
        <v>0</v>
      </c>
      <c r="R174" s="165">
        <f>Q174*H174</f>
        <v>0</v>
      </c>
      <c r="S174" s="165">
        <v>0</v>
      </c>
      <c r="T174" s="166">
        <f>S174*H174</f>
        <v>0</v>
      </c>
      <c r="AR174" s="167" t="s">
        <v>263</v>
      </c>
      <c r="AT174" s="167" t="s">
        <v>161</v>
      </c>
      <c r="AU174" s="167" t="s">
        <v>82</v>
      </c>
      <c r="AY174" s="16" t="s">
        <v>159</v>
      </c>
      <c r="BE174" s="168">
        <f>IF(N174="základná",J174,0)</f>
        <v>0</v>
      </c>
      <c r="BF174" s="168">
        <f>IF(N174="znížená",J174,0)</f>
        <v>0</v>
      </c>
      <c r="BG174" s="168">
        <f>IF(N174="zákl. prenesená",J174,0)</f>
        <v>0</v>
      </c>
      <c r="BH174" s="168">
        <f>IF(N174="zníž. prenesená",J174,0)</f>
        <v>0</v>
      </c>
      <c r="BI174" s="168">
        <f>IF(N174="nulová",J174,0)</f>
        <v>0</v>
      </c>
      <c r="BJ174" s="16" t="s">
        <v>82</v>
      </c>
      <c r="BK174" s="168">
        <f>ROUND(I174*H174,2)</f>
        <v>0</v>
      </c>
      <c r="BL174" s="16" t="s">
        <v>263</v>
      </c>
      <c r="BM174" s="167" t="s">
        <v>3567</v>
      </c>
    </row>
    <row r="175" spans="2:65" s="1" customFormat="1" ht="48" customHeight="1">
      <c r="B175" s="155"/>
      <c r="C175" s="195" t="s">
        <v>314</v>
      </c>
      <c r="D175" s="195" t="s">
        <v>224</v>
      </c>
      <c r="E175" s="196" t="s">
        <v>3568</v>
      </c>
      <c r="F175" s="197" t="s">
        <v>3569</v>
      </c>
      <c r="G175" s="198" t="s">
        <v>355</v>
      </c>
      <c r="H175" s="199">
        <v>4</v>
      </c>
      <c r="I175" s="200"/>
      <c r="J175" s="201">
        <f>ROUND(I175*H175,2)</f>
        <v>0</v>
      </c>
      <c r="K175" s="197" t="s">
        <v>430</v>
      </c>
      <c r="L175" s="202"/>
      <c r="M175" s="203" t="s">
        <v>1</v>
      </c>
      <c r="N175" s="204" t="s">
        <v>36</v>
      </c>
      <c r="O175" s="54"/>
      <c r="P175" s="165">
        <f>O175*H175</f>
        <v>0</v>
      </c>
      <c r="Q175" s="165">
        <v>4.1680000000000002E-2</v>
      </c>
      <c r="R175" s="165">
        <f>Q175*H175</f>
        <v>0.16672000000000001</v>
      </c>
      <c r="S175" s="165">
        <v>0</v>
      </c>
      <c r="T175" s="166">
        <f>S175*H175</f>
        <v>0</v>
      </c>
      <c r="AR175" s="167" t="s">
        <v>377</v>
      </c>
      <c r="AT175" s="167" t="s">
        <v>224</v>
      </c>
      <c r="AU175" s="167" t="s">
        <v>82</v>
      </c>
      <c r="AY175" s="16" t="s">
        <v>159</v>
      </c>
      <c r="BE175" s="168">
        <f>IF(N175="základná",J175,0)</f>
        <v>0</v>
      </c>
      <c r="BF175" s="168">
        <f>IF(N175="znížená",J175,0)</f>
        <v>0</v>
      </c>
      <c r="BG175" s="168">
        <f>IF(N175="zákl. prenesená",J175,0)</f>
        <v>0</v>
      </c>
      <c r="BH175" s="168">
        <f>IF(N175="zníž. prenesená",J175,0)</f>
        <v>0</v>
      </c>
      <c r="BI175" s="168">
        <f>IF(N175="nulová",J175,0)</f>
        <v>0</v>
      </c>
      <c r="BJ175" s="16" t="s">
        <v>82</v>
      </c>
      <c r="BK175" s="168">
        <f>ROUND(I175*H175,2)</f>
        <v>0</v>
      </c>
      <c r="BL175" s="16" t="s">
        <v>263</v>
      </c>
      <c r="BM175" s="167" t="s">
        <v>3570</v>
      </c>
    </row>
    <row r="176" spans="2:65" s="1" customFormat="1" ht="76.8">
      <c r="B176" s="31"/>
      <c r="D176" s="170" t="s">
        <v>179</v>
      </c>
      <c r="F176" s="186" t="s">
        <v>3571</v>
      </c>
      <c r="I176" s="95"/>
      <c r="L176" s="31"/>
      <c r="M176" s="187"/>
      <c r="N176" s="54"/>
      <c r="O176" s="54"/>
      <c r="P176" s="54"/>
      <c r="Q176" s="54"/>
      <c r="R176" s="54"/>
      <c r="S176" s="54"/>
      <c r="T176" s="55"/>
      <c r="AT176" s="16" t="s">
        <v>179</v>
      </c>
      <c r="AU176" s="16" t="s">
        <v>82</v>
      </c>
    </row>
    <row r="177" spans="2:65" s="1" customFormat="1" ht="24" customHeight="1">
      <c r="B177" s="155"/>
      <c r="C177" s="156" t="s">
        <v>327</v>
      </c>
      <c r="D177" s="156" t="s">
        <v>161</v>
      </c>
      <c r="E177" s="157" t="s">
        <v>3572</v>
      </c>
      <c r="F177" s="158" t="s">
        <v>3573</v>
      </c>
      <c r="G177" s="159" t="s">
        <v>355</v>
      </c>
      <c r="H177" s="160">
        <v>2</v>
      </c>
      <c r="I177" s="161"/>
      <c r="J177" s="162">
        <f>ROUND(I177*H177,2)</f>
        <v>0</v>
      </c>
      <c r="K177" s="158" t="s">
        <v>430</v>
      </c>
      <c r="L177" s="31"/>
      <c r="M177" s="163" t="s">
        <v>1</v>
      </c>
      <c r="N177" s="164" t="s">
        <v>36</v>
      </c>
      <c r="O177" s="54"/>
      <c r="P177" s="165">
        <f>O177*H177</f>
        <v>0</v>
      </c>
      <c r="Q177" s="165">
        <v>0</v>
      </c>
      <c r="R177" s="165">
        <f>Q177*H177</f>
        <v>0</v>
      </c>
      <c r="S177" s="165">
        <v>0</v>
      </c>
      <c r="T177" s="166">
        <f>S177*H177</f>
        <v>0</v>
      </c>
      <c r="AR177" s="167" t="s">
        <v>263</v>
      </c>
      <c r="AT177" s="167" t="s">
        <v>161</v>
      </c>
      <c r="AU177" s="167" t="s">
        <v>82</v>
      </c>
      <c r="AY177" s="16" t="s">
        <v>159</v>
      </c>
      <c r="BE177" s="168">
        <f>IF(N177="základná",J177,0)</f>
        <v>0</v>
      </c>
      <c r="BF177" s="168">
        <f>IF(N177="znížená",J177,0)</f>
        <v>0</v>
      </c>
      <c r="BG177" s="168">
        <f>IF(N177="zákl. prenesená",J177,0)</f>
        <v>0</v>
      </c>
      <c r="BH177" s="168">
        <f>IF(N177="zníž. prenesená",J177,0)</f>
        <v>0</v>
      </c>
      <c r="BI177" s="168">
        <f>IF(N177="nulová",J177,0)</f>
        <v>0</v>
      </c>
      <c r="BJ177" s="16" t="s">
        <v>82</v>
      </c>
      <c r="BK177" s="168">
        <f>ROUND(I177*H177,2)</f>
        <v>0</v>
      </c>
      <c r="BL177" s="16" t="s">
        <v>263</v>
      </c>
      <c r="BM177" s="167" t="s">
        <v>3574</v>
      </c>
    </row>
    <row r="178" spans="2:65" s="1" customFormat="1" ht="48" customHeight="1">
      <c r="B178" s="155"/>
      <c r="C178" s="195" t="s">
        <v>331</v>
      </c>
      <c r="D178" s="195" t="s">
        <v>224</v>
      </c>
      <c r="E178" s="196" t="s">
        <v>3575</v>
      </c>
      <c r="F178" s="197" t="s">
        <v>3576</v>
      </c>
      <c r="G178" s="198" t="s">
        <v>355</v>
      </c>
      <c r="H178" s="199">
        <v>1</v>
      </c>
      <c r="I178" s="200"/>
      <c r="J178" s="201">
        <f>ROUND(I178*H178,2)</f>
        <v>0</v>
      </c>
      <c r="K178" s="197" t="s">
        <v>1</v>
      </c>
      <c r="L178" s="202"/>
      <c r="M178" s="203" t="s">
        <v>1</v>
      </c>
      <c r="N178" s="204" t="s">
        <v>36</v>
      </c>
      <c r="O178" s="54"/>
      <c r="P178" s="165">
        <f>O178*H178</f>
        <v>0</v>
      </c>
      <c r="Q178" s="165">
        <v>4.1680000000000002E-2</v>
      </c>
      <c r="R178" s="165">
        <f>Q178*H178</f>
        <v>4.1680000000000002E-2</v>
      </c>
      <c r="S178" s="165">
        <v>0</v>
      </c>
      <c r="T178" s="166">
        <f>S178*H178</f>
        <v>0</v>
      </c>
      <c r="AR178" s="167" t="s">
        <v>377</v>
      </c>
      <c r="AT178" s="167" t="s">
        <v>224</v>
      </c>
      <c r="AU178" s="167" t="s">
        <v>82</v>
      </c>
      <c r="AY178" s="16" t="s">
        <v>159</v>
      </c>
      <c r="BE178" s="168">
        <f>IF(N178="základná",J178,0)</f>
        <v>0</v>
      </c>
      <c r="BF178" s="168">
        <f>IF(N178="znížená",J178,0)</f>
        <v>0</v>
      </c>
      <c r="BG178" s="168">
        <f>IF(N178="zákl. prenesená",J178,0)</f>
        <v>0</v>
      </c>
      <c r="BH178" s="168">
        <f>IF(N178="zníž. prenesená",J178,0)</f>
        <v>0</v>
      </c>
      <c r="BI178" s="168">
        <f>IF(N178="nulová",J178,0)</f>
        <v>0</v>
      </c>
      <c r="BJ178" s="16" t="s">
        <v>82</v>
      </c>
      <c r="BK178" s="168">
        <f>ROUND(I178*H178,2)</f>
        <v>0</v>
      </c>
      <c r="BL178" s="16" t="s">
        <v>263</v>
      </c>
      <c r="BM178" s="167" t="s">
        <v>3577</v>
      </c>
    </row>
    <row r="179" spans="2:65" s="1" customFormat="1" ht="76.8">
      <c r="B179" s="31"/>
      <c r="D179" s="170" t="s">
        <v>179</v>
      </c>
      <c r="F179" s="186" t="s">
        <v>3571</v>
      </c>
      <c r="I179" s="95"/>
      <c r="L179" s="31"/>
      <c r="M179" s="187"/>
      <c r="N179" s="54"/>
      <c r="O179" s="54"/>
      <c r="P179" s="54"/>
      <c r="Q179" s="54"/>
      <c r="R179" s="54"/>
      <c r="S179" s="54"/>
      <c r="T179" s="55"/>
      <c r="AT179" s="16" t="s">
        <v>179</v>
      </c>
      <c r="AU179" s="16" t="s">
        <v>82</v>
      </c>
    </row>
    <row r="180" spans="2:65" s="1" customFormat="1" ht="48" customHeight="1">
      <c r="B180" s="155"/>
      <c r="C180" s="195" t="s">
        <v>343</v>
      </c>
      <c r="D180" s="195" t="s">
        <v>224</v>
      </c>
      <c r="E180" s="196" t="s">
        <v>3578</v>
      </c>
      <c r="F180" s="197" t="s">
        <v>3579</v>
      </c>
      <c r="G180" s="198" t="s">
        <v>355</v>
      </c>
      <c r="H180" s="199">
        <v>1</v>
      </c>
      <c r="I180" s="200"/>
      <c r="J180" s="201">
        <f>ROUND(I180*H180,2)</f>
        <v>0</v>
      </c>
      <c r="K180" s="197" t="s">
        <v>1</v>
      </c>
      <c r="L180" s="202"/>
      <c r="M180" s="203" t="s">
        <v>1</v>
      </c>
      <c r="N180" s="204" t="s">
        <v>36</v>
      </c>
      <c r="O180" s="54"/>
      <c r="P180" s="165">
        <f>O180*H180</f>
        <v>0</v>
      </c>
      <c r="Q180" s="165">
        <v>4.1680000000000002E-2</v>
      </c>
      <c r="R180" s="165">
        <f>Q180*H180</f>
        <v>4.1680000000000002E-2</v>
      </c>
      <c r="S180" s="165">
        <v>0</v>
      </c>
      <c r="T180" s="166">
        <f>S180*H180</f>
        <v>0</v>
      </c>
      <c r="AR180" s="167" t="s">
        <v>377</v>
      </c>
      <c r="AT180" s="167" t="s">
        <v>224</v>
      </c>
      <c r="AU180" s="167" t="s">
        <v>82</v>
      </c>
      <c r="AY180" s="16" t="s">
        <v>159</v>
      </c>
      <c r="BE180" s="168">
        <f>IF(N180="základná",J180,0)</f>
        <v>0</v>
      </c>
      <c r="BF180" s="168">
        <f>IF(N180="znížená",J180,0)</f>
        <v>0</v>
      </c>
      <c r="BG180" s="168">
        <f>IF(N180="zákl. prenesená",J180,0)</f>
        <v>0</v>
      </c>
      <c r="BH180" s="168">
        <f>IF(N180="zníž. prenesená",J180,0)</f>
        <v>0</v>
      </c>
      <c r="BI180" s="168">
        <f>IF(N180="nulová",J180,0)</f>
        <v>0</v>
      </c>
      <c r="BJ180" s="16" t="s">
        <v>82</v>
      </c>
      <c r="BK180" s="168">
        <f>ROUND(I180*H180,2)</f>
        <v>0</v>
      </c>
      <c r="BL180" s="16" t="s">
        <v>263</v>
      </c>
      <c r="BM180" s="167" t="s">
        <v>3580</v>
      </c>
    </row>
    <row r="181" spans="2:65" s="1" customFormat="1" ht="76.8">
      <c r="B181" s="31"/>
      <c r="D181" s="170" t="s">
        <v>179</v>
      </c>
      <c r="F181" s="186" t="s">
        <v>3581</v>
      </c>
      <c r="I181" s="95"/>
      <c r="L181" s="31"/>
      <c r="M181" s="187"/>
      <c r="N181" s="54"/>
      <c r="O181" s="54"/>
      <c r="P181" s="54"/>
      <c r="Q181" s="54"/>
      <c r="R181" s="54"/>
      <c r="S181" s="54"/>
      <c r="T181" s="55"/>
      <c r="AT181" s="16" t="s">
        <v>179</v>
      </c>
      <c r="AU181" s="16" t="s">
        <v>82</v>
      </c>
    </row>
    <row r="182" spans="2:65" s="1" customFormat="1" ht="24" customHeight="1">
      <c r="B182" s="155"/>
      <c r="C182" s="156" t="s">
        <v>352</v>
      </c>
      <c r="D182" s="156" t="s">
        <v>161</v>
      </c>
      <c r="E182" s="157" t="s">
        <v>964</v>
      </c>
      <c r="F182" s="158" t="s">
        <v>965</v>
      </c>
      <c r="G182" s="159" t="s">
        <v>436</v>
      </c>
      <c r="H182" s="205"/>
      <c r="I182" s="161"/>
      <c r="J182" s="162">
        <f>ROUND(I182*H182,2)</f>
        <v>0</v>
      </c>
      <c r="K182" s="158" t="s">
        <v>430</v>
      </c>
      <c r="L182" s="31"/>
      <c r="M182" s="206" t="s">
        <v>1</v>
      </c>
      <c r="N182" s="207" t="s">
        <v>36</v>
      </c>
      <c r="O182" s="208"/>
      <c r="P182" s="209">
        <f>O182*H182</f>
        <v>0</v>
      </c>
      <c r="Q182" s="209">
        <v>0</v>
      </c>
      <c r="R182" s="209">
        <f>Q182*H182</f>
        <v>0</v>
      </c>
      <c r="S182" s="209">
        <v>0</v>
      </c>
      <c r="T182" s="210">
        <f>S182*H182</f>
        <v>0</v>
      </c>
      <c r="AR182" s="167" t="s">
        <v>263</v>
      </c>
      <c r="AT182" s="167" t="s">
        <v>161</v>
      </c>
      <c r="AU182" s="167" t="s">
        <v>82</v>
      </c>
      <c r="AY182" s="16" t="s">
        <v>159</v>
      </c>
      <c r="BE182" s="168">
        <f>IF(N182="základná",J182,0)</f>
        <v>0</v>
      </c>
      <c r="BF182" s="168">
        <f>IF(N182="znížená",J182,0)</f>
        <v>0</v>
      </c>
      <c r="BG182" s="168">
        <f>IF(N182="zákl. prenesená",J182,0)</f>
        <v>0</v>
      </c>
      <c r="BH182" s="168">
        <f>IF(N182="zníž. prenesená",J182,0)</f>
        <v>0</v>
      </c>
      <c r="BI182" s="168">
        <f>IF(N182="nulová",J182,0)</f>
        <v>0</v>
      </c>
      <c r="BJ182" s="16" t="s">
        <v>82</v>
      </c>
      <c r="BK182" s="168">
        <f>ROUND(I182*H182,2)</f>
        <v>0</v>
      </c>
      <c r="BL182" s="16" t="s">
        <v>263</v>
      </c>
      <c r="BM182" s="167" t="s">
        <v>3582</v>
      </c>
    </row>
    <row r="183" spans="2:65" s="1" customFormat="1" ht="6.9" customHeight="1">
      <c r="B183" s="43"/>
      <c r="C183" s="44"/>
      <c r="D183" s="44"/>
      <c r="E183" s="44"/>
      <c r="F183" s="44"/>
      <c r="G183" s="44"/>
      <c r="H183" s="44"/>
      <c r="I183" s="116"/>
      <c r="J183" s="44"/>
      <c r="K183" s="44"/>
      <c r="L183" s="31"/>
    </row>
  </sheetData>
  <autoFilter ref="C126:K182"/>
  <mergeCells count="12">
    <mergeCell ref="E119:H119"/>
    <mergeCell ref="L2:V2"/>
    <mergeCell ref="E85:H85"/>
    <mergeCell ref="E87:H87"/>
    <mergeCell ref="E89:H89"/>
    <mergeCell ref="E115:H115"/>
    <mergeCell ref="E117:H11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2.xml><?xml version="1.0" encoding="utf-8"?>
<worksheet xmlns="http://schemas.openxmlformats.org/spreadsheetml/2006/main" xmlns:r="http://schemas.openxmlformats.org/officeDocument/2006/relationships">
  <sheetPr>
    <pageSetUpPr fitToPage="1"/>
  </sheetPr>
  <dimension ref="B2:BM212"/>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115</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3367</v>
      </c>
      <c r="F9" s="263"/>
      <c r="G9" s="263"/>
      <c r="H9" s="263"/>
      <c r="I9" s="95"/>
      <c r="L9" s="31"/>
    </row>
    <row r="10" spans="2:46" s="1" customFormat="1" ht="12" customHeight="1">
      <c r="B10" s="31"/>
      <c r="D10" s="26" t="s">
        <v>128</v>
      </c>
      <c r="I10" s="95"/>
      <c r="L10" s="31"/>
    </row>
    <row r="11" spans="2:46" s="1" customFormat="1" ht="36.9" customHeight="1">
      <c r="B11" s="31"/>
      <c r="E11" s="242" t="s">
        <v>3583</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ROUND(J129,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ROUND((SUM(BE129:BE211)),  2)</f>
        <v>0</v>
      </c>
      <c r="I35" s="104">
        <v>0.2</v>
      </c>
      <c r="J35" s="103">
        <f>ROUND(((SUM(BE129:BE211))*I35),  2)</f>
        <v>0</v>
      </c>
      <c r="L35" s="31"/>
    </row>
    <row r="36" spans="2:12" s="1" customFormat="1" ht="14.4" customHeight="1">
      <c r="B36" s="31"/>
      <c r="E36" s="26" t="s">
        <v>36</v>
      </c>
      <c r="F36" s="103">
        <f>ROUND((SUM(BF129:BF211)),  2)</f>
        <v>0</v>
      </c>
      <c r="I36" s="104">
        <v>0.2</v>
      </c>
      <c r="J36" s="103">
        <f>ROUND(((SUM(BF129:BF211))*I36),  2)</f>
        <v>0</v>
      </c>
      <c r="L36" s="31"/>
    </row>
    <row r="37" spans="2:12" s="1" customFormat="1" ht="14.4" hidden="1" customHeight="1">
      <c r="B37" s="31"/>
      <c r="E37" s="26" t="s">
        <v>37</v>
      </c>
      <c r="F37" s="103">
        <f>ROUND((SUM(BG129:BG211)),  2)</f>
        <v>0</v>
      </c>
      <c r="I37" s="104">
        <v>0.2</v>
      </c>
      <c r="J37" s="103">
        <f>0</f>
        <v>0</v>
      </c>
      <c r="L37" s="31"/>
    </row>
    <row r="38" spans="2:12" s="1" customFormat="1" ht="14.4" hidden="1" customHeight="1">
      <c r="B38" s="31"/>
      <c r="E38" s="26" t="s">
        <v>38</v>
      </c>
      <c r="F38" s="103">
        <f>ROUND((SUM(BH129:BH211)),  2)</f>
        <v>0</v>
      </c>
      <c r="I38" s="104">
        <v>0.2</v>
      </c>
      <c r="J38" s="103">
        <f>0</f>
        <v>0</v>
      </c>
      <c r="L38" s="31"/>
    </row>
    <row r="39" spans="2:12" s="1" customFormat="1" ht="14.4" hidden="1" customHeight="1">
      <c r="B39" s="31"/>
      <c r="E39" s="26" t="s">
        <v>39</v>
      </c>
      <c r="F39" s="103">
        <f>ROUND((SUM(BI129:BI211)),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3367</v>
      </c>
      <c r="F87" s="263"/>
      <c r="G87" s="263"/>
      <c r="H87" s="263"/>
      <c r="I87" s="95"/>
      <c r="L87" s="31"/>
    </row>
    <row r="88" spans="2:12" s="1" customFormat="1" ht="12" customHeight="1">
      <c r="B88" s="31"/>
      <c r="C88" s="26" t="s">
        <v>128</v>
      </c>
      <c r="I88" s="95"/>
      <c r="L88" s="31"/>
    </row>
    <row r="89" spans="2:12" s="1" customFormat="1" ht="16.5" customHeight="1">
      <c r="B89" s="31"/>
      <c r="E89" s="242" t="str">
        <f>E11</f>
        <v>SO-04 - Vodovodná prípojka a prívod vody do objektu</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J129</f>
        <v>0</v>
      </c>
      <c r="L98" s="31"/>
      <c r="AU98" s="16" t="s">
        <v>134</v>
      </c>
    </row>
    <row r="99" spans="2:47" s="8" customFormat="1" ht="24.9" customHeight="1">
      <c r="B99" s="122"/>
      <c r="D99" s="123" t="s">
        <v>135</v>
      </c>
      <c r="E99" s="124"/>
      <c r="F99" s="124"/>
      <c r="G99" s="124"/>
      <c r="H99" s="124"/>
      <c r="I99" s="125"/>
      <c r="J99" s="126">
        <f>J130</f>
        <v>0</v>
      </c>
      <c r="L99" s="122"/>
    </row>
    <row r="100" spans="2:47" s="9" customFormat="1" ht="19.95" customHeight="1">
      <c r="B100" s="127"/>
      <c r="D100" s="128" t="s">
        <v>136</v>
      </c>
      <c r="E100" s="129"/>
      <c r="F100" s="129"/>
      <c r="G100" s="129"/>
      <c r="H100" s="129"/>
      <c r="I100" s="130"/>
      <c r="J100" s="131">
        <f>J131</f>
        <v>0</v>
      </c>
      <c r="L100" s="127"/>
    </row>
    <row r="101" spans="2:47" s="9" customFormat="1" ht="19.95" customHeight="1">
      <c r="B101" s="127"/>
      <c r="D101" s="128" t="s">
        <v>137</v>
      </c>
      <c r="E101" s="129"/>
      <c r="F101" s="129"/>
      <c r="G101" s="129"/>
      <c r="H101" s="129"/>
      <c r="I101" s="130"/>
      <c r="J101" s="131">
        <f>J153</f>
        <v>0</v>
      </c>
      <c r="L101" s="127"/>
    </row>
    <row r="102" spans="2:47" s="9" customFormat="1" ht="19.95" customHeight="1">
      <c r="B102" s="127"/>
      <c r="D102" s="128" t="s">
        <v>1050</v>
      </c>
      <c r="E102" s="129"/>
      <c r="F102" s="129"/>
      <c r="G102" s="129"/>
      <c r="H102" s="129"/>
      <c r="I102" s="130"/>
      <c r="J102" s="131">
        <f>J155</f>
        <v>0</v>
      </c>
      <c r="L102" s="127"/>
    </row>
    <row r="103" spans="2:47" s="9" customFormat="1" ht="19.95" customHeight="1">
      <c r="B103" s="127"/>
      <c r="D103" s="128" t="s">
        <v>1051</v>
      </c>
      <c r="E103" s="129"/>
      <c r="F103" s="129"/>
      <c r="G103" s="129"/>
      <c r="H103" s="129"/>
      <c r="I103" s="130"/>
      <c r="J103" s="131">
        <f>J159</f>
        <v>0</v>
      </c>
      <c r="L103" s="127"/>
    </row>
    <row r="104" spans="2:47" s="9" customFormat="1" ht="19.95" customHeight="1">
      <c r="B104" s="127"/>
      <c r="D104" s="128" t="s">
        <v>140</v>
      </c>
      <c r="E104" s="129"/>
      <c r="F104" s="129"/>
      <c r="G104" s="129"/>
      <c r="H104" s="129"/>
      <c r="I104" s="130"/>
      <c r="J104" s="131">
        <f>J185</f>
        <v>0</v>
      </c>
      <c r="L104" s="127"/>
    </row>
    <row r="105" spans="2:47" s="9" customFormat="1" ht="19.95" customHeight="1">
      <c r="B105" s="127"/>
      <c r="D105" s="128" t="s">
        <v>141</v>
      </c>
      <c r="E105" s="129"/>
      <c r="F105" s="129"/>
      <c r="G105" s="129"/>
      <c r="H105" s="129"/>
      <c r="I105" s="130"/>
      <c r="J105" s="131">
        <f>J194</f>
        <v>0</v>
      </c>
      <c r="L105" s="127"/>
    </row>
    <row r="106" spans="2:47" s="8" customFormat="1" ht="24.9" customHeight="1">
      <c r="B106" s="122"/>
      <c r="D106" s="123" t="s">
        <v>142</v>
      </c>
      <c r="E106" s="124"/>
      <c r="F106" s="124"/>
      <c r="G106" s="124"/>
      <c r="H106" s="124"/>
      <c r="I106" s="125"/>
      <c r="J106" s="126">
        <f>J196</f>
        <v>0</v>
      </c>
      <c r="L106" s="122"/>
    </row>
    <row r="107" spans="2:47" s="9" customFormat="1" ht="19.95" customHeight="1">
      <c r="B107" s="127"/>
      <c r="D107" s="128" t="s">
        <v>1053</v>
      </c>
      <c r="E107" s="129"/>
      <c r="F107" s="129"/>
      <c r="G107" s="129"/>
      <c r="H107" s="129"/>
      <c r="I107" s="130"/>
      <c r="J107" s="131">
        <f>J197</f>
        <v>0</v>
      </c>
      <c r="L107" s="127"/>
    </row>
    <row r="108" spans="2:47" s="1" customFormat="1" ht="21.75" customHeight="1">
      <c r="B108" s="31"/>
      <c r="I108" s="95"/>
      <c r="L108" s="31"/>
    </row>
    <row r="109" spans="2:47" s="1" customFormat="1" ht="6.9" customHeight="1">
      <c r="B109" s="43"/>
      <c r="C109" s="44"/>
      <c r="D109" s="44"/>
      <c r="E109" s="44"/>
      <c r="F109" s="44"/>
      <c r="G109" s="44"/>
      <c r="H109" s="44"/>
      <c r="I109" s="116"/>
      <c r="J109" s="44"/>
      <c r="K109" s="44"/>
      <c r="L109" s="31"/>
    </row>
    <row r="113" spans="2:20" s="1" customFormat="1" ht="6.9" customHeight="1">
      <c r="B113" s="45"/>
      <c r="C113" s="46"/>
      <c r="D113" s="46"/>
      <c r="E113" s="46"/>
      <c r="F113" s="46"/>
      <c r="G113" s="46"/>
      <c r="H113" s="46"/>
      <c r="I113" s="117"/>
      <c r="J113" s="46"/>
      <c r="K113" s="46"/>
      <c r="L113" s="31"/>
    </row>
    <row r="114" spans="2:20" s="1" customFormat="1" ht="24.9" customHeight="1">
      <c r="B114" s="31"/>
      <c r="C114" s="20" t="s">
        <v>145</v>
      </c>
      <c r="I114" s="95"/>
      <c r="L114" s="31"/>
    </row>
    <row r="115" spans="2:20" s="1" customFormat="1" ht="6.9" customHeight="1">
      <c r="B115" s="31"/>
      <c r="I115" s="95"/>
      <c r="L115" s="31"/>
    </row>
    <row r="116" spans="2:20" s="1" customFormat="1" ht="12" customHeight="1">
      <c r="B116" s="31"/>
      <c r="C116" s="26" t="s">
        <v>14</v>
      </c>
      <c r="I116" s="95"/>
      <c r="L116" s="31"/>
    </row>
    <row r="117" spans="2:20" s="1" customFormat="1" ht="16.5" customHeight="1">
      <c r="B117" s="31"/>
      <c r="E117" s="264" t="str">
        <f>E7</f>
        <v>Základná škola Biely Kostol formou modulov</v>
      </c>
      <c r="F117" s="265"/>
      <c r="G117" s="265"/>
      <c r="H117" s="265"/>
      <c r="I117" s="95"/>
      <c r="L117" s="31"/>
    </row>
    <row r="118" spans="2:20" ht="12" customHeight="1">
      <c r="B118" s="19"/>
      <c r="C118" s="26" t="s">
        <v>126</v>
      </c>
      <c r="L118" s="19"/>
    </row>
    <row r="119" spans="2:20" s="1" customFormat="1" ht="16.5" customHeight="1">
      <c r="B119" s="31"/>
      <c r="E119" s="264" t="s">
        <v>3367</v>
      </c>
      <c r="F119" s="263"/>
      <c r="G119" s="263"/>
      <c r="H119" s="263"/>
      <c r="I119" s="95"/>
      <c r="L119" s="31"/>
    </row>
    <row r="120" spans="2:20" s="1" customFormat="1" ht="12" customHeight="1">
      <c r="B120" s="31"/>
      <c r="C120" s="26" t="s">
        <v>128</v>
      </c>
      <c r="I120" s="95"/>
      <c r="L120" s="31"/>
    </row>
    <row r="121" spans="2:20" s="1" customFormat="1" ht="16.5" customHeight="1">
      <c r="B121" s="31"/>
      <c r="E121" s="242" t="str">
        <f>E11</f>
        <v>SO-04 - Vodovodná prípojka a prívod vody do objektu</v>
      </c>
      <c r="F121" s="263"/>
      <c r="G121" s="263"/>
      <c r="H121" s="263"/>
      <c r="I121" s="95"/>
      <c r="L121" s="31"/>
    </row>
    <row r="122" spans="2:20" s="1" customFormat="1" ht="6.9" customHeight="1">
      <c r="B122" s="31"/>
      <c r="I122" s="95"/>
      <c r="L122" s="31"/>
    </row>
    <row r="123" spans="2:20" s="1" customFormat="1" ht="12" customHeight="1">
      <c r="B123" s="31"/>
      <c r="C123" s="26" t="s">
        <v>18</v>
      </c>
      <c r="F123" s="24" t="str">
        <f>F14</f>
        <v/>
      </c>
      <c r="I123" s="96" t="s">
        <v>20</v>
      </c>
      <c r="J123" s="51" t="str">
        <f>IF(J14="","",J14)</f>
        <v/>
      </c>
      <c r="L123" s="31"/>
    </row>
    <row r="124" spans="2:20" s="1" customFormat="1" ht="6.9" customHeight="1">
      <c r="B124" s="31"/>
      <c r="I124" s="95"/>
      <c r="L124" s="31"/>
    </row>
    <row r="125" spans="2:20" s="1" customFormat="1" ht="15.15" customHeight="1">
      <c r="B125" s="31"/>
      <c r="C125" s="26" t="s">
        <v>21</v>
      </c>
      <c r="F125" s="24" t="str">
        <f>E17</f>
        <v xml:space="preserve"> </v>
      </c>
      <c r="I125" s="96" t="s">
        <v>26</v>
      </c>
      <c r="J125" s="29" t="str">
        <f>E23</f>
        <v xml:space="preserve"> </v>
      </c>
      <c r="L125" s="31"/>
    </row>
    <row r="126" spans="2:20" s="1" customFormat="1" ht="15.15" customHeight="1">
      <c r="B126" s="31"/>
      <c r="C126" s="26" t="s">
        <v>24</v>
      </c>
      <c r="F126" s="24" t="str">
        <f>IF(E20="","",E20)</f>
        <v>Vyplň údaj</v>
      </c>
      <c r="I126" s="96" t="s">
        <v>28</v>
      </c>
      <c r="J126" s="29" t="str">
        <f>E26</f>
        <v xml:space="preserve"> </v>
      </c>
      <c r="L126" s="31"/>
    </row>
    <row r="127" spans="2:20" s="1" customFormat="1" ht="10.35" customHeight="1">
      <c r="B127" s="31"/>
      <c r="I127" s="95"/>
      <c r="L127" s="31"/>
    </row>
    <row r="128" spans="2:20" s="10" customFormat="1" ht="29.25" customHeight="1">
      <c r="B128" s="132"/>
      <c r="C128" s="133" t="s">
        <v>146</v>
      </c>
      <c r="D128" s="134" t="s">
        <v>55</v>
      </c>
      <c r="E128" s="134" t="s">
        <v>51</v>
      </c>
      <c r="F128" s="134" t="s">
        <v>52</v>
      </c>
      <c r="G128" s="134" t="s">
        <v>147</v>
      </c>
      <c r="H128" s="134" t="s">
        <v>148</v>
      </c>
      <c r="I128" s="135" t="s">
        <v>149</v>
      </c>
      <c r="J128" s="136" t="s">
        <v>132</v>
      </c>
      <c r="K128" s="137" t="s">
        <v>150</v>
      </c>
      <c r="L128" s="132"/>
      <c r="M128" s="58" t="s">
        <v>1</v>
      </c>
      <c r="N128" s="59" t="s">
        <v>34</v>
      </c>
      <c r="O128" s="59" t="s">
        <v>151</v>
      </c>
      <c r="P128" s="59" t="s">
        <v>152</v>
      </c>
      <c r="Q128" s="59" t="s">
        <v>153</v>
      </c>
      <c r="R128" s="59" t="s">
        <v>154</v>
      </c>
      <c r="S128" s="59" t="s">
        <v>155</v>
      </c>
      <c r="T128" s="60" t="s">
        <v>156</v>
      </c>
    </row>
    <row r="129" spans="2:65" s="1" customFormat="1" ht="22.95" customHeight="1">
      <c r="B129" s="31"/>
      <c r="C129" s="63" t="s">
        <v>133</v>
      </c>
      <c r="I129" s="95"/>
      <c r="J129" s="138">
        <f>BK129</f>
        <v>0</v>
      </c>
      <c r="L129" s="31"/>
      <c r="M129" s="61"/>
      <c r="N129" s="52"/>
      <c r="O129" s="52"/>
      <c r="P129" s="139">
        <f>P130+P196</f>
        <v>0</v>
      </c>
      <c r="Q129" s="52"/>
      <c r="R129" s="139">
        <f>R130+R196</f>
        <v>0</v>
      </c>
      <c r="S129" s="52"/>
      <c r="T129" s="140">
        <f>T130+T196</f>
        <v>0</v>
      </c>
      <c r="AT129" s="16" t="s">
        <v>69</v>
      </c>
      <c r="AU129" s="16" t="s">
        <v>134</v>
      </c>
      <c r="BK129" s="141">
        <f>BK130+BK196</f>
        <v>0</v>
      </c>
    </row>
    <row r="130" spans="2:65" s="11" customFormat="1" ht="25.95" customHeight="1">
      <c r="B130" s="142"/>
      <c r="D130" s="143" t="s">
        <v>69</v>
      </c>
      <c r="E130" s="144" t="s">
        <v>157</v>
      </c>
      <c r="F130" s="144" t="s">
        <v>158</v>
      </c>
      <c r="I130" s="145"/>
      <c r="J130" s="146">
        <f>BK130</f>
        <v>0</v>
      </c>
      <c r="L130" s="142"/>
      <c r="M130" s="147"/>
      <c r="N130" s="148"/>
      <c r="O130" s="148"/>
      <c r="P130" s="149">
        <f>P131+P153+P155+P159+P185+P194</f>
        <v>0</v>
      </c>
      <c r="Q130" s="148"/>
      <c r="R130" s="149">
        <f>R131+R153+R155+R159+R185+R194</f>
        <v>0</v>
      </c>
      <c r="S130" s="148"/>
      <c r="T130" s="150">
        <f>T131+T153+T155+T159+T185+T194</f>
        <v>0</v>
      </c>
      <c r="AR130" s="143" t="s">
        <v>74</v>
      </c>
      <c r="AT130" s="151" t="s">
        <v>69</v>
      </c>
      <c r="AU130" s="151" t="s">
        <v>70</v>
      </c>
      <c r="AY130" s="143" t="s">
        <v>159</v>
      </c>
      <c r="BK130" s="152">
        <f>BK131+BK153+BK155+BK159+BK185+BK194</f>
        <v>0</v>
      </c>
    </row>
    <row r="131" spans="2:65" s="11" customFormat="1" ht="22.95" customHeight="1">
      <c r="B131" s="142"/>
      <c r="D131" s="143" t="s">
        <v>69</v>
      </c>
      <c r="E131" s="153" t="s">
        <v>74</v>
      </c>
      <c r="F131" s="153" t="s">
        <v>160</v>
      </c>
      <c r="I131" s="145"/>
      <c r="J131" s="154">
        <f>BK131</f>
        <v>0</v>
      </c>
      <c r="L131" s="142"/>
      <c r="M131" s="147"/>
      <c r="N131" s="148"/>
      <c r="O131" s="148"/>
      <c r="P131" s="149">
        <f>SUM(P132:P152)</f>
        <v>0</v>
      </c>
      <c r="Q131" s="148"/>
      <c r="R131" s="149">
        <f>SUM(R132:R152)</f>
        <v>0</v>
      </c>
      <c r="S131" s="148"/>
      <c r="T131" s="150">
        <f>SUM(T132:T152)</f>
        <v>0</v>
      </c>
      <c r="AR131" s="143" t="s">
        <v>74</v>
      </c>
      <c r="AT131" s="151" t="s">
        <v>69</v>
      </c>
      <c r="AU131" s="151" t="s">
        <v>74</v>
      </c>
      <c r="AY131" s="143" t="s">
        <v>159</v>
      </c>
      <c r="BK131" s="152">
        <f>SUM(BK132:BK152)</f>
        <v>0</v>
      </c>
    </row>
    <row r="132" spans="2:65" s="1" customFormat="1" ht="16.5" customHeight="1">
      <c r="B132" s="155"/>
      <c r="C132" s="156" t="s">
        <v>74</v>
      </c>
      <c r="D132" s="156" t="s">
        <v>161</v>
      </c>
      <c r="E132" s="157" t="s">
        <v>3584</v>
      </c>
      <c r="F132" s="158" t="s">
        <v>3585</v>
      </c>
      <c r="G132" s="159" t="s">
        <v>164</v>
      </c>
      <c r="H132" s="160">
        <v>50</v>
      </c>
      <c r="I132" s="161"/>
      <c r="J132" s="162">
        <f t="shared" ref="J132:J138" si="0">ROUND(I132*H132,2)</f>
        <v>0</v>
      </c>
      <c r="K132" s="158" t="s">
        <v>1</v>
      </c>
      <c r="L132" s="31"/>
      <c r="M132" s="163" t="s">
        <v>1</v>
      </c>
      <c r="N132" s="164" t="s">
        <v>36</v>
      </c>
      <c r="O132" s="54"/>
      <c r="P132" s="165">
        <f t="shared" ref="P132:P138" si="1">O132*H132</f>
        <v>0</v>
      </c>
      <c r="Q132" s="165">
        <v>0</v>
      </c>
      <c r="R132" s="165">
        <f t="shared" ref="R132:R138" si="2">Q132*H132</f>
        <v>0</v>
      </c>
      <c r="S132" s="165">
        <v>0</v>
      </c>
      <c r="T132" s="166">
        <f t="shared" ref="T132:T138" si="3">S132*H132</f>
        <v>0</v>
      </c>
      <c r="AR132" s="167" t="s">
        <v>165</v>
      </c>
      <c r="AT132" s="167" t="s">
        <v>161</v>
      </c>
      <c r="AU132" s="167" t="s">
        <v>82</v>
      </c>
      <c r="AY132" s="16" t="s">
        <v>159</v>
      </c>
      <c r="BE132" s="168">
        <f t="shared" ref="BE132:BE138" si="4">IF(N132="základná",J132,0)</f>
        <v>0</v>
      </c>
      <c r="BF132" s="168">
        <f t="shared" ref="BF132:BF138" si="5">IF(N132="znížená",J132,0)</f>
        <v>0</v>
      </c>
      <c r="BG132" s="168">
        <f t="shared" ref="BG132:BG138" si="6">IF(N132="zákl. prenesená",J132,0)</f>
        <v>0</v>
      </c>
      <c r="BH132" s="168">
        <f t="shared" ref="BH132:BH138" si="7">IF(N132="zníž. prenesená",J132,0)</f>
        <v>0</v>
      </c>
      <c r="BI132" s="168">
        <f t="shared" ref="BI132:BI138" si="8">IF(N132="nulová",J132,0)</f>
        <v>0</v>
      </c>
      <c r="BJ132" s="16" t="s">
        <v>82</v>
      </c>
      <c r="BK132" s="168">
        <f t="shared" ref="BK132:BK138" si="9">ROUND(I132*H132,2)</f>
        <v>0</v>
      </c>
      <c r="BL132" s="16" t="s">
        <v>165</v>
      </c>
      <c r="BM132" s="167" t="s">
        <v>82</v>
      </c>
    </row>
    <row r="133" spans="2:65" s="1" customFormat="1" ht="24" customHeight="1">
      <c r="B133" s="155"/>
      <c r="C133" s="156" t="s">
        <v>82</v>
      </c>
      <c r="D133" s="156" t="s">
        <v>161</v>
      </c>
      <c r="E133" s="157" t="s">
        <v>3586</v>
      </c>
      <c r="F133" s="158" t="s">
        <v>3587</v>
      </c>
      <c r="G133" s="159" t="s">
        <v>164</v>
      </c>
      <c r="H133" s="160">
        <v>50</v>
      </c>
      <c r="I133" s="161"/>
      <c r="J133" s="162">
        <f t="shared" si="0"/>
        <v>0</v>
      </c>
      <c r="K133" s="158" t="s">
        <v>1</v>
      </c>
      <c r="L133" s="31"/>
      <c r="M133" s="163" t="s">
        <v>1</v>
      </c>
      <c r="N133" s="164" t="s">
        <v>36</v>
      </c>
      <c r="O133" s="54"/>
      <c r="P133" s="165">
        <f t="shared" si="1"/>
        <v>0</v>
      </c>
      <c r="Q133" s="165">
        <v>0</v>
      </c>
      <c r="R133" s="165">
        <f t="shared" si="2"/>
        <v>0</v>
      </c>
      <c r="S133" s="165">
        <v>0</v>
      </c>
      <c r="T133" s="166">
        <f t="shared" si="3"/>
        <v>0</v>
      </c>
      <c r="AR133" s="167" t="s">
        <v>165</v>
      </c>
      <c r="AT133" s="167" t="s">
        <v>161</v>
      </c>
      <c r="AU133" s="167" t="s">
        <v>82</v>
      </c>
      <c r="AY133" s="16" t="s">
        <v>159</v>
      </c>
      <c r="BE133" s="168">
        <f t="shared" si="4"/>
        <v>0</v>
      </c>
      <c r="BF133" s="168">
        <f t="shared" si="5"/>
        <v>0</v>
      </c>
      <c r="BG133" s="168">
        <f t="shared" si="6"/>
        <v>0</v>
      </c>
      <c r="BH133" s="168">
        <f t="shared" si="7"/>
        <v>0</v>
      </c>
      <c r="BI133" s="168">
        <f t="shared" si="8"/>
        <v>0</v>
      </c>
      <c r="BJ133" s="16" t="s">
        <v>82</v>
      </c>
      <c r="BK133" s="168">
        <f t="shared" si="9"/>
        <v>0</v>
      </c>
      <c r="BL133" s="16" t="s">
        <v>165</v>
      </c>
      <c r="BM133" s="167" t="s">
        <v>165</v>
      </c>
    </row>
    <row r="134" spans="2:65" s="1" customFormat="1" ht="16.5" customHeight="1">
      <c r="B134" s="155"/>
      <c r="C134" s="156" t="s">
        <v>175</v>
      </c>
      <c r="D134" s="156" t="s">
        <v>161</v>
      </c>
      <c r="E134" s="157" t="s">
        <v>1055</v>
      </c>
      <c r="F134" s="158" t="s">
        <v>1056</v>
      </c>
      <c r="G134" s="159" t="s">
        <v>164</v>
      </c>
      <c r="H134" s="160">
        <v>25</v>
      </c>
      <c r="I134" s="161"/>
      <c r="J134" s="162">
        <f t="shared" si="0"/>
        <v>0</v>
      </c>
      <c r="K134" s="158" t="s">
        <v>1</v>
      </c>
      <c r="L134" s="31"/>
      <c r="M134" s="163" t="s">
        <v>1</v>
      </c>
      <c r="N134" s="164" t="s">
        <v>36</v>
      </c>
      <c r="O134" s="54"/>
      <c r="P134" s="165">
        <f t="shared" si="1"/>
        <v>0</v>
      </c>
      <c r="Q134" s="165">
        <v>0</v>
      </c>
      <c r="R134" s="165">
        <f t="shared" si="2"/>
        <v>0</v>
      </c>
      <c r="S134" s="165">
        <v>0</v>
      </c>
      <c r="T134" s="166">
        <f t="shared" si="3"/>
        <v>0</v>
      </c>
      <c r="AR134" s="167" t="s">
        <v>165</v>
      </c>
      <c r="AT134" s="167" t="s">
        <v>161</v>
      </c>
      <c r="AU134" s="167" t="s">
        <v>82</v>
      </c>
      <c r="AY134" s="16" t="s">
        <v>159</v>
      </c>
      <c r="BE134" s="168">
        <f t="shared" si="4"/>
        <v>0</v>
      </c>
      <c r="BF134" s="168">
        <f t="shared" si="5"/>
        <v>0</v>
      </c>
      <c r="BG134" s="168">
        <f t="shared" si="6"/>
        <v>0</v>
      </c>
      <c r="BH134" s="168">
        <f t="shared" si="7"/>
        <v>0</v>
      </c>
      <c r="BI134" s="168">
        <f t="shared" si="8"/>
        <v>0</v>
      </c>
      <c r="BJ134" s="16" t="s">
        <v>82</v>
      </c>
      <c r="BK134" s="168">
        <f t="shared" si="9"/>
        <v>0</v>
      </c>
      <c r="BL134" s="16" t="s">
        <v>165</v>
      </c>
      <c r="BM134" s="167" t="s">
        <v>199</v>
      </c>
    </row>
    <row r="135" spans="2:65" s="1" customFormat="1" ht="36" customHeight="1">
      <c r="B135" s="155"/>
      <c r="C135" s="156" t="s">
        <v>165</v>
      </c>
      <c r="D135" s="156" t="s">
        <v>161</v>
      </c>
      <c r="E135" s="157" t="s">
        <v>1057</v>
      </c>
      <c r="F135" s="158" t="s">
        <v>1058</v>
      </c>
      <c r="G135" s="159" t="s">
        <v>164</v>
      </c>
      <c r="H135" s="160">
        <v>25</v>
      </c>
      <c r="I135" s="161"/>
      <c r="J135" s="162">
        <f t="shared" si="0"/>
        <v>0</v>
      </c>
      <c r="K135" s="158" t="s">
        <v>1</v>
      </c>
      <c r="L135" s="31"/>
      <c r="M135" s="163" t="s">
        <v>1</v>
      </c>
      <c r="N135" s="164" t="s">
        <v>36</v>
      </c>
      <c r="O135" s="54"/>
      <c r="P135" s="165">
        <f t="shared" si="1"/>
        <v>0</v>
      </c>
      <c r="Q135" s="165">
        <v>0</v>
      </c>
      <c r="R135" s="165">
        <f t="shared" si="2"/>
        <v>0</v>
      </c>
      <c r="S135" s="165">
        <v>0</v>
      </c>
      <c r="T135" s="166">
        <f t="shared" si="3"/>
        <v>0</v>
      </c>
      <c r="AR135" s="167" t="s">
        <v>165</v>
      </c>
      <c r="AT135" s="167" t="s">
        <v>161</v>
      </c>
      <c r="AU135" s="167" t="s">
        <v>82</v>
      </c>
      <c r="AY135" s="16" t="s">
        <v>159</v>
      </c>
      <c r="BE135" s="168">
        <f t="shared" si="4"/>
        <v>0</v>
      </c>
      <c r="BF135" s="168">
        <f t="shared" si="5"/>
        <v>0</v>
      </c>
      <c r="BG135" s="168">
        <f t="shared" si="6"/>
        <v>0</v>
      </c>
      <c r="BH135" s="168">
        <f t="shared" si="7"/>
        <v>0</v>
      </c>
      <c r="BI135" s="168">
        <f t="shared" si="8"/>
        <v>0</v>
      </c>
      <c r="BJ135" s="16" t="s">
        <v>82</v>
      </c>
      <c r="BK135" s="168">
        <f t="shared" si="9"/>
        <v>0</v>
      </c>
      <c r="BL135" s="16" t="s">
        <v>165</v>
      </c>
      <c r="BM135" s="167" t="s">
        <v>212</v>
      </c>
    </row>
    <row r="136" spans="2:65" s="1" customFormat="1" ht="24" customHeight="1">
      <c r="B136" s="155"/>
      <c r="C136" s="156" t="s">
        <v>195</v>
      </c>
      <c r="D136" s="156" t="s">
        <v>161</v>
      </c>
      <c r="E136" s="157" t="s">
        <v>3588</v>
      </c>
      <c r="F136" s="158" t="s">
        <v>3589</v>
      </c>
      <c r="G136" s="159" t="s">
        <v>202</v>
      </c>
      <c r="H136" s="160">
        <v>150</v>
      </c>
      <c r="I136" s="161"/>
      <c r="J136" s="162">
        <f t="shared" si="0"/>
        <v>0</v>
      </c>
      <c r="K136" s="158" t="s">
        <v>1</v>
      </c>
      <c r="L136" s="31"/>
      <c r="M136" s="163" t="s">
        <v>1</v>
      </c>
      <c r="N136" s="164" t="s">
        <v>36</v>
      </c>
      <c r="O136" s="54"/>
      <c r="P136" s="165">
        <f t="shared" si="1"/>
        <v>0</v>
      </c>
      <c r="Q136" s="165">
        <v>0</v>
      </c>
      <c r="R136" s="165">
        <f t="shared" si="2"/>
        <v>0</v>
      </c>
      <c r="S136" s="165">
        <v>0</v>
      </c>
      <c r="T136" s="166">
        <f t="shared" si="3"/>
        <v>0</v>
      </c>
      <c r="AR136" s="167" t="s">
        <v>165</v>
      </c>
      <c r="AT136" s="167" t="s">
        <v>161</v>
      </c>
      <c r="AU136" s="167" t="s">
        <v>82</v>
      </c>
      <c r="AY136" s="16" t="s">
        <v>159</v>
      </c>
      <c r="BE136" s="168">
        <f t="shared" si="4"/>
        <v>0</v>
      </c>
      <c r="BF136" s="168">
        <f t="shared" si="5"/>
        <v>0</v>
      </c>
      <c r="BG136" s="168">
        <f t="shared" si="6"/>
        <v>0</v>
      </c>
      <c r="BH136" s="168">
        <f t="shared" si="7"/>
        <v>0</v>
      </c>
      <c r="BI136" s="168">
        <f t="shared" si="8"/>
        <v>0</v>
      </c>
      <c r="BJ136" s="16" t="s">
        <v>82</v>
      </c>
      <c r="BK136" s="168">
        <f t="shared" si="9"/>
        <v>0</v>
      </c>
      <c r="BL136" s="16" t="s">
        <v>165</v>
      </c>
      <c r="BM136" s="167" t="s">
        <v>230</v>
      </c>
    </row>
    <row r="137" spans="2:65" s="1" customFormat="1" ht="24" customHeight="1">
      <c r="B137" s="155"/>
      <c r="C137" s="156" t="s">
        <v>199</v>
      </c>
      <c r="D137" s="156" t="s">
        <v>161</v>
      </c>
      <c r="E137" s="157" t="s">
        <v>3590</v>
      </c>
      <c r="F137" s="158" t="s">
        <v>3591</v>
      </c>
      <c r="G137" s="159" t="s">
        <v>202</v>
      </c>
      <c r="H137" s="160">
        <v>150</v>
      </c>
      <c r="I137" s="161"/>
      <c r="J137" s="162">
        <f t="shared" si="0"/>
        <v>0</v>
      </c>
      <c r="K137" s="158" t="s">
        <v>1</v>
      </c>
      <c r="L137" s="31"/>
      <c r="M137" s="163" t="s">
        <v>1</v>
      </c>
      <c r="N137" s="164" t="s">
        <v>36</v>
      </c>
      <c r="O137" s="54"/>
      <c r="P137" s="165">
        <f t="shared" si="1"/>
        <v>0</v>
      </c>
      <c r="Q137" s="165">
        <v>0</v>
      </c>
      <c r="R137" s="165">
        <f t="shared" si="2"/>
        <v>0</v>
      </c>
      <c r="S137" s="165">
        <v>0</v>
      </c>
      <c r="T137" s="166">
        <f t="shared" si="3"/>
        <v>0</v>
      </c>
      <c r="AR137" s="167" t="s">
        <v>165</v>
      </c>
      <c r="AT137" s="167" t="s">
        <v>161</v>
      </c>
      <c r="AU137" s="167" t="s">
        <v>82</v>
      </c>
      <c r="AY137" s="16" t="s">
        <v>159</v>
      </c>
      <c r="BE137" s="168">
        <f t="shared" si="4"/>
        <v>0</v>
      </c>
      <c r="BF137" s="168">
        <f t="shared" si="5"/>
        <v>0</v>
      </c>
      <c r="BG137" s="168">
        <f t="shared" si="6"/>
        <v>0</v>
      </c>
      <c r="BH137" s="168">
        <f t="shared" si="7"/>
        <v>0</v>
      </c>
      <c r="BI137" s="168">
        <f t="shared" si="8"/>
        <v>0</v>
      </c>
      <c r="BJ137" s="16" t="s">
        <v>82</v>
      </c>
      <c r="BK137" s="168">
        <f t="shared" si="9"/>
        <v>0</v>
      </c>
      <c r="BL137" s="16" t="s">
        <v>165</v>
      </c>
      <c r="BM137" s="167" t="s">
        <v>243</v>
      </c>
    </row>
    <row r="138" spans="2:65" s="1" customFormat="1" ht="24" customHeight="1">
      <c r="B138" s="155"/>
      <c r="C138" s="156" t="s">
        <v>205</v>
      </c>
      <c r="D138" s="156" t="s">
        <v>161</v>
      </c>
      <c r="E138" s="157" t="s">
        <v>1059</v>
      </c>
      <c r="F138" s="158" t="s">
        <v>1060</v>
      </c>
      <c r="G138" s="159" t="s">
        <v>164</v>
      </c>
      <c r="H138" s="160">
        <v>75</v>
      </c>
      <c r="I138" s="161"/>
      <c r="J138" s="162">
        <f t="shared" si="0"/>
        <v>0</v>
      </c>
      <c r="K138" s="158" t="s">
        <v>1</v>
      </c>
      <c r="L138" s="31"/>
      <c r="M138" s="163" t="s">
        <v>1</v>
      </c>
      <c r="N138" s="164" t="s">
        <v>36</v>
      </c>
      <c r="O138" s="54"/>
      <c r="P138" s="165">
        <f t="shared" si="1"/>
        <v>0</v>
      </c>
      <c r="Q138" s="165">
        <v>0</v>
      </c>
      <c r="R138" s="165">
        <f t="shared" si="2"/>
        <v>0</v>
      </c>
      <c r="S138" s="165">
        <v>0</v>
      </c>
      <c r="T138" s="166">
        <f t="shared" si="3"/>
        <v>0</v>
      </c>
      <c r="AR138" s="167" t="s">
        <v>165</v>
      </c>
      <c r="AT138" s="167" t="s">
        <v>161</v>
      </c>
      <c r="AU138" s="167" t="s">
        <v>82</v>
      </c>
      <c r="AY138" s="16" t="s">
        <v>159</v>
      </c>
      <c r="BE138" s="168">
        <f t="shared" si="4"/>
        <v>0</v>
      </c>
      <c r="BF138" s="168">
        <f t="shared" si="5"/>
        <v>0</v>
      </c>
      <c r="BG138" s="168">
        <f t="shared" si="6"/>
        <v>0</v>
      </c>
      <c r="BH138" s="168">
        <f t="shared" si="7"/>
        <v>0</v>
      </c>
      <c r="BI138" s="168">
        <f t="shared" si="8"/>
        <v>0</v>
      </c>
      <c r="BJ138" s="16" t="s">
        <v>82</v>
      </c>
      <c r="BK138" s="168">
        <f t="shared" si="9"/>
        <v>0</v>
      </c>
      <c r="BL138" s="16" t="s">
        <v>165</v>
      </c>
      <c r="BM138" s="167" t="s">
        <v>253</v>
      </c>
    </row>
    <row r="139" spans="2:65" s="12" customFormat="1">
      <c r="B139" s="169"/>
      <c r="D139" s="170" t="s">
        <v>167</v>
      </c>
      <c r="E139" s="171" t="s">
        <v>1</v>
      </c>
      <c r="F139" s="172" t="s">
        <v>3592</v>
      </c>
      <c r="H139" s="173">
        <v>75</v>
      </c>
      <c r="I139" s="174"/>
      <c r="L139" s="169"/>
      <c r="M139" s="175"/>
      <c r="N139" s="176"/>
      <c r="O139" s="176"/>
      <c r="P139" s="176"/>
      <c r="Q139" s="176"/>
      <c r="R139" s="176"/>
      <c r="S139" s="176"/>
      <c r="T139" s="177"/>
      <c r="AT139" s="171" t="s">
        <v>167</v>
      </c>
      <c r="AU139" s="171" t="s">
        <v>82</v>
      </c>
      <c r="AV139" s="12" t="s">
        <v>82</v>
      </c>
      <c r="AW139" s="12" t="s">
        <v>27</v>
      </c>
      <c r="AX139" s="12" t="s">
        <v>74</v>
      </c>
      <c r="AY139" s="171" t="s">
        <v>159</v>
      </c>
    </row>
    <row r="140" spans="2:65" s="1" customFormat="1" ht="24" customHeight="1">
      <c r="B140" s="155"/>
      <c r="C140" s="156" t="s">
        <v>212</v>
      </c>
      <c r="D140" s="156" t="s">
        <v>161</v>
      </c>
      <c r="E140" s="157" t="s">
        <v>254</v>
      </c>
      <c r="F140" s="158" t="s">
        <v>1061</v>
      </c>
      <c r="G140" s="159" t="s">
        <v>164</v>
      </c>
      <c r="H140" s="160">
        <v>65</v>
      </c>
      <c r="I140" s="161"/>
      <c r="J140" s="162">
        <f>ROUND(I140*H140,2)</f>
        <v>0</v>
      </c>
      <c r="K140" s="158" t="s">
        <v>1</v>
      </c>
      <c r="L140" s="31"/>
      <c r="M140" s="163" t="s">
        <v>1</v>
      </c>
      <c r="N140" s="164" t="s">
        <v>36</v>
      </c>
      <c r="O140" s="54"/>
      <c r="P140" s="165">
        <f>O140*H140</f>
        <v>0</v>
      </c>
      <c r="Q140" s="165">
        <v>0</v>
      </c>
      <c r="R140" s="165">
        <f>Q140*H140</f>
        <v>0</v>
      </c>
      <c r="S140" s="165">
        <v>0</v>
      </c>
      <c r="T140" s="166">
        <f>S140*H140</f>
        <v>0</v>
      </c>
      <c r="AR140" s="167" t="s">
        <v>165</v>
      </c>
      <c r="AT140" s="167" t="s">
        <v>161</v>
      </c>
      <c r="AU140" s="167" t="s">
        <v>82</v>
      </c>
      <c r="AY140" s="16" t="s">
        <v>159</v>
      </c>
      <c r="BE140" s="168">
        <f>IF(N140="základná",J140,0)</f>
        <v>0</v>
      </c>
      <c r="BF140" s="168">
        <f>IF(N140="znížená",J140,0)</f>
        <v>0</v>
      </c>
      <c r="BG140" s="168">
        <f>IF(N140="zákl. prenesená",J140,0)</f>
        <v>0</v>
      </c>
      <c r="BH140" s="168">
        <f>IF(N140="zníž. prenesená",J140,0)</f>
        <v>0</v>
      </c>
      <c r="BI140" s="168">
        <f>IF(N140="nulová",J140,0)</f>
        <v>0</v>
      </c>
      <c r="BJ140" s="16" t="s">
        <v>82</v>
      </c>
      <c r="BK140" s="168">
        <f>ROUND(I140*H140,2)</f>
        <v>0</v>
      </c>
      <c r="BL140" s="16" t="s">
        <v>165</v>
      </c>
      <c r="BM140" s="167" t="s">
        <v>263</v>
      </c>
    </row>
    <row r="141" spans="2:65" s="12" customFormat="1">
      <c r="B141" s="169"/>
      <c r="D141" s="170" t="s">
        <v>167</v>
      </c>
      <c r="E141" s="171" t="s">
        <v>1</v>
      </c>
      <c r="F141" s="172" t="s">
        <v>3593</v>
      </c>
      <c r="H141" s="173">
        <v>65</v>
      </c>
      <c r="I141" s="174"/>
      <c r="L141" s="169"/>
      <c r="M141" s="175"/>
      <c r="N141" s="176"/>
      <c r="O141" s="176"/>
      <c r="P141" s="176"/>
      <c r="Q141" s="176"/>
      <c r="R141" s="176"/>
      <c r="S141" s="176"/>
      <c r="T141" s="177"/>
      <c r="AT141" s="171" t="s">
        <v>167</v>
      </c>
      <c r="AU141" s="171" t="s">
        <v>82</v>
      </c>
      <c r="AV141" s="12" t="s">
        <v>82</v>
      </c>
      <c r="AW141" s="12" t="s">
        <v>27</v>
      </c>
      <c r="AX141" s="12" t="s">
        <v>74</v>
      </c>
      <c r="AY141" s="171" t="s">
        <v>159</v>
      </c>
    </row>
    <row r="142" spans="2:65" s="1" customFormat="1" ht="36" customHeight="1">
      <c r="B142" s="155"/>
      <c r="C142" s="156" t="s">
        <v>223</v>
      </c>
      <c r="D142" s="156" t="s">
        <v>161</v>
      </c>
      <c r="E142" s="157" t="s">
        <v>259</v>
      </c>
      <c r="F142" s="158" t="s">
        <v>260</v>
      </c>
      <c r="G142" s="159" t="s">
        <v>164</v>
      </c>
      <c r="H142" s="160">
        <v>455</v>
      </c>
      <c r="I142" s="161"/>
      <c r="J142" s="162">
        <f>ROUND(I142*H142,2)</f>
        <v>0</v>
      </c>
      <c r="K142" s="158" t="s">
        <v>172</v>
      </c>
      <c r="L142" s="31"/>
      <c r="M142" s="163" t="s">
        <v>1</v>
      </c>
      <c r="N142" s="164" t="s">
        <v>36</v>
      </c>
      <c r="O142" s="54"/>
      <c r="P142" s="165">
        <f>O142*H142</f>
        <v>0</v>
      </c>
      <c r="Q142" s="165">
        <v>0</v>
      </c>
      <c r="R142" s="165">
        <f>Q142*H142</f>
        <v>0</v>
      </c>
      <c r="S142" s="165">
        <v>0</v>
      </c>
      <c r="T142" s="166">
        <f>S142*H142</f>
        <v>0</v>
      </c>
      <c r="AR142" s="167" t="s">
        <v>165</v>
      </c>
      <c r="AT142" s="167" t="s">
        <v>161</v>
      </c>
      <c r="AU142" s="167" t="s">
        <v>82</v>
      </c>
      <c r="AY142" s="16" t="s">
        <v>159</v>
      </c>
      <c r="BE142" s="168">
        <f>IF(N142="základná",J142,0)</f>
        <v>0</v>
      </c>
      <c r="BF142" s="168">
        <f>IF(N142="znížená",J142,0)</f>
        <v>0</v>
      </c>
      <c r="BG142" s="168">
        <f>IF(N142="zákl. prenesená",J142,0)</f>
        <v>0</v>
      </c>
      <c r="BH142" s="168">
        <f>IF(N142="zníž. prenesená",J142,0)</f>
        <v>0</v>
      </c>
      <c r="BI142" s="168">
        <f>IF(N142="nulová",J142,0)</f>
        <v>0</v>
      </c>
      <c r="BJ142" s="16" t="s">
        <v>82</v>
      </c>
      <c r="BK142" s="168">
        <f>ROUND(I142*H142,2)</f>
        <v>0</v>
      </c>
      <c r="BL142" s="16" t="s">
        <v>165</v>
      </c>
      <c r="BM142" s="167" t="s">
        <v>3594</v>
      </c>
    </row>
    <row r="143" spans="2:65" s="12" customFormat="1">
      <c r="B143" s="169"/>
      <c r="D143" s="170" t="s">
        <v>167</v>
      </c>
      <c r="E143" s="171" t="s">
        <v>1</v>
      </c>
      <c r="F143" s="172" t="s">
        <v>3595</v>
      </c>
      <c r="H143" s="173">
        <v>455</v>
      </c>
      <c r="I143" s="174"/>
      <c r="L143" s="169"/>
      <c r="M143" s="175"/>
      <c r="N143" s="176"/>
      <c r="O143" s="176"/>
      <c r="P143" s="176"/>
      <c r="Q143" s="176"/>
      <c r="R143" s="176"/>
      <c r="S143" s="176"/>
      <c r="T143" s="177"/>
      <c r="AT143" s="171" t="s">
        <v>167</v>
      </c>
      <c r="AU143" s="171" t="s">
        <v>82</v>
      </c>
      <c r="AV143" s="12" t="s">
        <v>82</v>
      </c>
      <c r="AW143" s="12" t="s">
        <v>27</v>
      </c>
      <c r="AX143" s="12" t="s">
        <v>74</v>
      </c>
      <c r="AY143" s="171" t="s">
        <v>159</v>
      </c>
    </row>
    <row r="144" spans="2:65" s="1" customFormat="1" ht="24" customHeight="1">
      <c r="B144" s="155"/>
      <c r="C144" s="156" t="s">
        <v>230</v>
      </c>
      <c r="D144" s="156" t="s">
        <v>161</v>
      </c>
      <c r="E144" s="157" t="s">
        <v>264</v>
      </c>
      <c r="F144" s="158" t="s">
        <v>265</v>
      </c>
      <c r="G144" s="159" t="s">
        <v>164</v>
      </c>
      <c r="H144" s="160">
        <v>65</v>
      </c>
      <c r="I144" s="161"/>
      <c r="J144" s="162">
        <f>ROUND(I144*H144,2)</f>
        <v>0</v>
      </c>
      <c r="K144" s="158" t="s">
        <v>1</v>
      </c>
      <c r="L144" s="31"/>
      <c r="M144" s="163" t="s">
        <v>1</v>
      </c>
      <c r="N144" s="164" t="s">
        <v>36</v>
      </c>
      <c r="O144" s="54"/>
      <c r="P144" s="165">
        <f>O144*H144</f>
        <v>0</v>
      </c>
      <c r="Q144" s="165">
        <v>0</v>
      </c>
      <c r="R144" s="165">
        <f>Q144*H144</f>
        <v>0</v>
      </c>
      <c r="S144" s="165">
        <v>0</v>
      </c>
      <c r="T144" s="166">
        <f>S144*H144</f>
        <v>0</v>
      </c>
      <c r="AR144" s="167" t="s">
        <v>165</v>
      </c>
      <c r="AT144" s="167" t="s">
        <v>161</v>
      </c>
      <c r="AU144" s="167" t="s">
        <v>82</v>
      </c>
      <c r="AY144" s="16" t="s">
        <v>159</v>
      </c>
      <c r="BE144" s="168">
        <f>IF(N144="základná",J144,0)</f>
        <v>0</v>
      </c>
      <c r="BF144" s="168">
        <f>IF(N144="znížená",J144,0)</f>
        <v>0</v>
      </c>
      <c r="BG144" s="168">
        <f>IF(N144="zákl. prenesená",J144,0)</f>
        <v>0</v>
      </c>
      <c r="BH144" s="168">
        <f>IF(N144="zníž. prenesená",J144,0)</f>
        <v>0</v>
      </c>
      <c r="BI144" s="168">
        <f>IF(N144="nulová",J144,0)</f>
        <v>0</v>
      </c>
      <c r="BJ144" s="16" t="s">
        <v>82</v>
      </c>
      <c r="BK144" s="168">
        <f>ROUND(I144*H144,2)</f>
        <v>0</v>
      </c>
      <c r="BL144" s="16" t="s">
        <v>165</v>
      </c>
      <c r="BM144" s="167" t="s">
        <v>271</v>
      </c>
    </row>
    <row r="145" spans="2:65" s="1" customFormat="1" ht="16.5" customHeight="1">
      <c r="B145" s="155"/>
      <c r="C145" s="156" t="s">
        <v>235</v>
      </c>
      <c r="D145" s="156" t="s">
        <v>161</v>
      </c>
      <c r="E145" s="157" t="s">
        <v>268</v>
      </c>
      <c r="F145" s="158" t="s">
        <v>269</v>
      </c>
      <c r="G145" s="159" t="s">
        <v>164</v>
      </c>
      <c r="H145" s="160">
        <v>65</v>
      </c>
      <c r="I145" s="161"/>
      <c r="J145" s="162">
        <f>ROUND(I145*H145,2)</f>
        <v>0</v>
      </c>
      <c r="K145" s="158" t="s">
        <v>1</v>
      </c>
      <c r="L145" s="31"/>
      <c r="M145" s="163" t="s">
        <v>1</v>
      </c>
      <c r="N145" s="164" t="s">
        <v>36</v>
      </c>
      <c r="O145" s="54"/>
      <c r="P145" s="165">
        <f>O145*H145</f>
        <v>0</v>
      </c>
      <c r="Q145" s="165">
        <v>0</v>
      </c>
      <c r="R145" s="165">
        <f>Q145*H145</f>
        <v>0</v>
      </c>
      <c r="S145" s="165">
        <v>0</v>
      </c>
      <c r="T145" s="166">
        <f>S145*H145</f>
        <v>0</v>
      </c>
      <c r="AR145" s="167" t="s">
        <v>165</v>
      </c>
      <c r="AT145" s="167" t="s">
        <v>161</v>
      </c>
      <c r="AU145" s="167" t="s">
        <v>82</v>
      </c>
      <c r="AY145" s="16" t="s">
        <v>159</v>
      </c>
      <c r="BE145" s="168">
        <f>IF(N145="základná",J145,0)</f>
        <v>0</v>
      </c>
      <c r="BF145" s="168">
        <f>IF(N145="znížená",J145,0)</f>
        <v>0</v>
      </c>
      <c r="BG145" s="168">
        <f>IF(N145="zákl. prenesená",J145,0)</f>
        <v>0</v>
      </c>
      <c r="BH145" s="168">
        <f>IF(N145="zníž. prenesená",J145,0)</f>
        <v>0</v>
      </c>
      <c r="BI145" s="168">
        <f>IF(N145="nulová",J145,0)</f>
        <v>0</v>
      </c>
      <c r="BJ145" s="16" t="s">
        <v>82</v>
      </c>
      <c r="BK145" s="168">
        <f>ROUND(I145*H145,2)</f>
        <v>0</v>
      </c>
      <c r="BL145" s="16" t="s">
        <v>165</v>
      </c>
      <c r="BM145" s="167" t="s">
        <v>7</v>
      </c>
    </row>
    <row r="146" spans="2:65" s="1" customFormat="1" ht="24" customHeight="1">
      <c r="B146" s="155"/>
      <c r="C146" s="156" t="s">
        <v>243</v>
      </c>
      <c r="D146" s="156" t="s">
        <v>161</v>
      </c>
      <c r="E146" s="157" t="s">
        <v>272</v>
      </c>
      <c r="F146" s="158" t="s">
        <v>273</v>
      </c>
      <c r="G146" s="159" t="s">
        <v>227</v>
      </c>
      <c r="H146" s="160">
        <v>117</v>
      </c>
      <c r="I146" s="161"/>
      <c r="J146" s="162">
        <f>ROUND(I146*H146,2)</f>
        <v>0</v>
      </c>
      <c r="K146" s="158" t="s">
        <v>1</v>
      </c>
      <c r="L146" s="31"/>
      <c r="M146" s="163" t="s">
        <v>1</v>
      </c>
      <c r="N146" s="164" t="s">
        <v>36</v>
      </c>
      <c r="O146" s="54"/>
      <c r="P146" s="165">
        <f>O146*H146</f>
        <v>0</v>
      </c>
      <c r="Q146" s="165">
        <v>0</v>
      </c>
      <c r="R146" s="165">
        <f>Q146*H146</f>
        <v>0</v>
      </c>
      <c r="S146" s="165">
        <v>0</v>
      </c>
      <c r="T146" s="166">
        <f>S146*H146</f>
        <v>0</v>
      </c>
      <c r="AR146" s="167" t="s">
        <v>165</v>
      </c>
      <c r="AT146" s="167" t="s">
        <v>161</v>
      </c>
      <c r="AU146" s="167" t="s">
        <v>82</v>
      </c>
      <c r="AY146" s="16" t="s">
        <v>159</v>
      </c>
      <c r="BE146" s="168">
        <f>IF(N146="základná",J146,0)</f>
        <v>0</v>
      </c>
      <c r="BF146" s="168">
        <f>IF(N146="znížená",J146,0)</f>
        <v>0</v>
      </c>
      <c r="BG146" s="168">
        <f>IF(N146="zákl. prenesená",J146,0)</f>
        <v>0</v>
      </c>
      <c r="BH146" s="168">
        <f>IF(N146="zníž. prenesená",J146,0)</f>
        <v>0</v>
      </c>
      <c r="BI146" s="168">
        <f>IF(N146="nulová",J146,0)</f>
        <v>0</v>
      </c>
      <c r="BJ146" s="16" t="s">
        <v>82</v>
      </c>
      <c r="BK146" s="168">
        <f>ROUND(I146*H146,2)</f>
        <v>0</v>
      </c>
      <c r="BL146" s="16" t="s">
        <v>165</v>
      </c>
      <c r="BM146" s="167" t="s">
        <v>294</v>
      </c>
    </row>
    <row r="147" spans="2:65" s="12" customFormat="1">
      <c r="B147" s="169"/>
      <c r="D147" s="170" t="s">
        <v>167</v>
      </c>
      <c r="E147" s="171" t="s">
        <v>1</v>
      </c>
      <c r="F147" s="172" t="s">
        <v>3596</v>
      </c>
      <c r="H147" s="173">
        <v>117</v>
      </c>
      <c r="I147" s="174"/>
      <c r="L147" s="169"/>
      <c r="M147" s="175"/>
      <c r="N147" s="176"/>
      <c r="O147" s="176"/>
      <c r="P147" s="176"/>
      <c r="Q147" s="176"/>
      <c r="R147" s="176"/>
      <c r="S147" s="176"/>
      <c r="T147" s="177"/>
      <c r="AT147" s="171" t="s">
        <v>167</v>
      </c>
      <c r="AU147" s="171" t="s">
        <v>82</v>
      </c>
      <c r="AV147" s="12" t="s">
        <v>82</v>
      </c>
      <c r="AW147" s="12" t="s">
        <v>27</v>
      </c>
      <c r="AX147" s="12" t="s">
        <v>74</v>
      </c>
      <c r="AY147" s="171" t="s">
        <v>159</v>
      </c>
    </row>
    <row r="148" spans="2:65" s="1" customFormat="1" ht="24" customHeight="1">
      <c r="B148" s="155"/>
      <c r="C148" s="156" t="s">
        <v>248</v>
      </c>
      <c r="D148" s="156" t="s">
        <v>161</v>
      </c>
      <c r="E148" s="157" t="s">
        <v>1064</v>
      </c>
      <c r="F148" s="158" t="s">
        <v>207</v>
      </c>
      <c r="G148" s="159" t="s">
        <v>164</v>
      </c>
      <c r="H148" s="160">
        <v>10</v>
      </c>
      <c r="I148" s="161"/>
      <c r="J148" s="162">
        <f>ROUND(I148*H148,2)</f>
        <v>0</v>
      </c>
      <c r="K148" s="158" t="s">
        <v>1</v>
      </c>
      <c r="L148" s="31"/>
      <c r="M148" s="163" t="s">
        <v>1</v>
      </c>
      <c r="N148" s="164" t="s">
        <v>36</v>
      </c>
      <c r="O148" s="54"/>
      <c r="P148" s="165">
        <f>O148*H148</f>
        <v>0</v>
      </c>
      <c r="Q148" s="165">
        <v>0</v>
      </c>
      <c r="R148" s="165">
        <f>Q148*H148</f>
        <v>0</v>
      </c>
      <c r="S148" s="165">
        <v>0</v>
      </c>
      <c r="T148" s="166">
        <f>S148*H148</f>
        <v>0</v>
      </c>
      <c r="AR148" s="167" t="s">
        <v>165</v>
      </c>
      <c r="AT148" s="167" t="s">
        <v>161</v>
      </c>
      <c r="AU148" s="167" t="s">
        <v>82</v>
      </c>
      <c r="AY148" s="16" t="s">
        <v>159</v>
      </c>
      <c r="BE148" s="168">
        <f>IF(N148="základná",J148,0)</f>
        <v>0</v>
      </c>
      <c r="BF148" s="168">
        <f>IF(N148="znížená",J148,0)</f>
        <v>0</v>
      </c>
      <c r="BG148" s="168">
        <f>IF(N148="zákl. prenesená",J148,0)</f>
        <v>0</v>
      </c>
      <c r="BH148" s="168">
        <f>IF(N148="zníž. prenesená",J148,0)</f>
        <v>0</v>
      </c>
      <c r="BI148" s="168">
        <f>IF(N148="nulová",J148,0)</f>
        <v>0</v>
      </c>
      <c r="BJ148" s="16" t="s">
        <v>82</v>
      </c>
      <c r="BK148" s="168">
        <f>ROUND(I148*H148,2)</f>
        <v>0</v>
      </c>
      <c r="BL148" s="16" t="s">
        <v>165</v>
      </c>
      <c r="BM148" s="167" t="s">
        <v>314</v>
      </c>
    </row>
    <row r="149" spans="2:65" s="1" customFormat="1" ht="24" customHeight="1">
      <c r="B149" s="155"/>
      <c r="C149" s="156" t="s">
        <v>253</v>
      </c>
      <c r="D149" s="156" t="s">
        <v>161</v>
      </c>
      <c r="E149" s="157" t="s">
        <v>1065</v>
      </c>
      <c r="F149" s="158" t="s">
        <v>1066</v>
      </c>
      <c r="G149" s="159" t="s">
        <v>164</v>
      </c>
      <c r="H149" s="160">
        <v>10</v>
      </c>
      <c r="I149" s="161"/>
      <c r="J149" s="162">
        <f>ROUND(I149*H149,2)</f>
        <v>0</v>
      </c>
      <c r="K149" s="158" t="s">
        <v>1</v>
      </c>
      <c r="L149" s="31"/>
      <c r="M149" s="163" t="s">
        <v>1</v>
      </c>
      <c r="N149" s="164" t="s">
        <v>36</v>
      </c>
      <c r="O149" s="54"/>
      <c r="P149" s="165">
        <f>O149*H149</f>
        <v>0</v>
      </c>
      <c r="Q149" s="165">
        <v>0</v>
      </c>
      <c r="R149" s="165">
        <f>Q149*H149</f>
        <v>0</v>
      </c>
      <c r="S149" s="165">
        <v>0</v>
      </c>
      <c r="T149" s="166">
        <f>S149*H149</f>
        <v>0</v>
      </c>
      <c r="AR149" s="167" t="s">
        <v>165</v>
      </c>
      <c r="AT149" s="167" t="s">
        <v>161</v>
      </c>
      <c r="AU149" s="167" t="s">
        <v>82</v>
      </c>
      <c r="AY149" s="16" t="s">
        <v>159</v>
      </c>
      <c r="BE149" s="168">
        <f>IF(N149="základná",J149,0)</f>
        <v>0</v>
      </c>
      <c r="BF149" s="168">
        <f>IF(N149="znížená",J149,0)</f>
        <v>0</v>
      </c>
      <c r="BG149" s="168">
        <f>IF(N149="zákl. prenesená",J149,0)</f>
        <v>0</v>
      </c>
      <c r="BH149" s="168">
        <f>IF(N149="zníž. prenesená",J149,0)</f>
        <v>0</v>
      </c>
      <c r="BI149" s="168">
        <f>IF(N149="nulová",J149,0)</f>
        <v>0</v>
      </c>
      <c r="BJ149" s="16" t="s">
        <v>82</v>
      </c>
      <c r="BK149" s="168">
        <f>ROUND(I149*H149,2)</f>
        <v>0</v>
      </c>
      <c r="BL149" s="16" t="s">
        <v>165</v>
      </c>
      <c r="BM149" s="167" t="s">
        <v>352</v>
      </c>
    </row>
    <row r="150" spans="2:65" s="1" customFormat="1" ht="16.5" customHeight="1">
      <c r="B150" s="155"/>
      <c r="C150" s="195" t="s">
        <v>258</v>
      </c>
      <c r="D150" s="195" t="s">
        <v>224</v>
      </c>
      <c r="E150" s="196" t="s">
        <v>1067</v>
      </c>
      <c r="F150" s="197" t="s">
        <v>1068</v>
      </c>
      <c r="G150" s="198" t="s">
        <v>227</v>
      </c>
      <c r="H150" s="199">
        <v>21</v>
      </c>
      <c r="I150" s="200"/>
      <c r="J150" s="201">
        <f>ROUND(I150*H150,2)</f>
        <v>0</v>
      </c>
      <c r="K150" s="197" t="s">
        <v>1</v>
      </c>
      <c r="L150" s="202"/>
      <c r="M150" s="203" t="s">
        <v>1</v>
      </c>
      <c r="N150" s="204" t="s">
        <v>36</v>
      </c>
      <c r="O150" s="54"/>
      <c r="P150" s="165">
        <f>O150*H150</f>
        <v>0</v>
      </c>
      <c r="Q150" s="165">
        <v>0</v>
      </c>
      <c r="R150" s="165">
        <f>Q150*H150</f>
        <v>0</v>
      </c>
      <c r="S150" s="165">
        <v>0</v>
      </c>
      <c r="T150" s="166">
        <f>S150*H150</f>
        <v>0</v>
      </c>
      <c r="AR150" s="167" t="s">
        <v>212</v>
      </c>
      <c r="AT150" s="167" t="s">
        <v>224</v>
      </c>
      <c r="AU150" s="167" t="s">
        <v>82</v>
      </c>
      <c r="AY150" s="16" t="s">
        <v>159</v>
      </c>
      <c r="BE150" s="168">
        <f>IF(N150="základná",J150,0)</f>
        <v>0</v>
      </c>
      <c r="BF150" s="168">
        <f>IF(N150="znížená",J150,0)</f>
        <v>0</v>
      </c>
      <c r="BG150" s="168">
        <f>IF(N150="zákl. prenesená",J150,0)</f>
        <v>0</v>
      </c>
      <c r="BH150" s="168">
        <f>IF(N150="zníž. prenesená",J150,0)</f>
        <v>0</v>
      </c>
      <c r="BI150" s="168">
        <f>IF(N150="nulová",J150,0)</f>
        <v>0</v>
      </c>
      <c r="BJ150" s="16" t="s">
        <v>82</v>
      </c>
      <c r="BK150" s="168">
        <f>ROUND(I150*H150,2)</f>
        <v>0</v>
      </c>
      <c r="BL150" s="16" t="s">
        <v>165</v>
      </c>
      <c r="BM150" s="167" t="s">
        <v>331</v>
      </c>
    </row>
    <row r="151" spans="2:65" s="12" customFormat="1">
      <c r="B151" s="169"/>
      <c r="D151" s="170" t="s">
        <v>167</v>
      </c>
      <c r="E151" s="171" t="s">
        <v>1</v>
      </c>
      <c r="F151" s="172" t="s">
        <v>3597</v>
      </c>
      <c r="H151" s="173">
        <v>21</v>
      </c>
      <c r="I151" s="174"/>
      <c r="L151" s="169"/>
      <c r="M151" s="175"/>
      <c r="N151" s="176"/>
      <c r="O151" s="176"/>
      <c r="P151" s="176"/>
      <c r="Q151" s="176"/>
      <c r="R151" s="176"/>
      <c r="S151" s="176"/>
      <c r="T151" s="177"/>
      <c r="AT151" s="171" t="s">
        <v>167</v>
      </c>
      <c r="AU151" s="171" t="s">
        <v>82</v>
      </c>
      <c r="AV151" s="12" t="s">
        <v>82</v>
      </c>
      <c r="AW151" s="12" t="s">
        <v>27</v>
      </c>
      <c r="AX151" s="12" t="s">
        <v>74</v>
      </c>
      <c r="AY151" s="171" t="s">
        <v>159</v>
      </c>
    </row>
    <row r="152" spans="2:65" s="1" customFormat="1" ht="16.5" customHeight="1">
      <c r="B152" s="155"/>
      <c r="C152" s="156" t="s">
        <v>263</v>
      </c>
      <c r="D152" s="156" t="s">
        <v>161</v>
      </c>
      <c r="E152" s="157" t="s">
        <v>1070</v>
      </c>
      <c r="F152" s="158" t="s">
        <v>1071</v>
      </c>
      <c r="G152" s="159" t="s">
        <v>202</v>
      </c>
      <c r="H152" s="160">
        <v>50</v>
      </c>
      <c r="I152" s="161"/>
      <c r="J152" s="162">
        <f>ROUND(I152*H152,2)</f>
        <v>0</v>
      </c>
      <c r="K152" s="158" t="s">
        <v>1</v>
      </c>
      <c r="L152" s="31"/>
      <c r="M152" s="163" t="s">
        <v>1</v>
      </c>
      <c r="N152" s="164" t="s">
        <v>36</v>
      </c>
      <c r="O152" s="54"/>
      <c r="P152" s="165">
        <f>O152*H152</f>
        <v>0</v>
      </c>
      <c r="Q152" s="165">
        <v>0</v>
      </c>
      <c r="R152" s="165">
        <f>Q152*H152</f>
        <v>0</v>
      </c>
      <c r="S152" s="165">
        <v>0</v>
      </c>
      <c r="T152" s="166">
        <f>S152*H152</f>
        <v>0</v>
      </c>
      <c r="AR152" s="167" t="s">
        <v>165</v>
      </c>
      <c r="AT152" s="167" t="s">
        <v>161</v>
      </c>
      <c r="AU152" s="167" t="s">
        <v>82</v>
      </c>
      <c r="AY152" s="16" t="s">
        <v>159</v>
      </c>
      <c r="BE152" s="168">
        <f>IF(N152="základná",J152,0)</f>
        <v>0</v>
      </c>
      <c r="BF152" s="168">
        <f>IF(N152="znížená",J152,0)</f>
        <v>0</v>
      </c>
      <c r="BG152" s="168">
        <f>IF(N152="zákl. prenesená",J152,0)</f>
        <v>0</v>
      </c>
      <c r="BH152" s="168">
        <f>IF(N152="zníž. prenesená",J152,0)</f>
        <v>0</v>
      </c>
      <c r="BI152" s="168">
        <f>IF(N152="nulová",J152,0)</f>
        <v>0</v>
      </c>
      <c r="BJ152" s="16" t="s">
        <v>82</v>
      </c>
      <c r="BK152" s="168">
        <f>ROUND(I152*H152,2)</f>
        <v>0</v>
      </c>
      <c r="BL152" s="16" t="s">
        <v>165</v>
      </c>
      <c r="BM152" s="167" t="s">
        <v>366</v>
      </c>
    </row>
    <row r="153" spans="2:65" s="11" customFormat="1" ht="22.95" customHeight="1">
      <c r="B153" s="142"/>
      <c r="D153" s="143" t="s">
        <v>69</v>
      </c>
      <c r="E153" s="153" t="s">
        <v>82</v>
      </c>
      <c r="F153" s="153" t="s">
        <v>276</v>
      </c>
      <c r="I153" s="145"/>
      <c r="J153" s="154">
        <f>BK153</f>
        <v>0</v>
      </c>
      <c r="L153" s="142"/>
      <c r="M153" s="147"/>
      <c r="N153" s="148"/>
      <c r="O153" s="148"/>
      <c r="P153" s="149">
        <f>P154</f>
        <v>0</v>
      </c>
      <c r="Q153" s="148"/>
      <c r="R153" s="149">
        <f>R154</f>
        <v>0</v>
      </c>
      <c r="S153" s="148"/>
      <c r="T153" s="150">
        <f>T154</f>
        <v>0</v>
      </c>
      <c r="AR153" s="143" t="s">
        <v>74</v>
      </c>
      <c r="AT153" s="151" t="s">
        <v>69</v>
      </c>
      <c r="AU153" s="151" t="s">
        <v>74</v>
      </c>
      <c r="AY153" s="143" t="s">
        <v>159</v>
      </c>
      <c r="BK153" s="152">
        <f>BK154</f>
        <v>0</v>
      </c>
    </row>
    <row r="154" spans="2:65" s="1" customFormat="1" ht="24" customHeight="1">
      <c r="B154" s="155"/>
      <c r="C154" s="156" t="s">
        <v>267</v>
      </c>
      <c r="D154" s="156" t="s">
        <v>161</v>
      </c>
      <c r="E154" s="157" t="s">
        <v>1072</v>
      </c>
      <c r="F154" s="158" t="s">
        <v>1073</v>
      </c>
      <c r="G154" s="159" t="s">
        <v>202</v>
      </c>
      <c r="H154" s="160">
        <v>50</v>
      </c>
      <c r="I154" s="161"/>
      <c r="J154" s="162">
        <f>ROUND(I154*H154,2)</f>
        <v>0</v>
      </c>
      <c r="K154" s="158" t="s">
        <v>1</v>
      </c>
      <c r="L154" s="31"/>
      <c r="M154" s="163" t="s">
        <v>1</v>
      </c>
      <c r="N154" s="164" t="s">
        <v>36</v>
      </c>
      <c r="O154" s="54"/>
      <c r="P154" s="165">
        <f>O154*H154</f>
        <v>0</v>
      </c>
      <c r="Q154" s="165">
        <v>0</v>
      </c>
      <c r="R154" s="165">
        <f>Q154*H154</f>
        <v>0</v>
      </c>
      <c r="S154" s="165">
        <v>0</v>
      </c>
      <c r="T154" s="166">
        <f>S154*H154</f>
        <v>0</v>
      </c>
      <c r="AR154" s="167" t="s">
        <v>165</v>
      </c>
      <c r="AT154" s="167" t="s">
        <v>161</v>
      </c>
      <c r="AU154" s="167" t="s">
        <v>82</v>
      </c>
      <c r="AY154" s="16" t="s">
        <v>159</v>
      </c>
      <c r="BE154" s="168">
        <f>IF(N154="základná",J154,0)</f>
        <v>0</v>
      </c>
      <c r="BF154" s="168">
        <f>IF(N154="znížená",J154,0)</f>
        <v>0</v>
      </c>
      <c r="BG154" s="168">
        <f>IF(N154="zákl. prenesená",J154,0)</f>
        <v>0</v>
      </c>
      <c r="BH154" s="168">
        <f>IF(N154="zníž. prenesená",J154,0)</f>
        <v>0</v>
      </c>
      <c r="BI154" s="168">
        <f>IF(N154="nulová",J154,0)</f>
        <v>0</v>
      </c>
      <c r="BJ154" s="16" t="s">
        <v>82</v>
      </c>
      <c r="BK154" s="168">
        <f>ROUND(I154*H154,2)</f>
        <v>0</v>
      </c>
      <c r="BL154" s="16" t="s">
        <v>165</v>
      </c>
      <c r="BM154" s="167" t="s">
        <v>377</v>
      </c>
    </row>
    <row r="155" spans="2:65" s="11" customFormat="1" ht="22.95" customHeight="1">
      <c r="B155" s="142"/>
      <c r="D155" s="143" t="s">
        <v>69</v>
      </c>
      <c r="E155" s="153" t="s">
        <v>165</v>
      </c>
      <c r="F155" s="153" t="s">
        <v>1074</v>
      </c>
      <c r="I155" s="145"/>
      <c r="J155" s="154">
        <f>BK155</f>
        <v>0</v>
      </c>
      <c r="L155" s="142"/>
      <c r="M155" s="147"/>
      <c r="N155" s="148"/>
      <c r="O155" s="148"/>
      <c r="P155" s="149">
        <f>SUM(P156:P158)</f>
        <v>0</v>
      </c>
      <c r="Q155" s="148"/>
      <c r="R155" s="149">
        <f>SUM(R156:R158)</f>
        <v>0</v>
      </c>
      <c r="S155" s="148"/>
      <c r="T155" s="150">
        <f>SUM(T156:T158)</f>
        <v>0</v>
      </c>
      <c r="AR155" s="143" t="s">
        <v>74</v>
      </c>
      <c r="AT155" s="151" t="s">
        <v>69</v>
      </c>
      <c r="AU155" s="151" t="s">
        <v>74</v>
      </c>
      <c r="AY155" s="143" t="s">
        <v>159</v>
      </c>
      <c r="BK155" s="152">
        <f>SUM(BK156:BK158)</f>
        <v>0</v>
      </c>
    </row>
    <row r="156" spans="2:65" s="1" customFormat="1" ht="36" customHeight="1">
      <c r="B156" s="155"/>
      <c r="C156" s="156" t="s">
        <v>271</v>
      </c>
      <c r="D156" s="156" t="s">
        <v>161</v>
      </c>
      <c r="E156" s="157" t="s">
        <v>1075</v>
      </c>
      <c r="F156" s="158" t="s">
        <v>1076</v>
      </c>
      <c r="G156" s="159" t="s">
        <v>164</v>
      </c>
      <c r="H156" s="160">
        <v>10</v>
      </c>
      <c r="I156" s="161"/>
      <c r="J156" s="162">
        <f>ROUND(I156*H156,2)</f>
        <v>0</v>
      </c>
      <c r="K156" s="158" t="s">
        <v>1</v>
      </c>
      <c r="L156" s="31"/>
      <c r="M156" s="163" t="s">
        <v>1</v>
      </c>
      <c r="N156" s="164" t="s">
        <v>36</v>
      </c>
      <c r="O156" s="54"/>
      <c r="P156" s="165">
        <f>O156*H156</f>
        <v>0</v>
      </c>
      <c r="Q156" s="165">
        <v>0</v>
      </c>
      <c r="R156" s="165">
        <f>Q156*H156</f>
        <v>0</v>
      </c>
      <c r="S156" s="165">
        <v>0</v>
      </c>
      <c r="T156" s="166">
        <f>S156*H156</f>
        <v>0</v>
      </c>
      <c r="AR156" s="167" t="s">
        <v>165</v>
      </c>
      <c r="AT156" s="167" t="s">
        <v>161</v>
      </c>
      <c r="AU156" s="167" t="s">
        <v>82</v>
      </c>
      <c r="AY156" s="16" t="s">
        <v>159</v>
      </c>
      <c r="BE156" s="168">
        <f>IF(N156="základná",J156,0)</f>
        <v>0</v>
      </c>
      <c r="BF156" s="168">
        <f>IF(N156="znížená",J156,0)</f>
        <v>0</v>
      </c>
      <c r="BG156" s="168">
        <f>IF(N156="zákl. prenesená",J156,0)</f>
        <v>0</v>
      </c>
      <c r="BH156" s="168">
        <f>IF(N156="zníž. prenesená",J156,0)</f>
        <v>0</v>
      </c>
      <c r="BI156" s="168">
        <f>IF(N156="nulová",J156,0)</f>
        <v>0</v>
      </c>
      <c r="BJ156" s="16" t="s">
        <v>82</v>
      </c>
      <c r="BK156" s="168">
        <f>ROUND(I156*H156,2)</f>
        <v>0</v>
      </c>
      <c r="BL156" s="16" t="s">
        <v>165</v>
      </c>
      <c r="BM156" s="167" t="s">
        <v>387</v>
      </c>
    </row>
    <row r="157" spans="2:65" s="1" customFormat="1" ht="24" customHeight="1">
      <c r="B157" s="155"/>
      <c r="C157" s="156" t="s">
        <v>277</v>
      </c>
      <c r="D157" s="156" t="s">
        <v>161</v>
      </c>
      <c r="E157" s="157" t="s">
        <v>3598</v>
      </c>
      <c r="F157" s="158" t="s">
        <v>3599</v>
      </c>
      <c r="G157" s="159" t="s">
        <v>164</v>
      </c>
      <c r="H157" s="160">
        <v>10</v>
      </c>
      <c r="I157" s="161"/>
      <c r="J157" s="162">
        <f>ROUND(I157*H157,2)</f>
        <v>0</v>
      </c>
      <c r="K157" s="158" t="s">
        <v>1</v>
      </c>
      <c r="L157" s="31"/>
      <c r="M157" s="163" t="s">
        <v>1</v>
      </c>
      <c r="N157" s="164" t="s">
        <v>36</v>
      </c>
      <c r="O157" s="54"/>
      <c r="P157" s="165">
        <f>O157*H157</f>
        <v>0</v>
      </c>
      <c r="Q157" s="165">
        <v>0</v>
      </c>
      <c r="R157" s="165">
        <f>Q157*H157</f>
        <v>0</v>
      </c>
      <c r="S157" s="165">
        <v>0</v>
      </c>
      <c r="T157" s="166">
        <f>S157*H157</f>
        <v>0</v>
      </c>
      <c r="AR157" s="167" t="s">
        <v>165</v>
      </c>
      <c r="AT157" s="167" t="s">
        <v>161</v>
      </c>
      <c r="AU157" s="167" t="s">
        <v>82</v>
      </c>
      <c r="AY157" s="16" t="s">
        <v>159</v>
      </c>
      <c r="BE157" s="168">
        <f>IF(N157="základná",J157,0)</f>
        <v>0</v>
      </c>
      <c r="BF157" s="168">
        <f>IF(N157="znížená",J157,0)</f>
        <v>0</v>
      </c>
      <c r="BG157" s="168">
        <f>IF(N157="zákl. prenesená",J157,0)</f>
        <v>0</v>
      </c>
      <c r="BH157" s="168">
        <f>IF(N157="zníž. prenesená",J157,0)</f>
        <v>0</v>
      </c>
      <c r="BI157" s="168">
        <f>IF(N157="nulová",J157,0)</f>
        <v>0</v>
      </c>
      <c r="BJ157" s="16" t="s">
        <v>82</v>
      </c>
      <c r="BK157" s="168">
        <f>ROUND(I157*H157,2)</f>
        <v>0</v>
      </c>
      <c r="BL157" s="16" t="s">
        <v>165</v>
      </c>
      <c r="BM157" s="167" t="s">
        <v>402</v>
      </c>
    </row>
    <row r="158" spans="2:65" s="1" customFormat="1" ht="24" customHeight="1">
      <c r="B158" s="155"/>
      <c r="C158" s="156" t="s">
        <v>7</v>
      </c>
      <c r="D158" s="156" t="s">
        <v>161</v>
      </c>
      <c r="E158" s="157" t="s">
        <v>3600</v>
      </c>
      <c r="F158" s="158" t="s">
        <v>3601</v>
      </c>
      <c r="G158" s="159" t="s">
        <v>164</v>
      </c>
      <c r="H158" s="160">
        <v>10</v>
      </c>
      <c r="I158" s="161"/>
      <c r="J158" s="162">
        <f>ROUND(I158*H158,2)</f>
        <v>0</v>
      </c>
      <c r="K158" s="158" t="s">
        <v>1</v>
      </c>
      <c r="L158" s="31"/>
      <c r="M158" s="163" t="s">
        <v>1</v>
      </c>
      <c r="N158" s="164" t="s">
        <v>36</v>
      </c>
      <c r="O158" s="54"/>
      <c r="P158" s="165">
        <f>O158*H158</f>
        <v>0</v>
      </c>
      <c r="Q158" s="165">
        <v>0</v>
      </c>
      <c r="R158" s="165">
        <f>Q158*H158</f>
        <v>0</v>
      </c>
      <c r="S158" s="165">
        <v>0</v>
      </c>
      <c r="T158" s="166">
        <f>S158*H158</f>
        <v>0</v>
      </c>
      <c r="AR158" s="167" t="s">
        <v>165</v>
      </c>
      <c r="AT158" s="167" t="s">
        <v>161</v>
      </c>
      <c r="AU158" s="167" t="s">
        <v>82</v>
      </c>
      <c r="AY158" s="16" t="s">
        <v>159</v>
      </c>
      <c r="BE158" s="168">
        <f>IF(N158="základná",J158,0)</f>
        <v>0</v>
      </c>
      <c r="BF158" s="168">
        <f>IF(N158="znížená",J158,0)</f>
        <v>0</v>
      </c>
      <c r="BG158" s="168">
        <f>IF(N158="zákl. prenesená",J158,0)</f>
        <v>0</v>
      </c>
      <c r="BH158" s="168">
        <f>IF(N158="zníž. prenesená",J158,0)</f>
        <v>0</v>
      </c>
      <c r="BI158" s="168">
        <f>IF(N158="nulová",J158,0)</f>
        <v>0</v>
      </c>
      <c r="BJ158" s="16" t="s">
        <v>82</v>
      </c>
      <c r="BK158" s="168">
        <f>ROUND(I158*H158,2)</f>
        <v>0</v>
      </c>
      <c r="BL158" s="16" t="s">
        <v>165</v>
      </c>
      <c r="BM158" s="167" t="s">
        <v>412</v>
      </c>
    </row>
    <row r="159" spans="2:65" s="11" customFormat="1" ht="22.95" customHeight="1">
      <c r="B159" s="142"/>
      <c r="D159" s="143" t="s">
        <v>69</v>
      </c>
      <c r="E159" s="153" t="s">
        <v>212</v>
      </c>
      <c r="F159" s="153" t="s">
        <v>1077</v>
      </c>
      <c r="I159" s="145"/>
      <c r="J159" s="154">
        <f>BK159</f>
        <v>0</v>
      </c>
      <c r="L159" s="142"/>
      <c r="M159" s="147"/>
      <c r="N159" s="148"/>
      <c r="O159" s="148"/>
      <c r="P159" s="149">
        <f>SUM(P160:P184)</f>
        <v>0</v>
      </c>
      <c r="Q159" s="148"/>
      <c r="R159" s="149">
        <f>SUM(R160:R184)</f>
        <v>0</v>
      </c>
      <c r="S159" s="148"/>
      <c r="T159" s="150">
        <f>SUM(T160:T184)</f>
        <v>0</v>
      </c>
      <c r="AR159" s="143" t="s">
        <v>74</v>
      </c>
      <c r="AT159" s="151" t="s">
        <v>69</v>
      </c>
      <c r="AU159" s="151" t="s">
        <v>74</v>
      </c>
      <c r="AY159" s="143" t="s">
        <v>159</v>
      </c>
      <c r="BK159" s="152">
        <f>SUM(BK160:BK184)</f>
        <v>0</v>
      </c>
    </row>
    <row r="160" spans="2:65" s="1" customFormat="1" ht="16.5" customHeight="1">
      <c r="B160" s="155"/>
      <c r="C160" s="156" t="s">
        <v>290</v>
      </c>
      <c r="D160" s="156" t="s">
        <v>161</v>
      </c>
      <c r="E160" s="157" t="s">
        <v>3602</v>
      </c>
      <c r="F160" s="158" t="s">
        <v>3603</v>
      </c>
      <c r="G160" s="159" t="s">
        <v>1778</v>
      </c>
      <c r="H160" s="160">
        <v>1</v>
      </c>
      <c r="I160" s="161"/>
      <c r="J160" s="162">
        <f t="shared" ref="J160:J184" si="10">ROUND(I160*H160,2)</f>
        <v>0</v>
      </c>
      <c r="K160" s="158" t="s">
        <v>1</v>
      </c>
      <c r="L160" s="31"/>
      <c r="M160" s="163" t="s">
        <v>1</v>
      </c>
      <c r="N160" s="164" t="s">
        <v>36</v>
      </c>
      <c r="O160" s="54"/>
      <c r="P160" s="165">
        <f t="shared" ref="P160:P184" si="11">O160*H160</f>
        <v>0</v>
      </c>
      <c r="Q160" s="165">
        <v>0</v>
      </c>
      <c r="R160" s="165">
        <f t="shared" ref="R160:R184" si="12">Q160*H160</f>
        <v>0</v>
      </c>
      <c r="S160" s="165">
        <v>0</v>
      </c>
      <c r="T160" s="166">
        <f t="shared" ref="T160:T184" si="13">S160*H160</f>
        <v>0</v>
      </c>
      <c r="AR160" s="167" t="s">
        <v>165</v>
      </c>
      <c r="AT160" s="167" t="s">
        <v>161</v>
      </c>
      <c r="AU160" s="167" t="s">
        <v>82</v>
      </c>
      <c r="AY160" s="16" t="s">
        <v>159</v>
      </c>
      <c r="BE160" s="168">
        <f t="shared" ref="BE160:BE184" si="14">IF(N160="základná",J160,0)</f>
        <v>0</v>
      </c>
      <c r="BF160" s="168">
        <f t="shared" ref="BF160:BF184" si="15">IF(N160="znížená",J160,0)</f>
        <v>0</v>
      </c>
      <c r="BG160" s="168">
        <f t="shared" ref="BG160:BG184" si="16">IF(N160="zákl. prenesená",J160,0)</f>
        <v>0</v>
      </c>
      <c r="BH160" s="168">
        <f t="shared" ref="BH160:BH184" si="17">IF(N160="zníž. prenesená",J160,0)</f>
        <v>0</v>
      </c>
      <c r="BI160" s="168">
        <f t="shared" ref="BI160:BI184" si="18">IF(N160="nulová",J160,0)</f>
        <v>0</v>
      </c>
      <c r="BJ160" s="16" t="s">
        <v>82</v>
      </c>
      <c r="BK160" s="168">
        <f t="shared" ref="BK160:BK184" si="19">ROUND(I160*H160,2)</f>
        <v>0</v>
      </c>
      <c r="BL160" s="16" t="s">
        <v>165</v>
      </c>
      <c r="BM160" s="167" t="s">
        <v>427</v>
      </c>
    </row>
    <row r="161" spans="2:65" s="1" customFormat="1" ht="16.5" customHeight="1">
      <c r="B161" s="155"/>
      <c r="C161" s="156" t="s">
        <v>294</v>
      </c>
      <c r="D161" s="156" t="s">
        <v>161</v>
      </c>
      <c r="E161" s="157" t="s">
        <v>1078</v>
      </c>
      <c r="F161" s="158" t="s">
        <v>1079</v>
      </c>
      <c r="G161" s="159" t="s">
        <v>355</v>
      </c>
      <c r="H161" s="160">
        <v>2</v>
      </c>
      <c r="I161" s="161"/>
      <c r="J161" s="162">
        <f t="shared" si="10"/>
        <v>0</v>
      </c>
      <c r="K161" s="158" t="s">
        <v>1</v>
      </c>
      <c r="L161" s="31"/>
      <c r="M161" s="163" t="s">
        <v>1</v>
      </c>
      <c r="N161" s="164" t="s">
        <v>36</v>
      </c>
      <c r="O161" s="54"/>
      <c r="P161" s="165">
        <f t="shared" si="11"/>
        <v>0</v>
      </c>
      <c r="Q161" s="165">
        <v>0</v>
      </c>
      <c r="R161" s="165">
        <f t="shared" si="12"/>
        <v>0</v>
      </c>
      <c r="S161" s="165">
        <v>0</v>
      </c>
      <c r="T161" s="166">
        <f t="shared" si="13"/>
        <v>0</v>
      </c>
      <c r="AR161" s="167" t="s">
        <v>165</v>
      </c>
      <c r="AT161" s="167" t="s">
        <v>161</v>
      </c>
      <c r="AU161" s="167" t="s">
        <v>82</v>
      </c>
      <c r="AY161" s="16" t="s">
        <v>159</v>
      </c>
      <c r="BE161" s="168">
        <f t="shared" si="14"/>
        <v>0</v>
      </c>
      <c r="BF161" s="168">
        <f t="shared" si="15"/>
        <v>0</v>
      </c>
      <c r="BG161" s="168">
        <f t="shared" si="16"/>
        <v>0</v>
      </c>
      <c r="BH161" s="168">
        <f t="shared" si="17"/>
        <v>0</v>
      </c>
      <c r="BI161" s="168">
        <f t="shared" si="18"/>
        <v>0</v>
      </c>
      <c r="BJ161" s="16" t="s">
        <v>82</v>
      </c>
      <c r="BK161" s="168">
        <f t="shared" si="19"/>
        <v>0</v>
      </c>
      <c r="BL161" s="16" t="s">
        <v>165</v>
      </c>
      <c r="BM161" s="167" t="s">
        <v>440</v>
      </c>
    </row>
    <row r="162" spans="2:65" s="1" customFormat="1" ht="24" customHeight="1">
      <c r="B162" s="155"/>
      <c r="C162" s="195" t="s">
        <v>299</v>
      </c>
      <c r="D162" s="195" t="s">
        <v>224</v>
      </c>
      <c r="E162" s="196" t="s">
        <v>1080</v>
      </c>
      <c r="F162" s="197" t="s">
        <v>1081</v>
      </c>
      <c r="G162" s="198" t="s">
        <v>405</v>
      </c>
      <c r="H162" s="199">
        <v>42</v>
      </c>
      <c r="I162" s="200"/>
      <c r="J162" s="201">
        <f t="shared" si="10"/>
        <v>0</v>
      </c>
      <c r="K162" s="197" t="s">
        <v>1</v>
      </c>
      <c r="L162" s="202"/>
      <c r="M162" s="203" t="s">
        <v>1</v>
      </c>
      <c r="N162" s="204" t="s">
        <v>36</v>
      </c>
      <c r="O162" s="54"/>
      <c r="P162" s="165">
        <f t="shared" si="11"/>
        <v>0</v>
      </c>
      <c r="Q162" s="165">
        <v>0</v>
      </c>
      <c r="R162" s="165">
        <f t="shared" si="12"/>
        <v>0</v>
      </c>
      <c r="S162" s="165">
        <v>0</v>
      </c>
      <c r="T162" s="166">
        <f t="shared" si="13"/>
        <v>0</v>
      </c>
      <c r="AR162" s="167" t="s">
        <v>212</v>
      </c>
      <c r="AT162" s="167" t="s">
        <v>224</v>
      </c>
      <c r="AU162" s="167" t="s">
        <v>82</v>
      </c>
      <c r="AY162" s="16" t="s">
        <v>159</v>
      </c>
      <c r="BE162" s="168">
        <f t="shared" si="14"/>
        <v>0</v>
      </c>
      <c r="BF162" s="168">
        <f t="shared" si="15"/>
        <v>0</v>
      </c>
      <c r="BG162" s="168">
        <f t="shared" si="16"/>
        <v>0</v>
      </c>
      <c r="BH162" s="168">
        <f t="shared" si="17"/>
        <v>0</v>
      </c>
      <c r="BI162" s="168">
        <f t="shared" si="18"/>
        <v>0</v>
      </c>
      <c r="BJ162" s="16" t="s">
        <v>82</v>
      </c>
      <c r="BK162" s="168">
        <f t="shared" si="19"/>
        <v>0</v>
      </c>
      <c r="BL162" s="16" t="s">
        <v>165</v>
      </c>
      <c r="BM162" s="167" t="s">
        <v>633</v>
      </c>
    </row>
    <row r="163" spans="2:65" s="1" customFormat="1" ht="24" customHeight="1">
      <c r="B163" s="155"/>
      <c r="C163" s="156" t="s">
        <v>314</v>
      </c>
      <c r="D163" s="156" t="s">
        <v>161</v>
      </c>
      <c r="E163" s="157" t="s">
        <v>1084</v>
      </c>
      <c r="F163" s="158" t="s">
        <v>1085</v>
      </c>
      <c r="G163" s="159" t="s">
        <v>405</v>
      </c>
      <c r="H163" s="160">
        <v>35</v>
      </c>
      <c r="I163" s="161"/>
      <c r="J163" s="162">
        <f t="shared" si="10"/>
        <v>0</v>
      </c>
      <c r="K163" s="158" t="s">
        <v>1</v>
      </c>
      <c r="L163" s="31"/>
      <c r="M163" s="163" t="s">
        <v>1</v>
      </c>
      <c r="N163" s="164" t="s">
        <v>36</v>
      </c>
      <c r="O163" s="54"/>
      <c r="P163" s="165">
        <f t="shared" si="11"/>
        <v>0</v>
      </c>
      <c r="Q163" s="165">
        <v>0</v>
      </c>
      <c r="R163" s="165">
        <f t="shared" si="12"/>
        <v>0</v>
      </c>
      <c r="S163" s="165">
        <v>0</v>
      </c>
      <c r="T163" s="166">
        <f t="shared" si="13"/>
        <v>0</v>
      </c>
      <c r="AR163" s="167" t="s">
        <v>165</v>
      </c>
      <c r="AT163" s="167" t="s">
        <v>161</v>
      </c>
      <c r="AU163" s="167" t="s">
        <v>82</v>
      </c>
      <c r="AY163" s="16" t="s">
        <v>159</v>
      </c>
      <c r="BE163" s="168">
        <f t="shared" si="14"/>
        <v>0</v>
      </c>
      <c r="BF163" s="168">
        <f t="shared" si="15"/>
        <v>0</v>
      </c>
      <c r="BG163" s="168">
        <f t="shared" si="16"/>
        <v>0</v>
      </c>
      <c r="BH163" s="168">
        <f t="shared" si="17"/>
        <v>0</v>
      </c>
      <c r="BI163" s="168">
        <f t="shared" si="18"/>
        <v>0</v>
      </c>
      <c r="BJ163" s="16" t="s">
        <v>82</v>
      </c>
      <c r="BK163" s="168">
        <f t="shared" si="19"/>
        <v>0</v>
      </c>
      <c r="BL163" s="16" t="s">
        <v>165</v>
      </c>
      <c r="BM163" s="167" t="s">
        <v>644</v>
      </c>
    </row>
    <row r="164" spans="2:65" s="1" customFormat="1" ht="24" customHeight="1">
      <c r="B164" s="155"/>
      <c r="C164" s="195" t="s">
        <v>327</v>
      </c>
      <c r="D164" s="195" t="s">
        <v>224</v>
      </c>
      <c r="E164" s="196" t="s">
        <v>1086</v>
      </c>
      <c r="F164" s="197" t="s">
        <v>1087</v>
      </c>
      <c r="G164" s="198" t="s">
        <v>405</v>
      </c>
      <c r="H164" s="199">
        <v>35</v>
      </c>
      <c r="I164" s="200"/>
      <c r="J164" s="201">
        <f t="shared" si="10"/>
        <v>0</v>
      </c>
      <c r="K164" s="197" t="s">
        <v>1</v>
      </c>
      <c r="L164" s="202"/>
      <c r="M164" s="203" t="s">
        <v>1</v>
      </c>
      <c r="N164" s="204" t="s">
        <v>36</v>
      </c>
      <c r="O164" s="54"/>
      <c r="P164" s="165">
        <f t="shared" si="11"/>
        <v>0</v>
      </c>
      <c r="Q164" s="165">
        <v>0</v>
      </c>
      <c r="R164" s="165">
        <f t="shared" si="12"/>
        <v>0</v>
      </c>
      <c r="S164" s="165">
        <v>0</v>
      </c>
      <c r="T164" s="166">
        <f t="shared" si="13"/>
        <v>0</v>
      </c>
      <c r="AR164" s="167" t="s">
        <v>212</v>
      </c>
      <c r="AT164" s="167" t="s">
        <v>224</v>
      </c>
      <c r="AU164" s="167" t="s">
        <v>82</v>
      </c>
      <c r="AY164" s="16" t="s">
        <v>159</v>
      </c>
      <c r="BE164" s="168">
        <f t="shared" si="14"/>
        <v>0</v>
      </c>
      <c r="BF164" s="168">
        <f t="shared" si="15"/>
        <v>0</v>
      </c>
      <c r="BG164" s="168">
        <f t="shared" si="16"/>
        <v>0</v>
      </c>
      <c r="BH164" s="168">
        <f t="shared" si="17"/>
        <v>0</v>
      </c>
      <c r="BI164" s="168">
        <f t="shared" si="18"/>
        <v>0</v>
      </c>
      <c r="BJ164" s="16" t="s">
        <v>82</v>
      </c>
      <c r="BK164" s="168">
        <f t="shared" si="19"/>
        <v>0</v>
      </c>
      <c r="BL164" s="16" t="s">
        <v>165</v>
      </c>
      <c r="BM164" s="167" t="s">
        <v>656</v>
      </c>
    </row>
    <row r="165" spans="2:65" s="1" customFormat="1" ht="24" customHeight="1">
      <c r="B165" s="155"/>
      <c r="C165" s="195" t="s">
        <v>331</v>
      </c>
      <c r="D165" s="195" t="s">
        <v>224</v>
      </c>
      <c r="E165" s="196" t="s">
        <v>1088</v>
      </c>
      <c r="F165" s="197" t="s">
        <v>1089</v>
      </c>
      <c r="G165" s="198" t="s">
        <v>355</v>
      </c>
      <c r="H165" s="199">
        <v>2.3450000000000002</v>
      </c>
      <c r="I165" s="200"/>
      <c r="J165" s="201">
        <f t="shared" si="10"/>
        <v>0</v>
      </c>
      <c r="K165" s="197" t="s">
        <v>1</v>
      </c>
      <c r="L165" s="202"/>
      <c r="M165" s="203" t="s">
        <v>1</v>
      </c>
      <c r="N165" s="204" t="s">
        <v>36</v>
      </c>
      <c r="O165" s="54"/>
      <c r="P165" s="165">
        <f t="shared" si="11"/>
        <v>0</v>
      </c>
      <c r="Q165" s="165">
        <v>0</v>
      </c>
      <c r="R165" s="165">
        <f t="shared" si="12"/>
        <v>0</v>
      </c>
      <c r="S165" s="165">
        <v>0</v>
      </c>
      <c r="T165" s="166">
        <f t="shared" si="13"/>
        <v>0</v>
      </c>
      <c r="AR165" s="167" t="s">
        <v>212</v>
      </c>
      <c r="AT165" s="167" t="s">
        <v>224</v>
      </c>
      <c r="AU165" s="167" t="s">
        <v>82</v>
      </c>
      <c r="AY165" s="16" t="s">
        <v>159</v>
      </c>
      <c r="BE165" s="168">
        <f t="shared" si="14"/>
        <v>0</v>
      </c>
      <c r="BF165" s="168">
        <f t="shared" si="15"/>
        <v>0</v>
      </c>
      <c r="BG165" s="168">
        <f t="shared" si="16"/>
        <v>0</v>
      </c>
      <c r="BH165" s="168">
        <f t="shared" si="17"/>
        <v>0</v>
      </c>
      <c r="BI165" s="168">
        <f t="shared" si="18"/>
        <v>0</v>
      </c>
      <c r="BJ165" s="16" t="s">
        <v>82</v>
      </c>
      <c r="BK165" s="168">
        <f t="shared" si="19"/>
        <v>0</v>
      </c>
      <c r="BL165" s="16" t="s">
        <v>165</v>
      </c>
      <c r="BM165" s="167" t="s">
        <v>668</v>
      </c>
    </row>
    <row r="166" spans="2:65" s="1" customFormat="1" ht="24" customHeight="1">
      <c r="B166" s="155"/>
      <c r="C166" s="195" t="s">
        <v>343</v>
      </c>
      <c r="D166" s="195" t="s">
        <v>224</v>
      </c>
      <c r="E166" s="196" t="s">
        <v>3604</v>
      </c>
      <c r="F166" s="197" t="s">
        <v>3605</v>
      </c>
      <c r="G166" s="198" t="s">
        <v>355</v>
      </c>
      <c r="H166" s="199">
        <v>3.0150000000000001</v>
      </c>
      <c r="I166" s="200"/>
      <c r="J166" s="201">
        <f t="shared" si="10"/>
        <v>0</v>
      </c>
      <c r="K166" s="197" t="s">
        <v>1</v>
      </c>
      <c r="L166" s="202"/>
      <c r="M166" s="203" t="s">
        <v>1</v>
      </c>
      <c r="N166" s="204" t="s">
        <v>36</v>
      </c>
      <c r="O166" s="54"/>
      <c r="P166" s="165">
        <f t="shared" si="11"/>
        <v>0</v>
      </c>
      <c r="Q166" s="165">
        <v>0</v>
      </c>
      <c r="R166" s="165">
        <f t="shared" si="12"/>
        <v>0</v>
      </c>
      <c r="S166" s="165">
        <v>0</v>
      </c>
      <c r="T166" s="166">
        <f t="shared" si="13"/>
        <v>0</v>
      </c>
      <c r="AR166" s="167" t="s">
        <v>212</v>
      </c>
      <c r="AT166" s="167" t="s">
        <v>224</v>
      </c>
      <c r="AU166" s="167" t="s">
        <v>82</v>
      </c>
      <c r="AY166" s="16" t="s">
        <v>159</v>
      </c>
      <c r="BE166" s="168">
        <f t="shared" si="14"/>
        <v>0</v>
      </c>
      <c r="BF166" s="168">
        <f t="shared" si="15"/>
        <v>0</v>
      </c>
      <c r="BG166" s="168">
        <f t="shared" si="16"/>
        <v>0</v>
      </c>
      <c r="BH166" s="168">
        <f t="shared" si="17"/>
        <v>0</v>
      </c>
      <c r="BI166" s="168">
        <f t="shared" si="18"/>
        <v>0</v>
      </c>
      <c r="BJ166" s="16" t="s">
        <v>82</v>
      </c>
      <c r="BK166" s="168">
        <f t="shared" si="19"/>
        <v>0</v>
      </c>
      <c r="BL166" s="16" t="s">
        <v>165</v>
      </c>
      <c r="BM166" s="167" t="s">
        <v>678</v>
      </c>
    </row>
    <row r="167" spans="2:65" s="1" customFormat="1" ht="24" customHeight="1">
      <c r="B167" s="155"/>
      <c r="C167" s="156" t="s">
        <v>352</v>
      </c>
      <c r="D167" s="156" t="s">
        <v>161</v>
      </c>
      <c r="E167" s="157" t="s">
        <v>3606</v>
      </c>
      <c r="F167" s="158" t="s">
        <v>3607</v>
      </c>
      <c r="G167" s="159" t="s">
        <v>405</v>
      </c>
      <c r="H167" s="160">
        <v>7</v>
      </c>
      <c r="I167" s="161"/>
      <c r="J167" s="162">
        <f t="shared" si="10"/>
        <v>0</v>
      </c>
      <c r="K167" s="158" t="s">
        <v>1</v>
      </c>
      <c r="L167" s="31"/>
      <c r="M167" s="163" t="s">
        <v>1</v>
      </c>
      <c r="N167" s="164" t="s">
        <v>36</v>
      </c>
      <c r="O167" s="54"/>
      <c r="P167" s="165">
        <f t="shared" si="11"/>
        <v>0</v>
      </c>
      <c r="Q167" s="165">
        <v>0</v>
      </c>
      <c r="R167" s="165">
        <f t="shared" si="12"/>
        <v>0</v>
      </c>
      <c r="S167" s="165">
        <v>0</v>
      </c>
      <c r="T167" s="166">
        <f t="shared" si="13"/>
        <v>0</v>
      </c>
      <c r="AR167" s="167" t="s">
        <v>165</v>
      </c>
      <c r="AT167" s="167" t="s">
        <v>161</v>
      </c>
      <c r="AU167" s="167" t="s">
        <v>82</v>
      </c>
      <c r="AY167" s="16" t="s">
        <v>159</v>
      </c>
      <c r="BE167" s="168">
        <f t="shared" si="14"/>
        <v>0</v>
      </c>
      <c r="BF167" s="168">
        <f t="shared" si="15"/>
        <v>0</v>
      </c>
      <c r="BG167" s="168">
        <f t="shared" si="16"/>
        <v>0</v>
      </c>
      <c r="BH167" s="168">
        <f t="shared" si="17"/>
        <v>0</v>
      </c>
      <c r="BI167" s="168">
        <f t="shared" si="18"/>
        <v>0</v>
      </c>
      <c r="BJ167" s="16" t="s">
        <v>82</v>
      </c>
      <c r="BK167" s="168">
        <f t="shared" si="19"/>
        <v>0</v>
      </c>
      <c r="BL167" s="16" t="s">
        <v>165</v>
      </c>
      <c r="BM167" s="167" t="s">
        <v>687</v>
      </c>
    </row>
    <row r="168" spans="2:65" s="1" customFormat="1" ht="24" customHeight="1">
      <c r="B168" s="155"/>
      <c r="C168" s="195" t="s">
        <v>358</v>
      </c>
      <c r="D168" s="195" t="s">
        <v>224</v>
      </c>
      <c r="E168" s="196" t="s">
        <v>3608</v>
      </c>
      <c r="F168" s="197" t="s">
        <v>3609</v>
      </c>
      <c r="G168" s="198" t="s">
        <v>405</v>
      </c>
      <c r="H168" s="199">
        <v>7</v>
      </c>
      <c r="I168" s="200"/>
      <c r="J168" s="201">
        <f t="shared" si="10"/>
        <v>0</v>
      </c>
      <c r="K168" s="197" t="s">
        <v>1</v>
      </c>
      <c r="L168" s="202"/>
      <c r="M168" s="203" t="s">
        <v>1</v>
      </c>
      <c r="N168" s="204" t="s">
        <v>36</v>
      </c>
      <c r="O168" s="54"/>
      <c r="P168" s="165">
        <f t="shared" si="11"/>
        <v>0</v>
      </c>
      <c r="Q168" s="165">
        <v>0</v>
      </c>
      <c r="R168" s="165">
        <f t="shared" si="12"/>
        <v>0</v>
      </c>
      <c r="S168" s="165">
        <v>0</v>
      </c>
      <c r="T168" s="166">
        <f t="shared" si="13"/>
        <v>0</v>
      </c>
      <c r="AR168" s="167" t="s">
        <v>212</v>
      </c>
      <c r="AT168" s="167" t="s">
        <v>224</v>
      </c>
      <c r="AU168" s="167" t="s">
        <v>82</v>
      </c>
      <c r="AY168" s="16" t="s">
        <v>159</v>
      </c>
      <c r="BE168" s="168">
        <f t="shared" si="14"/>
        <v>0</v>
      </c>
      <c r="BF168" s="168">
        <f t="shared" si="15"/>
        <v>0</v>
      </c>
      <c r="BG168" s="168">
        <f t="shared" si="16"/>
        <v>0</v>
      </c>
      <c r="BH168" s="168">
        <f t="shared" si="17"/>
        <v>0</v>
      </c>
      <c r="BI168" s="168">
        <f t="shared" si="18"/>
        <v>0</v>
      </c>
      <c r="BJ168" s="16" t="s">
        <v>82</v>
      </c>
      <c r="BK168" s="168">
        <f t="shared" si="19"/>
        <v>0</v>
      </c>
      <c r="BL168" s="16" t="s">
        <v>165</v>
      </c>
      <c r="BM168" s="167" t="s">
        <v>695</v>
      </c>
    </row>
    <row r="169" spans="2:65" s="1" customFormat="1" ht="24" customHeight="1">
      <c r="B169" s="155"/>
      <c r="C169" s="195" t="s">
        <v>366</v>
      </c>
      <c r="D169" s="195" t="s">
        <v>224</v>
      </c>
      <c r="E169" s="196" t="s">
        <v>3610</v>
      </c>
      <c r="F169" s="197" t="s">
        <v>3611</v>
      </c>
      <c r="G169" s="198" t="s">
        <v>355</v>
      </c>
      <c r="H169" s="199">
        <v>0.58299999999999996</v>
      </c>
      <c r="I169" s="200"/>
      <c r="J169" s="201">
        <f t="shared" si="10"/>
        <v>0</v>
      </c>
      <c r="K169" s="197" t="s">
        <v>1</v>
      </c>
      <c r="L169" s="202"/>
      <c r="M169" s="203" t="s">
        <v>1</v>
      </c>
      <c r="N169" s="204" t="s">
        <v>36</v>
      </c>
      <c r="O169" s="54"/>
      <c r="P169" s="165">
        <f t="shared" si="11"/>
        <v>0</v>
      </c>
      <c r="Q169" s="165">
        <v>0</v>
      </c>
      <c r="R169" s="165">
        <f t="shared" si="12"/>
        <v>0</v>
      </c>
      <c r="S169" s="165">
        <v>0</v>
      </c>
      <c r="T169" s="166">
        <f t="shared" si="13"/>
        <v>0</v>
      </c>
      <c r="AR169" s="167" t="s">
        <v>212</v>
      </c>
      <c r="AT169" s="167" t="s">
        <v>224</v>
      </c>
      <c r="AU169" s="167" t="s">
        <v>82</v>
      </c>
      <c r="AY169" s="16" t="s">
        <v>159</v>
      </c>
      <c r="BE169" s="168">
        <f t="shared" si="14"/>
        <v>0</v>
      </c>
      <c r="BF169" s="168">
        <f t="shared" si="15"/>
        <v>0</v>
      </c>
      <c r="BG169" s="168">
        <f t="shared" si="16"/>
        <v>0</v>
      </c>
      <c r="BH169" s="168">
        <f t="shared" si="17"/>
        <v>0</v>
      </c>
      <c r="BI169" s="168">
        <f t="shared" si="18"/>
        <v>0</v>
      </c>
      <c r="BJ169" s="16" t="s">
        <v>82</v>
      </c>
      <c r="BK169" s="168">
        <f t="shared" si="19"/>
        <v>0</v>
      </c>
      <c r="BL169" s="16" t="s">
        <v>165</v>
      </c>
      <c r="BM169" s="167" t="s">
        <v>705</v>
      </c>
    </row>
    <row r="170" spans="2:65" s="1" customFormat="1" ht="24" customHeight="1">
      <c r="B170" s="155"/>
      <c r="C170" s="156" t="s">
        <v>372</v>
      </c>
      <c r="D170" s="156" t="s">
        <v>161</v>
      </c>
      <c r="E170" s="157" t="s">
        <v>3612</v>
      </c>
      <c r="F170" s="158" t="s">
        <v>3613</v>
      </c>
      <c r="G170" s="159" t="s">
        <v>355</v>
      </c>
      <c r="H170" s="160">
        <v>3</v>
      </c>
      <c r="I170" s="161"/>
      <c r="J170" s="162">
        <f t="shared" si="10"/>
        <v>0</v>
      </c>
      <c r="K170" s="158" t="s">
        <v>1</v>
      </c>
      <c r="L170" s="31"/>
      <c r="M170" s="163" t="s">
        <v>1</v>
      </c>
      <c r="N170" s="164" t="s">
        <v>36</v>
      </c>
      <c r="O170" s="54"/>
      <c r="P170" s="165">
        <f t="shared" si="11"/>
        <v>0</v>
      </c>
      <c r="Q170" s="165">
        <v>0</v>
      </c>
      <c r="R170" s="165">
        <f t="shared" si="12"/>
        <v>0</v>
      </c>
      <c r="S170" s="165">
        <v>0</v>
      </c>
      <c r="T170" s="166">
        <f t="shared" si="13"/>
        <v>0</v>
      </c>
      <c r="AR170" s="167" t="s">
        <v>165</v>
      </c>
      <c r="AT170" s="167" t="s">
        <v>161</v>
      </c>
      <c r="AU170" s="167" t="s">
        <v>82</v>
      </c>
      <c r="AY170" s="16" t="s">
        <v>159</v>
      </c>
      <c r="BE170" s="168">
        <f t="shared" si="14"/>
        <v>0</v>
      </c>
      <c r="BF170" s="168">
        <f t="shared" si="15"/>
        <v>0</v>
      </c>
      <c r="BG170" s="168">
        <f t="shared" si="16"/>
        <v>0</v>
      </c>
      <c r="BH170" s="168">
        <f t="shared" si="17"/>
        <v>0</v>
      </c>
      <c r="BI170" s="168">
        <f t="shared" si="18"/>
        <v>0</v>
      </c>
      <c r="BJ170" s="16" t="s">
        <v>82</v>
      </c>
      <c r="BK170" s="168">
        <f t="shared" si="19"/>
        <v>0</v>
      </c>
      <c r="BL170" s="16" t="s">
        <v>165</v>
      </c>
      <c r="BM170" s="167" t="s">
        <v>717</v>
      </c>
    </row>
    <row r="171" spans="2:65" s="1" customFormat="1" ht="36" customHeight="1">
      <c r="B171" s="155"/>
      <c r="C171" s="195" t="s">
        <v>377</v>
      </c>
      <c r="D171" s="195" t="s">
        <v>224</v>
      </c>
      <c r="E171" s="196" t="s">
        <v>3614</v>
      </c>
      <c r="F171" s="197" t="s">
        <v>3615</v>
      </c>
      <c r="G171" s="198" t="s">
        <v>355</v>
      </c>
      <c r="H171" s="199">
        <v>3</v>
      </c>
      <c r="I171" s="200"/>
      <c r="J171" s="201">
        <f t="shared" si="10"/>
        <v>0</v>
      </c>
      <c r="K171" s="197" t="s">
        <v>1</v>
      </c>
      <c r="L171" s="202"/>
      <c r="M171" s="203" t="s">
        <v>1</v>
      </c>
      <c r="N171" s="204" t="s">
        <v>36</v>
      </c>
      <c r="O171" s="54"/>
      <c r="P171" s="165">
        <f t="shared" si="11"/>
        <v>0</v>
      </c>
      <c r="Q171" s="165">
        <v>0</v>
      </c>
      <c r="R171" s="165">
        <f t="shared" si="12"/>
        <v>0</v>
      </c>
      <c r="S171" s="165">
        <v>0</v>
      </c>
      <c r="T171" s="166">
        <f t="shared" si="13"/>
        <v>0</v>
      </c>
      <c r="AR171" s="167" t="s">
        <v>212</v>
      </c>
      <c r="AT171" s="167" t="s">
        <v>224</v>
      </c>
      <c r="AU171" s="167" t="s">
        <v>82</v>
      </c>
      <c r="AY171" s="16" t="s">
        <v>159</v>
      </c>
      <c r="BE171" s="168">
        <f t="shared" si="14"/>
        <v>0</v>
      </c>
      <c r="BF171" s="168">
        <f t="shared" si="15"/>
        <v>0</v>
      </c>
      <c r="BG171" s="168">
        <f t="shared" si="16"/>
        <v>0</v>
      </c>
      <c r="BH171" s="168">
        <f t="shared" si="17"/>
        <v>0</v>
      </c>
      <c r="BI171" s="168">
        <f t="shared" si="18"/>
        <v>0</v>
      </c>
      <c r="BJ171" s="16" t="s">
        <v>82</v>
      </c>
      <c r="BK171" s="168">
        <f t="shared" si="19"/>
        <v>0</v>
      </c>
      <c r="BL171" s="16" t="s">
        <v>165</v>
      </c>
      <c r="BM171" s="167" t="s">
        <v>727</v>
      </c>
    </row>
    <row r="172" spans="2:65" s="1" customFormat="1" ht="24" customHeight="1">
      <c r="B172" s="155"/>
      <c r="C172" s="156" t="s">
        <v>381</v>
      </c>
      <c r="D172" s="156" t="s">
        <v>161</v>
      </c>
      <c r="E172" s="157" t="s">
        <v>1102</v>
      </c>
      <c r="F172" s="158" t="s">
        <v>1103</v>
      </c>
      <c r="G172" s="159" t="s">
        <v>405</v>
      </c>
      <c r="H172" s="160">
        <v>35</v>
      </c>
      <c r="I172" s="161"/>
      <c r="J172" s="162">
        <f t="shared" si="10"/>
        <v>0</v>
      </c>
      <c r="K172" s="158" t="s">
        <v>1</v>
      </c>
      <c r="L172" s="31"/>
      <c r="M172" s="163" t="s">
        <v>1</v>
      </c>
      <c r="N172" s="164" t="s">
        <v>36</v>
      </c>
      <c r="O172" s="54"/>
      <c r="P172" s="165">
        <f t="shared" si="11"/>
        <v>0</v>
      </c>
      <c r="Q172" s="165">
        <v>0</v>
      </c>
      <c r="R172" s="165">
        <f t="shared" si="12"/>
        <v>0</v>
      </c>
      <c r="S172" s="165">
        <v>0</v>
      </c>
      <c r="T172" s="166">
        <f t="shared" si="13"/>
        <v>0</v>
      </c>
      <c r="AR172" s="167" t="s">
        <v>165</v>
      </c>
      <c r="AT172" s="167" t="s">
        <v>161</v>
      </c>
      <c r="AU172" s="167" t="s">
        <v>82</v>
      </c>
      <c r="AY172" s="16" t="s">
        <v>159</v>
      </c>
      <c r="BE172" s="168">
        <f t="shared" si="14"/>
        <v>0</v>
      </c>
      <c r="BF172" s="168">
        <f t="shared" si="15"/>
        <v>0</v>
      </c>
      <c r="BG172" s="168">
        <f t="shared" si="16"/>
        <v>0</v>
      </c>
      <c r="BH172" s="168">
        <f t="shared" si="17"/>
        <v>0</v>
      </c>
      <c r="BI172" s="168">
        <f t="shared" si="18"/>
        <v>0</v>
      </c>
      <c r="BJ172" s="16" t="s">
        <v>82</v>
      </c>
      <c r="BK172" s="168">
        <f t="shared" si="19"/>
        <v>0</v>
      </c>
      <c r="BL172" s="16" t="s">
        <v>165</v>
      </c>
      <c r="BM172" s="167" t="s">
        <v>737</v>
      </c>
    </row>
    <row r="173" spans="2:65" s="1" customFormat="1" ht="24" customHeight="1">
      <c r="B173" s="155"/>
      <c r="C173" s="156" t="s">
        <v>387</v>
      </c>
      <c r="D173" s="156" t="s">
        <v>161</v>
      </c>
      <c r="E173" s="157" t="s">
        <v>1104</v>
      </c>
      <c r="F173" s="158" t="s">
        <v>1105</v>
      </c>
      <c r="G173" s="159" t="s">
        <v>405</v>
      </c>
      <c r="H173" s="160">
        <v>42</v>
      </c>
      <c r="I173" s="161"/>
      <c r="J173" s="162">
        <f t="shared" si="10"/>
        <v>0</v>
      </c>
      <c r="K173" s="158" t="s">
        <v>1</v>
      </c>
      <c r="L173" s="31"/>
      <c r="M173" s="163" t="s">
        <v>1</v>
      </c>
      <c r="N173" s="164" t="s">
        <v>36</v>
      </c>
      <c r="O173" s="54"/>
      <c r="P173" s="165">
        <f t="shared" si="11"/>
        <v>0</v>
      </c>
      <c r="Q173" s="165">
        <v>0</v>
      </c>
      <c r="R173" s="165">
        <f t="shared" si="12"/>
        <v>0</v>
      </c>
      <c r="S173" s="165">
        <v>0</v>
      </c>
      <c r="T173" s="166">
        <f t="shared" si="13"/>
        <v>0</v>
      </c>
      <c r="AR173" s="167" t="s">
        <v>165</v>
      </c>
      <c r="AT173" s="167" t="s">
        <v>161</v>
      </c>
      <c r="AU173" s="167" t="s">
        <v>82</v>
      </c>
      <c r="AY173" s="16" t="s">
        <v>159</v>
      </c>
      <c r="BE173" s="168">
        <f t="shared" si="14"/>
        <v>0</v>
      </c>
      <c r="BF173" s="168">
        <f t="shared" si="15"/>
        <v>0</v>
      </c>
      <c r="BG173" s="168">
        <f t="shared" si="16"/>
        <v>0</v>
      </c>
      <c r="BH173" s="168">
        <f t="shared" si="17"/>
        <v>0</v>
      </c>
      <c r="BI173" s="168">
        <f t="shared" si="18"/>
        <v>0</v>
      </c>
      <c r="BJ173" s="16" t="s">
        <v>82</v>
      </c>
      <c r="BK173" s="168">
        <f t="shared" si="19"/>
        <v>0</v>
      </c>
      <c r="BL173" s="16" t="s">
        <v>165</v>
      </c>
      <c r="BM173" s="167" t="s">
        <v>747</v>
      </c>
    </row>
    <row r="174" spans="2:65" s="1" customFormat="1" ht="24" customHeight="1">
      <c r="B174" s="155"/>
      <c r="C174" s="156" t="s">
        <v>396</v>
      </c>
      <c r="D174" s="156" t="s">
        <v>161</v>
      </c>
      <c r="E174" s="157" t="s">
        <v>3616</v>
      </c>
      <c r="F174" s="158" t="s">
        <v>3617</v>
      </c>
      <c r="G174" s="159" t="s">
        <v>405</v>
      </c>
      <c r="H174" s="160">
        <v>7</v>
      </c>
      <c r="I174" s="161"/>
      <c r="J174" s="162">
        <f t="shared" si="10"/>
        <v>0</v>
      </c>
      <c r="K174" s="158" t="s">
        <v>1</v>
      </c>
      <c r="L174" s="31"/>
      <c r="M174" s="163" t="s">
        <v>1</v>
      </c>
      <c r="N174" s="164" t="s">
        <v>36</v>
      </c>
      <c r="O174" s="54"/>
      <c r="P174" s="165">
        <f t="shared" si="11"/>
        <v>0</v>
      </c>
      <c r="Q174" s="165">
        <v>0</v>
      </c>
      <c r="R174" s="165">
        <f t="shared" si="12"/>
        <v>0</v>
      </c>
      <c r="S174" s="165">
        <v>0</v>
      </c>
      <c r="T174" s="166">
        <f t="shared" si="13"/>
        <v>0</v>
      </c>
      <c r="AR174" s="167" t="s">
        <v>165</v>
      </c>
      <c r="AT174" s="167" t="s">
        <v>161</v>
      </c>
      <c r="AU174" s="167" t="s">
        <v>82</v>
      </c>
      <c r="AY174" s="16" t="s">
        <v>159</v>
      </c>
      <c r="BE174" s="168">
        <f t="shared" si="14"/>
        <v>0</v>
      </c>
      <c r="BF174" s="168">
        <f t="shared" si="15"/>
        <v>0</v>
      </c>
      <c r="BG174" s="168">
        <f t="shared" si="16"/>
        <v>0</v>
      </c>
      <c r="BH174" s="168">
        <f t="shared" si="17"/>
        <v>0</v>
      </c>
      <c r="BI174" s="168">
        <f t="shared" si="18"/>
        <v>0</v>
      </c>
      <c r="BJ174" s="16" t="s">
        <v>82</v>
      </c>
      <c r="BK174" s="168">
        <f t="shared" si="19"/>
        <v>0</v>
      </c>
      <c r="BL174" s="16" t="s">
        <v>165</v>
      </c>
      <c r="BM174" s="167" t="s">
        <v>757</v>
      </c>
    </row>
    <row r="175" spans="2:65" s="1" customFormat="1" ht="24" customHeight="1">
      <c r="B175" s="155"/>
      <c r="C175" s="156" t="s">
        <v>402</v>
      </c>
      <c r="D175" s="156" t="s">
        <v>161</v>
      </c>
      <c r="E175" s="157" t="s">
        <v>1108</v>
      </c>
      <c r="F175" s="158" t="s">
        <v>1109</v>
      </c>
      <c r="G175" s="159" t="s">
        <v>355</v>
      </c>
      <c r="H175" s="160">
        <v>2</v>
      </c>
      <c r="I175" s="161"/>
      <c r="J175" s="162">
        <f t="shared" si="10"/>
        <v>0</v>
      </c>
      <c r="K175" s="158" t="s">
        <v>1</v>
      </c>
      <c r="L175" s="31"/>
      <c r="M175" s="163" t="s">
        <v>1</v>
      </c>
      <c r="N175" s="164" t="s">
        <v>36</v>
      </c>
      <c r="O175" s="54"/>
      <c r="P175" s="165">
        <f t="shared" si="11"/>
        <v>0</v>
      </c>
      <c r="Q175" s="165">
        <v>0</v>
      </c>
      <c r="R175" s="165">
        <f t="shared" si="12"/>
        <v>0</v>
      </c>
      <c r="S175" s="165">
        <v>0</v>
      </c>
      <c r="T175" s="166">
        <f t="shared" si="13"/>
        <v>0</v>
      </c>
      <c r="AR175" s="167" t="s">
        <v>165</v>
      </c>
      <c r="AT175" s="167" t="s">
        <v>161</v>
      </c>
      <c r="AU175" s="167" t="s">
        <v>82</v>
      </c>
      <c r="AY175" s="16" t="s">
        <v>159</v>
      </c>
      <c r="BE175" s="168">
        <f t="shared" si="14"/>
        <v>0</v>
      </c>
      <c r="BF175" s="168">
        <f t="shared" si="15"/>
        <v>0</v>
      </c>
      <c r="BG175" s="168">
        <f t="shared" si="16"/>
        <v>0</v>
      </c>
      <c r="BH175" s="168">
        <f t="shared" si="17"/>
        <v>0</v>
      </c>
      <c r="BI175" s="168">
        <f t="shared" si="18"/>
        <v>0</v>
      </c>
      <c r="BJ175" s="16" t="s">
        <v>82</v>
      </c>
      <c r="BK175" s="168">
        <f t="shared" si="19"/>
        <v>0</v>
      </c>
      <c r="BL175" s="16" t="s">
        <v>165</v>
      </c>
      <c r="BM175" s="167" t="s">
        <v>769</v>
      </c>
    </row>
    <row r="176" spans="2:65" s="1" customFormat="1" ht="24" customHeight="1">
      <c r="B176" s="155"/>
      <c r="C176" s="156" t="s">
        <v>408</v>
      </c>
      <c r="D176" s="156" t="s">
        <v>161</v>
      </c>
      <c r="E176" s="157" t="s">
        <v>3618</v>
      </c>
      <c r="F176" s="158" t="s">
        <v>3619</v>
      </c>
      <c r="G176" s="159" t="s">
        <v>355</v>
      </c>
      <c r="H176" s="160">
        <v>1</v>
      </c>
      <c r="I176" s="161"/>
      <c r="J176" s="162">
        <f t="shared" si="10"/>
        <v>0</v>
      </c>
      <c r="K176" s="158" t="s">
        <v>1</v>
      </c>
      <c r="L176" s="31"/>
      <c r="M176" s="163" t="s">
        <v>1</v>
      </c>
      <c r="N176" s="164" t="s">
        <v>36</v>
      </c>
      <c r="O176" s="54"/>
      <c r="P176" s="165">
        <f t="shared" si="11"/>
        <v>0</v>
      </c>
      <c r="Q176" s="165">
        <v>0</v>
      </c>
      <c r="R176" s="165">
        <f t="shared" si="12"/>
        <v>0</v>
      </c>
      <c r="S176" s="165">
        <v>0</v>
      </c>
      <c r="T176" s="166">
        <f t="shared" si="13"/>
        <v>0</v>
      </c>
      <c r="AR176" s="167" t="s">
        <v>165</v>
      </c>
      <c r="AT176" s="167" t="s">
        <v>161</v>
      </c>
      <c r="AU176" s="167" t="s">
        <v>82</v>
      </c>
      <c r="AY176" s="16" t="s">
        <v>159</v>
      </c>
      <c r="BE176" s="168">
        <f t="shared" si="14"/>
        <v>0</v>
      </c>
      <c r="BF176" s="168">
        <f t="shared" si="15"/>
        <v>0</v>
      </c>
      <c r="BG176" s="168">
        <f t="shared" si="16"/>
        <v>0</v>
      </c>
      <c r="BH176" s="168">
        <f t="shared" si="17"/>
        <v>0</v>
      </c>
      <c r="BI176" s="168">
        <f t="shared" si="18"/>
        <v>0</v>
      </c>
      <c r="BJ176" s="16" t="s">
        <v>82</v>
      </c>
      <c r="BK176" s="168">
        <f t="shared" si="19"/>
        <v>0</v>
      </c>
      <c r="BL176" s="16" t="s">
        <v>165</v>
      </c>
      <c r="BM176" s="167" t="s">
        <v>777</v>
      </c>
    </row>
    <row r="177" spans="2:65" s="1" customFormat="1" ht="16.5" customHeight="1">
      <c r="B177" s="155"/>
      <c r="C177" s="195" t="s">
        <v>412</v>
      </c>
      <c r="D177" s="195" t="s">
        <v>224</v>
      </c>
      <c r="E177" s="196" t="s">
        <v>3620</v>
      </c>
      <c r="F177" s="197" t="s">
        <v>3621</v>
      </c>
      <c r="G177" s="198" t="s">
        <v>355</v>
      </c>
      <c r="H177" s="199">
        <v>1</v>
      </c>
      <c r="I177" s="200"/>
      <c r="J177" s="201">
        <f t="shared" si="10"/>
        <v>0</v>
      </c>
      <c r="K177" s="197" t="s">
        <v>1</v>
      </c>
      <c r="L177" s="202"/>
      <c r="M177" s="203" t="s">
        <v>1</v>
      </c>
      <c r="N177" s="204" t="s">
        <v>36</v>
      </c>
      <c r="O177" s="54"/>
      <c r="P177" s="165">
        <f t="shared" si="11"/>
        <v>0</v>
      </c>
      <c r="Q177" s="165">
        <v>0</v>
      </c>
      <c r="R177" s="165">
        <f t="shared" si="12"/>
        <v>0</v>
      </c>
      <c r="S177" s="165">
        <v>0</v>
      </c>
      <c r="T177" s="166">
        <f t="shared" si="13"/>
        <v>0</v>
      </c>
      <c r="AR177" s="167" t="s">
        <v>212</v>
      </c>
      <c r="AT177" s="167" t="s">
        <v>224</v>
      </c>
      <c r="AU177" s="167" t="s">
        <v>82</v>
      </c>
      <c r="AY177" s="16" t="s">
        <v>159</v>
      </c>
      <c r="BE177" s="168">
        <f t="shared" si="14"/>
        <v>0</v>
      </c>
      <c r="BF177" s="168">
        <f t="shared" si="15"/>
        <v>0</v>
      </c>
      <c r="BG177" s="168">
        <f t="shared" si="16"/>
        <v>0</v>
      </c>
      <c r="BH177" s="168">
        <f t="shared" si="17"/>
        <v>0</v>
      </c>
      <c r="BI177" s="168">
        <f t="shared" si="18"/>
        <v>0</v>
      </c>
      <c r="BJ177" s="16" t="s">
        <v>82</v>
      </c>
      <c r="BK177" s="168">
        <f t="shared" si="19"/>
        <v>0</v>
      </c>
      <c r="BL177" s="16" t="s">
        <v>165</v>
      </c>
      <c r="BM177" s="167" t="s">
        <v>787</v>
      </c>
    </row>
    <row r="178" spans="2:65" s="1" customFormat="1" ht="24" customHeight="1">
      <c r="B178" s="155"/>
      <c r="C178" s="195" t="s">
        <v>419</v>
      </c>
      <c r="D178" s="195" t="s">
        <v>224</v>
      </c>
      <c r="E178" s="196" t="s">
        <v>3622</v>
      </c>
      <c r="F178" s="197" t="s">
        <v>3623</v>
      </c>
      <c r="G178" s="198" t="s">
        <v>355</v>
      </c>
      <c r="H178" s="199">
        <v>1</v>
      </c>
      <c r="I178" s="200"/>
      <c r="J178" s="201">
        <f t="shared" si="10"/>
        <v>0</v>
      </c>
      <c r="K178" s="197" t="s">
        <v>1</v>
      </c>
      <c r="L178" s="202"/>
      <c r="M178" s="203" t="s">
        <v>1</v>
      </c>
      <c r="N178" s="204" t="s">
        <v>36</v>
      </c>
      <c r="O178" s="54"/>
      <c r="P178" s="165">
        <f t="shared" si="11"/>
        <v>0</v>
      </c>
      <c r="Q178" s="165">
        <v>0</v>
      </c>
      <c r="R178" s="165">
        <f t="shared" si="12"/>
        <v>0</v>
      </c>
      <c r="S178" s="165">
        <v>0</v>
      </c>
      <c r="T178" s="166">
        <f t="shared" si="13"/>
        <v>0</v>
      </c>
      <c r="AR178" s="167" t="s">
        <v>212</v>
      </c>
      <c r="AT178" s="167" t="s">
        <v>224</v>
      </c>
      <c r="AU178" s="167" t="s">
        <v>82</v>
      </c>
      <c r="AY178" s="16" t="s">
        <v>159</v>
      </c>
      <c r="BE178" s="168">
        <f t="shared" si="14"/>
        <v>0</v>
      </c>
      <c r="BF178" s="168">
        <f t="shared" si="15"/>
        <v>0</v>
      </c>
      <c r="BG178" s="168">
        <f t="shared" si="16"/>
        <v>0</v>
      </c>
      <c r="BH178" s="168">
        <f t="shared" si="17"/>
        <v>0</v>
      </c>
      <c r="BI178" s="168">
        <f t="shared" si="18"/>
        <v>0</v>
      </c>
      <c r="BJ178" s="16" t="s">
        <v>82</v>
      </c>
      <c r="BK178" s="168">
        <f t="shared" si="19"/>
        <v>0</v>
      </c>
      <c r="BL178" s="16" t="s">
        <v>165</v>
      </c>
      <c r="BM178" s="167" t="s">
        <v>797</v>
      </c>
    </row>
    <row r="179" spans="2:65" s="1" customFormat="1" ht="24" customHeight="1">
      <c r="B179" s="155"/>
      <c r="C179" s="156" t="s">
        <v>427</v>
      </c>
      <c r="D179" s="156" t="s">
        <v>161</v>
      </c>
      <c r="E179" s="157" t="s">
        <v>3624</v>
      </c>
      <c r="F179" s="158" t="s">
        <v>3625</v>
      </c>
      <c r="G179" s="159" t="s">
        <v>355</v>
      </c>
      <c r="H179" s="160">
        <v>1</v>
      </c>
      <c r="I179" s="161"/>
      <c r="J179" s="162">
        <f t="shared" si="10"/>
        <v>0</v>
      </c>
      <c r="K179" s="158" t="s">
        <v>1</v>
      </c>
      <c r="L179" s="31"/>
      <c r="M179" s="163" t="s">
        <v>1</v>
      </c>
      <c r="N179" s="164" t="s">
        <v>36</v>
      </c>
      <c r="O179" s="54"/>
      <c r="P179" s="165">
        <f t="shared" si="11"/>
        <v>0</v>
      </c>
      <c r="Q179" s="165">
        <v>0</v>
      </c>
      <c r="R179" s="165">
        <f t="shared" si="12"/>
        <v>0</v>
      </c>
      <c r="S179" s="165">
        <v>0</v>
      </c>
      <c r="T179" s="166">
        <f t="shared" si="13"/>
        <v>0</v>
      </c>
      <c r="AR179" s="167" t="s">
        <v>165</v>
      </c>
      <c r="AT179" s="167" t="s">
        <v>161</v>
      </c>
      <c r="AU179" s="167" t="s">
        <v>82</v>
      </c>
      <c r="AY179" s="16" t="s">
        <v>159</v>
      </c>
      <c r="BE179" s="168">
        <f t="shared" si="14"/>
        <v>0</v>
      </c>
      <c r="BF179" s="168">
        <f t="shared" si="15"/>
        <v>0</v>
      </c>
      <c r="BG179" s="168">
        <f t="shared" si="16"/>
        <v>0</v>
      </c>
      <c r="BH179" s="168">
        <f t="shared" si="17"/>
        <v>0</v>
      </c>
      <c r="BI179" s="168">
        <f t="shared" si="18"/>
        <v>0</v>
      </c>
      <c r="BJ179" s="16" t="s">
        <v>82</v>
      </c>
      <c r="BK179" s="168">
        <f t="shared" si="19"/>
        <v>0</v>
      </c>
      <c r="BL179" s="16" t="s">
        <v>165</v>
      </c>
      <c r="BM179" s="167" t="s">
        <v>805</v>
      </c>
    </row>
    <row r="180" spans="2:65" s="1" customFormat="1" ht="16.5" customHeight="1">
      <c r="B180" s="155"/>
      <c r="C180" s="195" t="s">
        <v>433</v>
      </c>
      <c r="D180" s="195" t="s">
        <v>224</v>
      </c>
      <c r="E180" s="196" t="s">
        <v>3626</v>
      </c>
      <c r="F180" s="197" t="s">
        <v>3627</v>
      </c>
      <c r="G180" s="198" t="s">
        <v>355</v>
      </c>
      <c r="H180" s="199">
        <v>1</v>
      </c>
      <c r="I180" s="200"/>
      <c r="J180" s="201">
        <f t="shared" si="10"/>
        <v>0</v>
      </c>
      <c r="K180" s="197" t="s">
        <v>1</v>
      </c>
      <c r="L180" s="202"/>
      <c r="M180" s="203" t="s">
        <v>1</v>
      </c>
      <c r="N180" s="204" t="s">
        <v>36</v>
      </c>
      <c r="O180" s="54"/>
      <c r="P180" s="165">
        <f t="shared" si="11"/>
        <v>0</v>
      </c>
      <c r="Q180" s="165">
        <v>0</v>
      </c>
      <c r="R180" s="165">
        <f t="shared" si="12"/>
        <v>0</v>
      </c>
      <c r="S180" s="165">
        <v>0</v>
      </c>
      <c r="T180" s="166">
        <f t="shared" si="13"/>
        <v>0</v>
      </c>
      <c r="AR180" s="167" t="s">
        <v>212</v>
      </c>
      <c r="AT180" s="167" t="s">
        <v>224</v>
      </c>
      <c r="AU180" s="167" t="s">
        <v>82</v>
      </c>
      <c r="AY180" s="16" t="s">
        <v>159</v>
      </c>
      <c r="BE180" s="168">
        <f t="shared" si="14"/>
        <v>0</v>
      </c>
      <c r="BF180" s="168">
        <f t="shared" si="15"/>
        <v>0</v>
      </c>
      <c r="BG180" s="168">
        <f t="shared" si="16"/>
        <v>0</v>
      </c>
      <c r="BH180" s="168">
        <f t="shared" si="17"/>
        <v>0</v>
      </c>
      <c r="BI180" s="168">
        <f t="shared" si="18"/>
        <v>0</v>
      </c>
      <c r="BJ180" s="16" t="s">
        <v>82</v>
      </c>
      <c r="BK180" s="168">
        <f t="shared" si="19"/>
        <v>0</v>
      </c>
      <c r="BL180" s="16" t="s">
        <v>165</v>
      </c>
      <c r="BM180" s="167" t="s">
        <v>816</v>
      </c>
    </row>
    <row r="181" spans="2:65" s="1" customFormat="1" ht="24" customHeight="1">
      <c r="B181" s="155"/>
      <c r="C181" s="156" t="s">
        <v>440</v>
      </c>
      <c r="D181" s="156" t="s">
        <v>161</v>
      </c>
      <c r="E181" s="157" t="s">
        <v>3628</v>
      </c>
      <c r="F181" s="158" t="s">
        <v>3629</v>
      </c>
      <c r="G181" s="159" t="s">
        <v>355</v>
      </c>
      <c r="H181" s="160">
        <v>2</v>
      </c>
      <c r="I181" s="161"/>
      <c r="J181" s="162">
        <f t="shared" si="10"/>
        <v>0</v>
      </c>
      <c r="K181" s="158" t="s">
        <v>1</v>
      </c>
      <c r="L181" s="31"/>
      <c r="M181" s="163" t="s">
        <v>1</v>
      </c>
      <c r="N181" s="164" t="s">
        <v>36</v>
      </c>
      <c r="O181" s="54"/>
      <c r="P181" s="165">
        <f t="shared" si="11"/>
        <v>0</v>
      </c>
      <c r="Q181" s="165">
        <v>0</v>
      </c>
      <c r="R181" s="165">
        <f t="shared" si="12"/>
        <v>0</v>
      </c>
      <c r="S181" s="165">
        <v>0</v>
      </c>
      <c r="T181" s="166">
        <f t="shared" si="13"/>
        <v>0</v>
      </c>
      <c r="AR181" s="167" t="s">
        <v>165</v>
      </c>
      <c r="AT181" s="167" t="s">
        <v>161</v>
      </c>
      <c r="AU181" s="167" t="s">
        <v>82</v>
      </c>
      <c r="AY181" s="16" t="s">
        <v>159</v>
      </c>
      <c r="BE181" s="168">
        <f t="shared" si="14"/>
        <v>0</v>
      </c>
      <c r="BF181" s="168">
        <f t="shared" si="15"/>
        <v>0</v>
      </c>
      <c r="BG181" s="168">
        <f t="shared" si="16"/>
        <v>0</v>
      </c>
      <c r="BH181" s="168">
        <f t="shared" si="17"/>
        <v>0</v>
      </c>
      <c r="BI181" s="168">
        <f t="shared" si="18"/>
        <v>0</v>
      </c>
      <c r="BJ181" s="16" t="s">
        <v>82</v>
      </c>
      <c r="BK181" s="168">
        <f t="shared" si="19"/>
        <v>0</v>
      </c>
      <c r="BL181" s="16" t="s">
        <v>165</v>
      </c>
      <c r="BM181" s="167" t="s">
        <v>826</v>
      </c>
    </row>
    <row r="182" spans="2:65" s="1" customFormat="1" ht="16.5" customHeight="1">
      <c r="B182" s="155"/>
      <c r="C182" s="195" t="s">
        <v>446</v>
      </c>
      <c r="D182" s="195" t="s">
        <v>224</v>
      </c>
      <c r="E182" s="196" t="s">
        <v>3630</v>
      </c>
      <c r="F182" s="197" t="s">
        <v>3631</v>
      </c>
      <c r="G182" s="198" t="s">
        <v>355</v>
      </c>
      <c r="H182" s="199">
        <v>2</v>
      </c>
      <c r="I182" s="200"/>
      <c r="J182" s="201">
        <f t="shared" si="10"/>
        <v>0</v>
      </c>
      <c r="K182" s="197" t="s">
        <v>1</v>
      </c>
      <c r="L182" s="202"/>
      <c r="M182" s="203" t="s">
        <v>1</v>
      </c>
      <c r="N182" s="204" t="s">
        <v>36</v>
      </c>
      <c r="O182" s="54"/>
      <c r="P182" s="165">
        <f t="shared" si="11"/>
        <v>0</v>
      </c>
      <c r="Q182" s="165">
        <v>0</v>
      </c>
      <c r="R182" s="165">
        <f t="shared" si="12"/>
        <v>0</v>
      </c>
      <c r="S182" s="165">
        <v>0</v>
      </c>
      <c r="T182" s="166">
        <f t="shared" si="13"/>
        <v>0</v>
      </c>
      <c r="AR182" s="167" t="s">
        <v>212</v>
      </c>
      <c r="AT182" s="167" t="s">
        <v>224</v>
      </c>
      <c r="AU182" s="167" t="s">
        <v>82</v>
      </c>
      <c r="AY182" s="16" t="s">
        <v>159</v>
      </c>
      <c r="BE182" s="168">
        <f t="shared" si="14"/>
        <v>0</v>
      </c>
      <c r="BF182" s="168">
        <f t="shared" si="15"/>
        <v>0</v>
      </c>
      <c r="BG182" s="168">
        <f t="shared" si="16"/>
        <v>0</v>
      </c>
      <c r="BH182" s="168">
        <f t="shared" si="17"/>
        <v>0</v>
      </c>
      <c r="BI182" s="168">
        <f t="shared" si="18"/>
        <v>0</v>
      </c>
      <c r="BJ182" s="16" t="s">
        <v>82</v>
      </c>
      <c r="BK182" s="168">
        <f t="shared" si="19"/>
        <v>0</v>
      </c>
      <c r="BL182" s="16" t="s">
        <v>165</v>
      </c>
      <c r="BM182" s="167" t="s">
        <v>834</v>
      </c>
    </row>
    <row r="183" spans="2:65" s="1" customFormat="1" ht="24" customHeight="1">
      <c r="B183" s="155"/>
      <c r="C183" s="156" t="s">
        <v>633</v>
      </c>
      <c r="D183" s="156" t="s">
        <v>161</v>
      </c>
      <c r="E183" s="157" t="s">
        <v>1112</v>
      </c>
      <c r="F183" s="158" t="s">
        <v>1113</v>
      </c>
      <c r="G183" s="159" t="s">
        <v>405</v>
      </c>
      <c r="H183" s="160">
        <v>42</v>
      </c>
      <c r="I183" s="161"/>
      <c r="J183" s="162">
        <f t="shared" si="10"/>
        <v>0</v>
      </c>
      <c r="K183" s="158" t="s">
        <v>1</v>
      </c>
      <c r="L183" s="31"/>
      <c r="M183" s="163" t="s">
        <v>1</v>
      </c>
      <c r="N183" s="164" t="s">
        <v>36</v>
      </c>
      <c r="O183" s="54"/>
      <c r="P183" s="165">
        <f t="shared" si="11"/>
        <v>0</v>
      </c>
      <c r="Q183" s="165">
        <v>0</v>
      </c>
      <c r="R183" s="165">
        <f t="shared" si="12"/>
        <v>0</v>
      </c>
      <c r="S183" s="165">
        <v>0</v>
      </c>
      <c r="T183" s="166">
        <f t="shared" si="13"/>
        <v>0</v>
      </c>
      <c r="AR183" s="167" t="s">
        <v>165</v>
      </c>
      <c r="AT183" s="167" t="s">
        <v>161</v>
      </c>
      <c r="AU183" s="167" t="s">
        <v>82</v>
      </c>
      <c r="AY183" s="16" t="s">
        <v>159</v>
      </c>
      <c r="BE183" s="168">
        <f t="shared" si="14"/>
        <v>0</v>
      </c>
      <c r="BF183" s="168">
        <f t="shared" si="15"/>
        <v>0</v>
      </c>
      <c r="BG183" s="168">
        <f t="shared" si="16"/>
        <v>0</v>
      </c>
      <c r="BH183" s="168">
        <f t="shared" si="17"/>
        <v>0</v>
      </c>
      <c r="BI183" s="168">
        <f t="shared" si="18"/>
        <v>0</v>
      </c>
      <c r="BJ183" s="16" t="s">
        <v>82</v>
      </c>
      <c r="BK183" s="168">
        <f t="shared" si="19"/>
        <v>0</v>
      </c>
      <c r="BL183" s="16" t="s">
        <v>165</v>
      </c>
      <c r="BM183" s="167" t="s">
        <v>843</v>
      </c>
    </row>
    <row r="184" spans="2:65" s="1" customFormat="1" ht="24" customHeight="1">
      <c r="B184" s="155"/>
      <c r="C184" s="195" t="s">
        <v>639</v>
      </c>
      <c r="D184" s="195" t="s">
        <v>224</v>
      </c>
      <c r="E184" s="196" t="s">
        <v>1114</v>
      </c>
      <c r="F184" s="197" t="s">
        <v>1115</v>
      </c>
      <c r="G184" s="198" t="s">
        <v>405</v>
      </c>
      <c r="H184" s="199">
        <v>42</v>
      </c>
      <c r="I184" s="200"/>
      <c r="J184" s="201">
        <f t="shared" si="10"/>
        <v>0</v>
      </c>
      <c r="K184" s="197" t="s">
        <v>1</v>
      </c>
      <c r="L184" s="202"/>
      <c r="M184" s="203" t="s">
        <v>1</v>
      </c>
      <c r="N184" s="204" t="s">
        <v>36</v>
      </c>
      <c r="O184" s="54"/>
      <c r="P184" s="165">
        <f t="shared" si="11"/>
        <v>0</v>
      </c>
      <c r="Q184" s="165">
        <v>0</v>
      </c>
      <c r="R184" s="165">
        <f t="shared" si="12"/>
        <v>0</v>
      </c>
      <c r="S184" s="165">
        <v>0</v>
      </c>
      <c r="T184" s="166">
        <f t="shared" si="13"/>
        <v>0</v>
      </c>
      <c r="AR184" s="167" t="s">
        <v>212</v>
      </c>
      <c r="AT184" s="167" t="s">
        <v>224</v>
      </c>
      <c r="AU184" s="167" t="s">
        <v>82</v>
      </c>
      <c r="AY184" s="16" t="s">
        <v>159</v>
      </c>
      <c r="BE184" s="168">
        <f t="shared" si="14"/>
        <v>0</v>
      </c>
      <c r="BF184" s="168">
        <f t="shared" si="15"/>
        <v>0</v>
      </c>
      <c r="BG184" s="168">
        <f t="shared" si="16"/>
        <v>0</v>
      </c>
      <c r="BH184" s="168">
        <f t="shared" si="17"/>
        <v>0</v>
      </c>
      <c r="BI184" s="168">
        <f t="shared" si="18"/>
        <v>0</v>
      </c>
      <c r="BJ184" s="16" t="s">
        <v>82</v>
      </c>
      <c r="BK184" s="168">
        <f t="shared" si="19"/>
        <v>0</v>
      </c>
      <c r="BL184" s="16" t="s">
        <v>165</v>
      </c>
      <c r="BM184" s="167" t="s">
        <v>851</v>
      </c>
    </row>
    <row r="185" spans="2:65" s="11" customFormat="1" ht="22.95" customHeight="1">
      <c r="B185" s="142"/>
      <c r="D185" s="143" t="s">
        <v>69</v>
      </c>
      <c r="E185" s="153" t="s">
        <v>223</v>
      </c>
      <c r="F185" s="153" t="s">
        <v>401</v>
      </c>
      <c r="I185" s="145"/>
      <c r="J185" s="154">
        <f>BK185</f>
        <v>0</v>
      </c>
      <c r="L185" s="142"/>
      <c r="M185" s="147"/>
      <c r="N185" s="148"/>
      <c r="O185" s="148"/>
      <c r="P185" s="149">
        <f>SUM(P186:P193)</f>
        <v>0</v>
      </c>
      <c r="Q185" s="148"/>
      <c r="R185" s="149">
        <f>SUM(R186:R193)</f>
        <v>0</v>
      </c>
      <c r="S185" s="148"/>
      <c r="T185" s="150">
        <f>SUM(T186:T193)</f>
        <v>0</v>
      </c>
      <c r="AR185" s="143" t="s">
        <v>74</v>
      </c>
      <c r="AT185" s="151" t="s">
        <v>69</v>
      </c>
      <c r="AU185" s="151" t="s">
        <v>74</v>
      </c>
      <c r="AY185" s="143" t="s">
        <v>159</v>
      </c>
      <c r="BK185" s="152">
        <f>SUM(BK186:BK193)</f>
        <v>0</v>
      </c>
    </row>
    <row r="186" spans="2:65" s="1" customFormat="1" ht="24" customHeight="1">
      <c r="B186" s="155"/>
      <c r="C186" s="156" t="s">
        <v>644</v>
      </c>
      <c r="D186" s="156" t="s">
        <v>161</v>
      </c>
      <c r="E186" s="157" t="s">
        <v>3632</v>
      </c>
      <c r="F186" s="158" t="s">
        <v>3633</v>
      </c>
      <c r="G186" s="159" t="s">
        <v>405</v>
      </c>
      <c r="H186" s="160">
        <v>42</v>
      </c>
      <c r="I186" s="161"/>
      <c r="J186" s="162">
        <f t="shared" ref="J186:J193" si="20">ROUND(I186*H186,2)</f>
        <v>0</v>
      </c>
      <c r="K186" s="158" t="s">
        <v>1</v>
      </c>
      <c r="L186" s="31"/>
      <c r="M186" s="163" t="s">
        <v>1</v>
      </c>
      <c r="N186" s="164" t="s">
        <v>36</v>
      </c>
      <c r="O186" s="54"/>
      <c r="P186" s="165">
        <f t="shared" ref="P186:P193" si="21">O186*H186</f>
        <v>0</v>
      </c>
      <c r="Q186" s="165">
        <v>0</v>
      </c>
      <c r="R186" s="165">
        <f t="shared" ref="R186:R193" si="22">Q186*H186</f>
        <v>0</v>
      </c>
      <c r="S186" s="165">
        <v>0</v>
      </c>
      <c r="T186" s="166">
        <f t="shared" ref="T186:T193" si="23">S186*H186</f>
        <v>0</v>
      </c>
      <c r="AR186" s="167" t="s">
        <v>165</v>
      </c>
      <c r="AT186" s="167" t="s">
        <v>161</v>
      </c>
      <c r="AU186" s="167" t="s">
        <v>82</v>
      </c>
      <c r="AY186" s="16" t="s">
        <v>159</v>
      </c>
      <c r="BE186" s="168">
        <f t="shared" ref="BE186:BE193" si="24">IF(N186="základná",J186,0)</f>
        <v>0</v>
      </c>
      <c r="BF186" s="168">
        <f t="shared" ref="BF186:BF193" si="25">IF(N186="znížená",J186,0)</f>
        <v>0</v>
      </c>
      <c r="BG186" s="168">
        <f t="shared" ref="BG186:BG193" si="26">IF(N186="zákl. prenesená",J186,0)</f>
        <v>0</v>
      </c>
      <c r="BH186" s="168">
        <f t="shared" ref="BH186:BH193" si="27">IF(N186="zníž. prenesená",J186,0)</f>
        <v>0</v>
      </c>
      <c r="BI186" s="168">
        <f t="shared" ref="BI186:BI193" si="28">IF(N186="nulová",J186,0)</f>
        <v>0</v>
      </c>
      <c r="BJ186" s="16" t="s">
        <v>82</v>
      </c>
      <c r="BK186" s="168">
        <f t="shared" ref="BK186:BK193" si="29">ROUND(I186*H186,2)</f>
        <v>0</v>
      </c>
      <c r="BL186" s="16" t="s">
        <v>165</v>
      </c>
      <c r="BM186" s="167" t="s">
        <v>862</v>
      </c>
    </row>
    <row r="187" spans="2:65" s="1" customFormat="1" ht="24" customHeight="1">
      <c r="B187" s="155"/>
      <c r="C187" s="156" t="s">
        <v>650</v>
      </c>
      <c r="D187" s="156" t="s">
        <v>161</v>
      </c>
      <c r="E187" s="157" t="s">
        <v>3634</v>
      </c>
      <c r="F187" s="158" t="s">
        <v>3635</v>
      </c>
      <c r="G187" s="159" t="s">
        <v>355</v>
      </c>
      <c r="H187" s="160">
        <v>2</v>
      </c>
      <c r="I187" s="161"/>
      <c r="J187" s="162">
        <f t="shared" si="20"/>
        <v>0</v>
      </c>
      <c r="K187" s="158" t="s">
        <v>1</v>
      </c>
      <c r="L187" s="31"/>
      <c r="M187" s="163" t="s">
        <v>1</v>
      </c>
      <c r="N187" s="164" t="s">
        <v>36</v>
      </c>
      <c r="O187" s="54"/>
      <c r="P187" s="165">
        <f t="shared" si="21"/>
        <v>0</v>
      </c>
      <c r="Q187" s="165">
        <v>0</v>
      </c>
      <c r="R187" s="165">
        <f t="shared" si="22"/>
        <v>0</v>
      </c>
      <c r="S187" s="165">
        <v>0</v>
      </c>
      <c r="T187" s="166">
        <f t="shared" si="23"/>
        <v>0</v>
      </c>
      <c r="AR187" s="167" t="s">
        <v>165</v>
      </c>
      <c r="AT187" s="167" t="s">
        <v>161</v>
      </c>
      <c r="AU187" s="167" t="s">
        <v>82</v>
      </c>
      <c r="AY187" s="16" t="s">
        <v>159</v>
      </c>
      <c r="BE187" s="168">
        <f t="shared" si="24"/>
        <v>0</v>
      </c>
      <c r="BF187" s="168">
        <f t="shared" si="25"/>
        <v>0</v>
      </c>
      <c r="BG187" s="168">
        <f t="shared" si="26"/>
        <v>0</v>
      </c>
      <c r="BH187" s="168">
        <f t="shared" si="27"/>
        <v>0</v>
      </c>
      <c r="BI187" s="168">
        <f t="shared" si="28"/>
        <v>0</v>
      </c>
      <c r="BJ187" s="16" t="s">
        <v>82</v>
      </c>
      <c r="BK187" s="168">
        <f t="shared" si="29"/>
        <v>0</v>
      </c>
      <c r="BL187" s="16" t="s">
        <v>165</v>
      </c>
      <c r="BM187" s="167" t="s">
        <v>870</v>
      </c>
    </row>
    <row r="188" spans="2:65" s="1" customFormat="1" ht="24" customHeight="1">
      <c r="B188" s="155"/>
      <c r="C188" s="156" t="s">
        <v>656</v>
      </c>
      <c r="D188" s="156" t="s">
        <v>161</v>
      </c>
      <c r="E188" s="157" t="s">
        <v>3636</v>
      </c>
      <c r="F188" s="158" t="s">
        <v>3637</v>
      </c>
      <c r="G188" s="159" t="s">
        <v>1778</v>
      </c>
      <c r="H188" s="160">
        <v>1</v>
      </c>
      <c r="I188" s="161"/>
      <c r="J188" s="162">
        <f t="shared" si="20"/>
        <v>0</v>
      </c>
      <c r="K188" s="158" t="s">
        <v>1</v>
      </c>
      <c r="L188" s="31"/>
      <c r="M188" s="163" t="s">
        <v>1</v>
      </c>
      <c r="N188" s="164" t="s">
        <v>36</v>
      </c>
      <c r="O188" s="54"/>
      <c r="P188" s="165">
        <f t="shared" si="21"/>
        <v>0</v>
      </c>
      <c r="Q188" s="165">
        <v>0</v>
      </c>
      <c r="R188" s="165">
        <f t="shared" si="22"/>
        <v>0</v>
      </c>
      <c r="S188" s="165">
        <v>0</v>
      </c>
      <c r="T188" s="166">
        <f t="shared" si="23"/>
        <v>0</v>
      </c>
      <c r="AR188" s="167" t="s">
        <v>165</v>
      </c>
      <c r="AT188" s="167" t="s">
        <v>161</v>
      </c>
      <c r="AU188" s="167" t="s">
        <v>82</v>
      </c>
      <c r="AY188" s="16" t="s">
        <v>159</v>
      </c>
      <c r="BE188" s="168">
        <f t="shared" si="24"/>
        <v>0</v>
      </c>
      <c r="BF188" s="168">
        <f t="shared" si="25"/>
        <v>0</v>
      </c>
      <c r="BG188" s="168">
        <f t="shared" si="26"/>
        <v>0</v>
      </c>
      <c r="BH188" s="168">
        <f t="shared" si="27"/>
        <v>0</v>
      </c>
      <c r="BI188" s="168">
        <f t="shared" si="28"/>
        <v>0</v>
      </c>
      <c r="BJ188" s="16" t="s">
        <v>82</v>
      </c>
      <c r="BK188" s="168">
        <f t="shared" si="29"/>
        <v>0</v>
      </c>
      <c r="BL188" s="16" t="s">
        <v>165</v>
      </c>
      <c r="BM188" s="167" t="s">
        <v>878</v>
      </c>
    </row>
    <row r="189" spans="2:65" s="1" customFormat="1" ht="16.5" customHeight="1">
      <c r="B189" s="155"/>
      <c r="C189" s="156" t="s">
        <v>662</v>
      </c>
      <c r="D189" s="156" t="s">
        <v>161</v>
      </c>
      <c r="E189" s="157" t="s">
        <v>3034</v>
      </c>
      <c r="F189" s="158" t="s">
        <v>3035</v>
      </c>
      <c r="G189" s="159" t="s">
        <v>227</v>
      </c>
      <c r="H189" s="160">
        <v>4.2</v>
      </c>
      <c r="I189" s="161"/>
      <c r="J189" s="162">
        <f t="shared" si="20"/>
        <v>0</v>
      </c>
      <c r="K189" s="158" t="s">
        <v>1</v>
      </c>
      <c r="L189" s="31"/>
      <c r="M189" s="163" t="s">
        <v>1</v>
      </c>
      <c r="N189" s="164" t="s">
        <v>36</v>
      </c>
      <c r="O189" s="54"/>
      <c r="P189" s="165">
        <f t="shared" si="21"/>
        <v>0</v>
      </c>
      <c r="Q189" s="165">
        <v>0</v>
      </c>
      <c r="R189" s="165">
        <f t="shared" si="22"/>
        <v>0</v>
      </c>
      <c r="S189" s="165">
        <v>0</v>
      </c>
      <c r="T189" s="166">
        <f t="shared" si="23"/>
        <v>0</v>
      </c>
      <c r="AR189" s="167" t="s">
        <v>165</v>
      </c>
      <c r="AT189" s="167" t="s">
        <v>161</v>
      </c>
      <c r="AU189" s="167" t="s">
        <v>82</v>
      </c>
      <c r="AY189" s="16" t="s">
        <v>159</v>
      </c>
      <c r="BE189" s="168">
        <f t="shared" si="24"/>
        <v>0</v>
      </c>
      <c r="BF189" s="168">
        <f t="shared" si="25"/>
        <v>0</v>
      </c>
      <c r="BG189" s="168">
        <f t="shared" si="26"/>
        <v>0</v>
      </c>
      <c r="BH189" s="168">
        <f t="shared" si="27"/>
        <v>0</v>
      </c>
      <c r="BI189" s="168">
        <f t="shared" si="28"/>
        <v>0</v>
      </c>
      <c r="BJ189" s="16" t="s">
        <v>82</v>
      </c>
      <c r="BK189" s="168">
        <f t="shared" si="29"/>
        <v>0</v>
      </c>
      <c r="BL189" s="16" t="s">
        <v>165</v>
      </c>
      <c r="BM189" s="167" t="s">
        <v>887</v>
      </c>
    </row>
    <row r="190" spans="2:65" s="1" customFormat="1" ht="24" customHeight="1">
      <c r="B190" s="155"/>
      <c r="C190" s="156" t="s">
        <v>668</v>
      </c>
      <c r="D190" s="156" t="s">
        <v>161</v>
      </c>
      <c r="E190" s="157" t="s">
        <v>3147</v>
      </c>
      <c r="F190" s="158" t="s">
        <v>3148</v>
      </c>
      <c r="G190" s="159" t="s">
        <v>227</v>
      </c>
      <c r="H190" s="160">
        <v>4.2</v>
      </c>
      <c r="I190" s="161"/>
      <c r="J190" s="162">
        <f t="shared" si="20"/>
        <v>0</v>
      </c>
      <c r="K190" s="158" t="s">
        <v>1</v>
      </c>
      <c r="L190" s="31"/>
      <c r="M190" s="163" t="s">
        <v>1</v>
      </c>
      <c r="N190" s="164" t="s">
        <v>36</v>
      </c>
      <c r="O190" s="54"/>
      <c r="P190" s="165">
        <f t="shared" si="21"/>
        <v>0</v>
      </c>
      <c r="Q190" s="165">
        <v>0</v>
      </c>
      <c r="R190" s="165">
        <f t="shared" si="22"/>
        <v>0</v>
      </c>
      <c r="S190" s="165">
        <v>0</v>
      </c>
      <c r="T190" s="166">
        <f t="shared" si="23"/>
        <v>0</v>
      </c>
      <c r="AR190" s="167" t="s">
        <v>165</v>
      </c>
      <c r="AT190" s="167" t="s">
        <v>161</v>
      </c>
      <c r="AU190" s="167" t="s">
        <v>82</v>
      </c>
      <c r="AY190" s="16" t="s">
        <v>159</v>
      </c>
      <c r="BE190" s="168">
        <f t="shared" si="24"/>
        <v>0</v>
      </c>
      <c r="BF190" s="168">
        <f t="shared" si="25"/>
        <v>0</v>
      </c>
      <c r="BG190" s="168">
        <f t="shared" si="26"/>
        <v>0</v>
      </c>
      <c r="BH190" s="168">
        <f t="shared" si="27"/>
        <v>0</v>
      </c>
      <c r="BI190" s="168">
        <f t="shared" si="28"/>
        <v>0</v>
      </c>
      <c r="BJ190" s="16" t="s">
        <v>82</v>
      </c>
      <c r="BK190" s="168">
        <f t="shared" si="29"/>
        <v>0</v>
      </c>
      <c r="BL190" s="16" t="s">
        <v>165</v>
      </c>
      <c r="BM190" s="167" t="s">
        <v>896</v>
      </c>
    </row>
    <row r="191" spans="2:65" s="1" customFormat="1" ht="24" customHeight="1">
      <c r="B191" s="155"/>
      <c r="C191" s="156" t="s">
        <v>673</v>
      </c>
      <c r="D191" s="156" t="s">
        <v>161</v>
      </c>
      <c r="E191" s="157" t="s">
        <v>3150</v>
      </c>
      <c r="F191" s="158" t="s">
        <v>3151</v>
      </c>
      <c r="G191" s="159" t="s">
        <v>227</v>
      </c>
      <c r="H191" s="160">
        <v>4.2</v>
      </c>
      <c r="I191" s="161"/>
      <c r="J191" s="162">
        <f t="shared" si="20"/>
        <v>0</v>
      </c>
      <c r="K191" s="158" t="s">
        <v>1</v>
      </c>
      <c r="L191" s="31"/>
      <c r="M191" s="163" t="s">
        <v>1</v>
      </c>
      <c r="N191" s="164" t="s">
        <v>36</v>
      </c>
      <c r="O191" s="54"/>
      <c r="P191" s="165">
        <f t="shared" si="21"/>
        <v>0</v>
      </c>
      <c r="Q191" s="165">
        <v>0</v>
      </c>
      <c r="R191" s="165">
        <f t="shared" si="22"/>
        <v>0</v>
      </c>
      <c r="S191" s="165">
        <v>0</v>
      </c>
      <c r="T191" s="166">
        <f t="shared" si="23"/>
        <v>0</v>
      </c>
      <c r="AR191" s="167" t="s">
        <v>165</v>
      </c>
      <c r="AT191" s="167" t="s">
        <v>161</v>
      </c>
      <c r="AU191" s="167" t="s">
        <v>82</v>
      </c>
      <c r="AY191" s="16" t="s">
        <v>159</v>
      </c>
      <c r="BE191" s="168">
        <f t="shared" si="24"/>
        <v>0</v>
      </c>
      <c r="BF191" s="168">
        <f t="shared" si="25"/>
        <v>0</v>
      </c>
      <c r="BG191" s="168">
        <f t="shared" si="26"/>
        <v>0</v>
      </c>
      <c r="BH191" s="168">
        <f t="shared" si="27"/>
        <v>0</v>
      </c>
      <c r="BI191" s="168">
        <f t="shared" si="28"/>
        <v>0</v>
      </c>
      <c r="BJ191" s="16" t="s">
        <v>82</v>
      </c>
      <c r="BK191" s="168">
        <f t="shared" si="29"/>
        <v>0</v>
      </c>
      <c r="BL191" s="16" t="s">
        <v>165</v>
      </c>
      <c r="BM191" s="167" t="s">
        <v>904</v>
      </c>
    </row>
    <row r="192" spans="2:65" s="1" customFormat="1" ht="24" customHeight="1">
      <c r="B192" s="155"/>
      <c r="C192" s="156" t="s">
        <v>678</v>
      </c>
      <c r="D192" s="156" t="s">
        <v>161</v>
      </c>
      <c r="E192" s="157" t="s">
        <v>3153</v>
      </c>
      <c r="F192" s="158" t="s">
        <v>3154</v>
      </c>
      <c r="G192" s="159" t="s">
        <v>227</v>
      </c>
      <c r="H192" s="160">
        <v>4.2</v>
      </c>
      <c r="I192" s="161"/>
      <c r="J192" s="162">
        <f t="shared" si="20"/>
        <v>0</v>
      </c>
      <c r="K192" s="158" t="s">
        <v>1</v>
      </c>
      <c r="L192" s="31"/>
      <c r="M192" s="163" t="s">
        <v>1</v>
      </c>
      <c r="N192" s="164" t="s">
        <v>36</v>
      </c>
      <c r="O192" s="54"/>
      <c r="P192" s="165">
        <f t="shared" si="21"/>
        <v>0</v>
      </c>
      <c r="Q192" s="165">
        <v>0</v>
      </c>
      <c r="R192" s="165">
        <f t="shared" si="22"/>
        <v>0</v>
      </c>
      <c r="S192" s="165">
        <v>0</v>
      </c>
      <c r="T192" s="166">
        <f t="shared" si="23"/>
        <v>0</v>
      </c>
      <c r="AR192" s="167" t="s">
        <v>165</v>
      </c>
      <c r="AT192" s="167" t="s">
        <v>161</v>
      </c>
      <c r="AU192" s="167" t="s">
        <v>82</v>
      </c>
      <c r="AY192" s="16" t="s">
        <v>159</v>
      </c>
      <c r="BE192" s="168">
        <f t="shared" si="24"/>
        <v>0</v>
      </c>
      <c r="BF192" s="168">
        <f t="shared" si="25"/>
        <v>0</v>
      </c>
      <c r="BG192" s="168">
        <f t="shared" si="26"/>
        <v>0</v>
      </c>
      <c r="BH192" s="168">
        <f t="shared" si="27"/>
        <v>0</v>
      </c>
      <c r="BI192" s="168">
        <f t="shared" si="28"/>
        <v>0</v>
      </c>
      <c r="BJ192" s="16" t="s">
        <v>82</v>
      </c>
      <c r="BK192" s="168">
        <f t="shared" si="29"/>
        <v>0</v>
      </c>
      <c r="BL192" s="16" t="s">
        <v>165</v>
      </c>
      <c r="BM192" s="167" t="s">
        <v>917</v>
      </c>
    </row>
    <row r="193" spans="2:65" s="1" customFormat="1" ht="16.5" customHeight="1">
      <c r="B193" s="155"/>
      <c r="C193" s="156" t="s">
        <v>681</v>
      </c>
      <c r="D193" s="156" t="s">
        <v>161</v>
      </c>
      <c r="E193" s="157" t="s">
        <v>3638</v>
      </c>
      <c r="F193" s="158" t="s">
        <v>3639</v>
      </c>
      <c r="G193" s="159" t="s">
        <v>355</v>
      </c>
      <c r="H193" s="160">
        <v>5</v>
      </c>
      <c r="I193" s="161"/>
      <c r="J193" s="162">
        <f t="shared" si="20"/>
        <v>0</v>
      </c>
      <c r="K193" s="158" t="s">
        <v>1</v>
      </c>
      <c r="L193" s="31"/>
      <c r="M193" s="163" t="s">
        <v>1</v>
      </c>
      <c r="N193" s="164" t="s">
        <v>36</v>
      </c>
      <c r="O193" s="54"/>
      <c r="P193" s="165">
        <f t="shared" si="21"/>
        <v>0</v>
      </c>
      <c r="Q193" s="165">
        <v>0</v>
      </c>
      <c r="R193" s="165">
        <f t="shared" si="22"/>
        <v>0</v>
      </c>
      <c r="S193" s="165">
        <v>0</v>
      </c>
      <c r="T193" s="166">
        <f t="shared" si="23"/>
        <v>0</v>
      </c>
      <c r="AR193" s="167" t="s">
        <v>165</v>
      </c>
      <c r="AT193" s="167" t="s">
        <v>161</v>
      </c>
      <c r="AU193" s="167" t="s">
        <v>82</v>
      </c>
      <c r="AY193" s="16" t="s">
        <v>159</v>
      </c>
      <c r="BE193" s="168">
        <f t="shared" si="24"/>
        <v>0</v>
      </c>
      <c r="BF193" s="168">
        <f t="shared" si="25"/>
        <v>0</v>
      </c>
      <c r="BG193" s="168">
        <f t="shared" si="26"/>
        <v>0</v>
      </c>
      <c r="BH193" s="168">
        <f t="shared" si="27"/>
        <v>0</v>
      </c>
      <c r="BI193" s="168">
        <f t="shared" si="28"/>
        <v>0</v>
      </c>
      <c r="BJ193" s="16" t="s">
        <v>82</v>
      </c>
      <c r="BK193" s="168">
        <f t="shared" si="29"/>
        <v>0</v>
      </c>
      <c r="BL193" s="16" t="s">
        <v>165</v>
      </c>
      <c r="BM193" s="167" t="s">
        <v>927</v>
      </c>
    </row>
    <row r="194" spans="2:65" s="11" customFormat="1" ht="22.95" customHeight="1">
      <c r="B194" s="142"/>
      <c r="D194" s="143" t="s">
        <v>69</v>
      </c>
      <c r="E194" s="153" t="s">
        <v>417</v>
      </c>
      <c r="F194" s="153" t="s">
        <v>418</v>
      </c>
      <c r="I194" s="145"/>
      <c r="J194" s="154">
        <f>BK194</f>
        <v>0</v>
      </c>
      <c r="L194" s="142"/>
      <c r="M194" s="147"/>
      <c r="N194" s="148"/>
      <c r="O194" s="148"/>
      <c r="P194" s="149">
        <f>P195</f>
        <v>0</v>
      </c>
      <c r="Q194" s="148"/>
      <c r="R194" s="149">
        <f>R195</f>
        <v>0</v>
      </c>
      <c r="S194" s="148"/>
      <c r="T194" s="150">
        <f>T195</f>
        <v>0</v>
      </c>
      <c r="AR194" s="143" t="s">
        <v>74</v>
      </c>
      <c r="AT194" s="151" t="s">
        <v>69</v>
      </c>
      <c r="AU194" s="151" t="s">
        <v>74</v>
      </c>
      <c r="AY194" s="143" t="s">
        <v>159</v>
      </c>
      <c r="BK194" s="152">
        <f>BK195</f>
        <v>0</v>
      </c>
    </row>
    <row r="195" spans="2:65" s="1" customFormat="1" ht="24" customHeight="1">
      <c r="B195" s="155"/>
      <c r="C195" s="156" t="s">
        <v>687</v>
      </c>
      <c r="D195" s="156" t="s">
        <v>161</v>
      </c>
      <c r="E195" s="157" t="s">
        <v>1120</v>
      </c>
      <c r="F195" s="158" t="s">
        <v>1121</v>
      </c>
      <c r="G195" s="159" t="s">
        <v>227</v>
      </c>
      <c r="H195" s="160">
        <v>78.578000000000003</v>
      </c>
      <c r="I195" s="161"/>
      <c r="J195" s="162">
        <f>ROUND(I195*H195,2)</f>
        <v>0</v>
      </c>
      <c r="K195" s="158" t="s">
        <v>1</v>
      </c>
      <c r="L195" s="31"/>
      <c r="M195" s="163" t="s">
        <v>1</v>
      </c>
      <c r="N195" s="164" t="s">
        <v>36</v>
      </c>
      <c r="O195" s="54"/>
      <c r="P195" s="165">
        <f>O195*H195</f>
        <v>0</v>
      </c>
      <c r="Q195" s="165">
        <v>0</v>
      </c>
      <c r="R195" s="165">
        <f>Q195*H195</f>
        <v>0</v>
      </c>
      <c r="S195" s="165">
        <v>0</v>
      </c>
      <c r="T195" s="166">
        <f>S195*H195</f>
        <v>0</v>
      </c>
      <c r="AR195" s="167" t="s">
        <v>165</v>
      </c>
      <c r="AT195" s="167" t="s">
        <v>161</v>
      </c>
      <c r="AU195" s="167" t="s">
        <v>82</v>
      </c>
      <c r="AY195" s="16" t="s">
        <v>159</v>
      </c>
      <c r="BE195" s="168">
        <f>IF(N195="základná",J195,0)</f>
        <v>0</v>
      </c>
      <c r="BF195" s="168">
        <f>IF(N195="znížená",J195,0)</f>
        <v>0</v>
      </c>
      <c r="BG195" s="168">
        <f>IF(N195="zákl. prenesená",J195,0)</f>
        <v>0</v>
      </c>
      <c r="BH195" s="168">
        <f>IF(N195="zníž. prenesená",J195,0)</f>
        <v>0</v>
      </c>
      <c r="BI195" s="168">
        <f>IF(N195="nulová",J195,0)</f>
        <v>0</v>
      </c>
      <c r="BJ195" s="16" t="s">
        <v>82</v>
      </c>
      <c r="BK195" s="168">
        <f>ROUND(I195*H195,2)</f>
        <v>0</v>
      </c>
      <c r="BL195" s="16" t="s">
        <v>165</v>
      </c>
      <c r="BM195" s="167" t="s">
        <v>938</v>
      </c>
    </row>
    <row r="196" spans="2:65" s="11" customFormat="1" ht="25.95" customHeight="1">
      <c r="B196" s="142"/>
      <c r="D196" s="143" t="s">
        <v>69</v>
      </c>
      <c r="E196" s="144" t="s">
        <v>423</v>
      </c>
      <c r="F196" s="144" t="s">
        <v>424</v>
      </c>
      <c r="I196" s="145"/>
      <c r="J196" s="146">
        <f>BK196</f>
        <v>0</v>
      </c>
      <c r="L196" s="142"/>
      <c r="M196" s="147"/>
      <c r="N196" s="148"/>
      <c r="O196" s="148"/>
      <c r="P196" s="149">
        <f>P197</f>
        <v>0</v>
      </c>
      <c r="Q196" s="148"/>
      <c r="R196" s="149">
        <f>R197</f>
        <v>0</v>
      </c>
      <c r="S196" s="148"/>
      <c r="T196" s="150">
        <f>T197</f>
        <v>0</v>
      </c>
      <c r="AR196" s="143" t="s">
        <v>82</v>
      </c>
      <c r="AT196" s="151" t="s">
        <v>69</v>
      </c>
      <c r="AU196" s="151" t="s">
        <v>70</v>
      </c>
      <c r="AY196" s="143" t="s">
        <v>159</v>
      </c>
      <c r="BK196" s="152">
        <f>BK197</f>
        <v>0</v>
      </c>
    </row>
    <row r="197" spans="2:65" s="11" customFormat="1" ht="22.95" customHeight="1">
      <c r="B197" s="142"/>
      <c r="D197" s="143" t="s">
        <v>69</v>
      </c>
      <c r="E197" s="153" t="s">
        <v>1292</v>
      </c>
      <c r="F197" s="153" t="s">
        <v>1293</v>
      </c>
      <c r="I197" s="145"/>
      <c r="J197" s="154">
        <f>BK197</f>
        <v>0</v>
      </c>
      <c r="L197" s="142"/>
      <c r="M197" s="147"/>
      <c r="N197" s="148"/>
      <c r="O197" s="148"/>
      <c r="P197" s="149">
        <f>SUM(P198:P211)</f>
        <v>0</v>
      </c>
      <c r="Q197" s="148"/>
      <c r="R197" s="149">
        <f>SUM(R198:R211)</f>
        <v>0</v>
      </c>
      <c r="S197" s="148"/>
      <c r="T197" s="150">
        <f>SUM(T198:T211)</f>
        <v>0</v>
      </c>
      <c r="AR197" s="143" t="s">
        <v>82</v>
      </c>
      <c r="AT197" s="151" t="s">
        <v>69</v>
      </c>
      <c r="AU197" s="151" t="s">
        <v>74</v>
      </c>
      <c r="AY197" s="143" t="s">
        <v>159</v>
      </c>
      <c r="BK197" s="152">
        <f>SUM(BK198:BK211)</f>
        <v>0</v>
      </c>
    </row>
    <row r="198" spans="2:65" s="1" customFormat="1" ht="16.5" customHeight="1">
      <c r="B198" s="155"/>
      <c r="C198" s="156" t="s">
        <v>691</v>
      </c>
      <c r="D198" s="156" t="s">
        <v>161</v>
      </c>
      <c r="E198" s="157" t="s">
        <v>3640</v>
      </c>
      <c r="F198" s="158" t="s">
        <v>3641</v>
      </c>
      <c r="G198" s="159" t="s">
        <v>355</v>
      </c>
      <c r="H198" s="160">
        <v>2</v>
      </c>
      <c r="I198" s="161"/>
      <c r="J198" s="162">
        <f t="shared" ref="J198:J211" si="30">ROUND(I198*H198,2)</f>
        <v>0</v>
      </c>
      <c r="K198" s="158" t="s">
        <v>1</v>
      </c>
      <c r="L198" s="31"/>
      <c r="M198" s="163" t="s">
        <v>1</v>
      </c>
      <c r="N198" s="164" t="s">
        <v>36</v>
      </c>
      <c r="O198" s="54"/>
      <c r="P198" s="165">
        <f t="shared" ref="P198:P211" si="31">O198*H198</f>
        <v>0</v>
      </c>
      <c r="Q198" s="165">
        <v>0</v>
      </c>
      <c r="R198" s="165">
        <f t="shared" ref="R198:R211" si="32">Q198*H198</f>
        <v>0</v>
      </c>
      <c r="S198" s="165">
        <v>0</v>
      </c>
      <c r="T198" s="166">
        <f t="shared" ref="T198:T211" si="33">S198*H198</f>
        <v>0</v>
      </c>
      <c r="AR198" s="167" t="s">
        <v>263</v>
      </c>
      <c r="AT198" s="167" t="s">
        <v>161</v>
      </c>
      <c r="AU198" s="167" t="s">
        <v>82</v>
      </c>
      <c r="AY198" s="16" t="s">
        <v>159</v>
      </c>
      <c r="BE198" s="168">
        <f t="shared" ref="BE198:BE211" si="34">IF(N198="základná",J198,0)</f>
        <v>0</v>
      </c>
      <c r="BF198" s="168">
        <f t="shared" ref="BF198:BF211" si="35">IF(N198="znížená",J198,0)</f>
        <v>0</v>
      </c>
      <c r="BG198" s="168">
        <f t="shared" ref="BG198:BG211" si="36">IF(N198="zákl. prenesená",J198,0)</f>
        <v>0</v>
      </c>
      <c r="BH198" s="168">
        <f t="shared" ref="BH198:BH211" si="37">IF(N198="zníž. prenesená",J198,0)</f>
        <v>0</v>
      </c>
      <c r="BI198" s="168">
        <f t="shared" ref="BI198:BI211" si="38">IF(N198="nulová",J198,0)</f>
        <v>0</v>
      </c>
      <c r="BJ198" s="16" t="s">
        <v>82</v>
      </c>
      <c r="BK198" s="168">
        <f t="shared" ref="BK198:BK211" si="39">ROUND(I198*H198,2)</f>
        <v>0</v>
      </c>
      <c r="BL198" s="16" t="s">
        <v>263</v>
      </c>
      <c r="BM198" s="167" t="s">
        <v>946</v>
      </c>
    </row>
    <row r="199" spans="2:65" s="1" customFormat="1" ht="16.5" customHeight="1">
      <c r="B199" s="155"/>
      <c r="C199" s="195" t="s">
        <v>695</v>
      </c>
      <c r="D199" s="195" t="s">
        <v>224</v>
      </c>
      <c r="E199" s="196" t="s">
        <v>3642</v>
      </c>
      <c r="F199" s="197" t="s">
        <v>3643</v>
      </c>
      <c r="G199" s="198" t="s">
        <v>355</v>
      </c>
      <c r="H199" s="199">
        <v>2</v>
      </c>
      <c r="I199" s="200"/>
      <c r="J199" s="201">
        <f t="shared" si="30"/>
        <v>0</v>
      </c>
      <c r="K199" s="197" t="s">
        <v>1</v>
      </c>
      <c r="L199" s="202"/>
      <c r="M199" s="203" t="s">
        <v>1</v>
      </c>
      <c r="N199" s="204" t="s">
        <v>36</v>
      </c>
      <c r="O199" s="54"/>
      <c r="P199" s="165">
        <f t="shared" si="31"/>
        <v>0</v>
      </c>
      <c r="Q199" s="165">
        <v>0</v>
      </c>
      <c r="R199" s="165">
        <f t="shared" si="32"/>
        <v>0</v>
      </c>
      <c r="S199" s="165">
        <v>0</v>
      </c>
      <c r="T199" s="166">
        <f t="shared" si="33"/>
        <v>0</v>
      </c>
      <c r="AR199" s="167" t="s">
        <v>377</v>
      </c>
      <c r="AT199" s="167" t="s">
        <v>224</v>
      </c>
      <c r="AU199" s="167" t="s">
        <v>82</v>
      </c>
      <c r="AY199" s="16" t="s">
        <v>159</v>
      </c>
      <c r="BE199" s="168">
        <f t="shared" si="34"/>
        <v>0</v>
      </c>
      <c r="BF199" s="168">
        <f t="shared" si="35"/>
        <v>0</v>
      </c>
      <c r="BG199" s="168">
        <f t="shared" si="36"/>
        <v>0</v>
      </c>
      <c r="BH199" s="168">
        <f t="shared" si="37"/>
        <v>0</v>
      </c>
      <c r="BI199" s="168">
        <f t="shared" si="38"/>
        <v>0</v>
      </c>
      <c r="BJ199" s="16" t="s">
        <v>82</v>
      </c>
      <c r="BK199" s="168">
        <f t="shared" si="39"/>
        <v>0</v>
      </c>
      <c r="BL199" s="16" t="s">
        <v>263</v>
      </c>
      <c r="BM199" s="167" t="s">
        <v>955</v>
      </c>
    </row>
    <row r="200" spans="2:65" s="1" customFormat="1" ht="16.5" customHeight="1">
      <c r="B200" s="155"/>
      <c r="C200" s="156" t="s">
        <v>699</v>
      </c>
      <c r="D200" s="156" t="s">
        <v>161</v>
      </c>
      <c r="E200" s="157" t="s">
        <v>3644</v>
      </c>
      <c r="F200" s="158" t="s">
        <v>3645</v>
      </c>
      <c r="G200" s="159" t="s">
        <v>355</v>
      </c>
      <c r="H200" s="160">
        <v>5</v>
      </c>
      <c r="I200" s="161"/>
      <c r="J200" s="162">
        <f t="shared" si="30"/>
        <v>0</v>
      </c>
      <c r="K200" s="158" t="s">
        <v>1</v>
      </c>
      <c r="L200" s="31"/>
      <c r="M200" s="163" t="s">
        <v>1</v>
      </c>
      <c r="N200" s="164" t="s">
        <v>36</v>
      </c>
      <c r="O200" s="54"/>
      <c r="P200" s="165">
        <f t="shared" si="31"/>
        <v>0</v>
      </c>
      <c r="Q200" s="165">
        <v>0</v>
      </c>
      <c r="R200" s="165">
        <f t="shared" si="32"/>
        <v>0</v>
      </c>
      <c r="S200" s="165">
        <v>0</v>
      </c>
      <c r="T200" s="166">
        <f t="shared" si="33"/>
        <v>0</v>
      </c>
      <c r="AR200" s="167" t="s">
        <v>263</v>
      </c>
      <c r="AT200" s="167" t="s">
        <v>161</v>
      </c>
      <c r="AU200" s="167" t="s">
        <v>82</v>
      </c>
      <c r="AY200" s="16" t="s">
        <v>159</v>
      </c>
      <c r="BE200" s="168">
        <f t="shared" si="34"/>
        <v>0</v>
      </c>
      <c r="BF200" s="168">
        <f t="shared" si="35"/>
        <v>0</v>
      </c>
      <c r="BG200" s="168">
        <f t="shared" si="36"/>
        <v>0</v>
      </c>
      <c r="BH200" s="168">
        <f t="shared" si="37"/>
        <v>0</v>
      </c>
      <c r="BI200" s="168">
        <f t="shared" si="38"/>
        <v>0</v>
      </c>
      <c r="BJ200" s="16" t="s">
        <v>82</v>
      </c>
      <c r="BK200" s="168">
        <f t="shared" si="39"/>
        <v>0</v>
      </c>
      <c r="BL200" s="16" t="s">
        <v>263</v>
      </c>
      <c r="BM200" s="167" t="s">
        <v>963</v>
      </c>
    </row>
    <row r="201" spans="2:65" s="1" customFormat="1" ht="36" customHeight="1">
      <c r="B201" s="155"/>
      <c r="C201" s="195" t="s">
        <v>705</v>
      </c>
      <c r="D201" s="195" t="s">
        <v>224</v>
      </c>
      <c r="E201" s="196" t="s">
        <v>3646</v>
      </c>
      <c r="F201" s="197" t="s">
        <v>3647</v>
      </c>
      <c r="G201" s="198" t="s">
        <v>355</v>
      </c>
      <c r="H201" s="199">
        <v>2</v>
      </c>
      <c r="I201" s="200"/>
      <c r="J201" s="201">
        <f t="shared" si="30"/>
        <v>0</v>
      </c>
      <c r="K201" s="197" t="s">
        <v>1</v>
      </c>
      <c r="L201" s="202"/>
      <c r="M201" s="203" t="s">
        <v>1</v>
      </c>
      <c r="N201" s="204" t="s">
        <v>36</v>
      </c>
      <c r="O201" s="54"/>
      <c r="P201" s="165">
        <f t="shared" si="31"/>
        <v>0</v>
      </c>
      <c r="Q201" s="165">
        <v>0</v>
      </c>
      <c r="R201" s="165">
        <f t="shared" si="32"/>
        <v>0</v>
      </c>
      <c r="S201" s="165">
        <v>0</v>
      </c>
      <c r="T201" s="166">
        <f t="shared" si="33"/>
        <v>0</v>
      </c>
      <c r="AR201" s="167" t="s">
        <v>377</v>
      </c>
      <c r="AT201" s="167" t="s">
        <v>224</v>
      </c>
      <c r="AU201" s="167" t="s">
        <v>82</v>
      </c>
      <c r="AY201" s="16" t="s">
        <v>159</v>
      </c>
      <c r="BE201" s="168">
        <f t="shared" si="34"/>
        <v>0</v>
      </c>
      <c r="BF201" s="168">
        <f t="shared" si="35"/>
        <v>0</v>
      </c>
      <c r="BG201" s="168">
        <f t="shared" si="36"/>
        <v>0</v>
      </c>
      <c r="BH201" s="168">
        <f t="shared" si="37"/>
        <v>0</v>
      </c>
      <c r="BI201" s="168">
        <f t="shared" si="38"/>
        <v>0</v>
      </c>
      <c r="BJ201" s="16" t="s">
        <v>82</v>
      </c>
      <c r="BK201" s="168">
        <f t="shared" si="39"/>
        <v>0</v>
      </c>
      <c r="BL201" s="16" t="s">
        <v>263</v>
      </c>
      <c r="BM201" s="167" t="s">
        <v>975</v>
      </c>
    </row>
    <row r="202" spans="2:65" s="1" customFormat="1" ht="36" customHeight="1">
      <c r="B202" s="155"/>
      <c r="C202" s="195" t="s">
        <v>711</v>
      </c>
      <c r="D202" s="195" t="s">
        <v>224</v>
      </c>
      <c r="E202" s="196" t="s">
        <v>3648</v>
      </c>
      <c r="F202" s="197" t="s">
        <v>3649</v>
      </c>
      <c r="G202" s="198" t="s">
        <v>355</v>
      </c>
      <c r="H202" s="199">
        <v>3</v>
      </c>
      <c r="I202" s="200"/>
      <c r="J202" s="201">
        <f t="shared" si="30"/>
        <v>0</v>
      </c>
      <c r="K202" s="197" t="s">
        <v>1</v>
      </c>
      <c r="L202" s="202"/>
      <c r="M202" s="203" t="s">
        <v>1</v>
      </c>
      <c r="N202" s="204" t="s">
        <v>36</v>
      </c>
      <c r="O202" s="54"/>
      <c r="P202" s="165">
        <f t="shared" si="31"/>
        <v>0</v>
      </c>
      <c r="Q202" s="165">
        <v>0</v>
      </c>
      <c r="R202" s="165">
        <f t="shared" si="32"/>
        <v>0</v>
      </c>
      <c r="S202" s="165">
        <v>0</v>
      </c>
      <c r="T202" s="166">
        <f t="shared" si="33"/>
        <v>0</v>
      </c>
      <c r="AR202" s="167" t="s">
        <v>377</v>
      </c>
      <c r="AT202" s="167" t="s">
        <v>224</v>
      </c>
      <c r="AU202" s="167" t="s">
        <v>82</v>
      </c>
      <c r="AY202" s="16" t="s">
        <v>159</v>
      </c>
      <c r="BE202" s="168">
        <f t="shared" si="34"/>
        <v>0</v>
      </c>
      <c r="BF202" s="168">
        <f t="shared" si="35"/>
        <v>0</v>
      </c>
      <c r="BG202" s="168">
        <f t="shared" si="36"/>
        <v>0</v>
      </c>
      <c r="BH202" s="168">
        <f t="shared" si="37"/>
        <v>0</v>
      </c>
      <c r="BI202" s="168">
        <f t="shared" si="38"/>
        <v>0</v>
      </c>
      <c r="BJ202" s="16" t="s">
        <v>82</v>
      </c>
      <c r="BK202" s="168">
        <f t="shared" si="39"/>
        <v>0</v>
      </c>
      <c r="BL202" s="16" t="s">
        <v>263</v>
      </c>
      <c r="BM202" s="167" t="s">
        <v>989</v>
      </c>
    </row>
    <row r="203" spans="2:65" s="1" customFormat="1" ht="16.5" customHeight="1">
      <c r="B203" s="155"/>
      <c r="C203" s="156" t="s">
        <v>717</v>
      </c>
      <c r="D203" s="156" t="s">
        <v>161</v>
      </c>
      <c r="E203" s="157" t="s">
        <v>3650</v>
      </c>
      <c r="F203" s="158" t="s">
        <v>3651</v>
      </c>
      <c r="G203" s="159" t="s">
        <v>355</v>
      </c>
      <c r="H203" s="160">
        <v>3</v>
      </c>
      <c r="I203" s="161"/>
      <c r="J203" s="162">
        <f t="shared" si="30"/>
        <v>0</v>
      </c>
      <c r="K203" s="158" t="s">
        <v>1</v>
      </c>
      <c r="L203" s="31"/>
      <c r="M203" s="163" t="s">
        <v>1</v>
      </c>
      <c r="N203" s="164" t="s">
        <v>36</v>
      </c>
      <c r="O203" s="54"/>
      <c r="P203" s="165">
        <f t="shared" si="31"/>
        <v>0</v>
      </c>
      <c r="Q203" s="165">
        <v>0</v>
      </c>
      <c r="R203" s="165">
        <f t="shared" si="32"/>
        <v>0</v>
      </c>
      <c r="S203" s="165">
        <v>0</v>
      </c>
      <c r="T203" s="166">
        <f t="shared" si="33"/>
        <v>0</v>
      </c>
      <c r="AR203" s="167" t="s">
        <v>263</v>
      </c>
      <c r="AT203" s="167" t="s">
        <v>161</v>
      </c>
      <c r="AU203" s="167" t="s">
        <v>82</v>
      </c>
      <c r="AY203" s="16" t="s">
        <v>159</v>
      </c>
      <c r="BE203" s="168">
        <f t="shared" si="34"/>
        <v>0</v>
      </c>
      <c r="BF203" s="168">
        <f t="shared" si="35"/>
        <v>0</v>
      </c>
      <c r="BG203" s="168">
        <f t="shared" si="36"/>
        <v>0</v>
      </c>
      <c r="BH203" s="168">
        <f t="shared" si="37"/>
        <v>0</v>
      </c>
      <c r="BI203" s="168">
        <f t="shared" si="38"/>
        <v>0</v>
      </c>
      <c r="BJ203" s="16" t="s">
        <v>82</v>
      </c>
      <c r="BK203" s="168">
        <f t="shared" si="39"/>
        <v>0</v>
      </c>
      <c r="BL203" s="16" t="s">
        <v>263</v>
      </c>
      <c r="BM203" s="167" t="s">
        <v>1000</v>
      </c>
    </row>
    <row r="204" spans="2:65" s="1" customFormat="1" ht="16.5" customHeight="1">
      <c r="B204" s="155"/>
      <c r="C204" s="195" t="s">
        <v>721</v>
      </c>
      <c r="D204" s="195" t="s">
        <v>224</v>
      </c>
      <c r="E204" s="196" t="s">
        <v>3652</v>
      </c>
      <c r="F204" s="197" t="s">
        <v>3653</v>
      </c>
      <c r="G204" s="198" t="s">
        <v>355</v>
      </c>
      <c r="H204" s="199">
        <v>3</v>
      </c>
      <c r="I204" s="200"/>
      <c r="J204" s="201">
        <f t="shared" si="30"/>
        <v>0</v>
      </c>
      <c r="K204" s="197" t="s">
        <v>1</v>
      </c>
      <c r="L204" s="202"/>
      <c r="M204" s="203" t="s">
        <v>1</v>
      </c>
      <c r="N204" s="204" t="s">
        <v>36</v>
      </c>
      <c r="O204" s="54"/>
      <c r="P204" s="165">
        <f t="shared" si="31"/>
        <v>0</v>
      </c>
      <c r="Q204" s="165">
        <v>0</v>
      </c>
      <c r="R204" s="165">
        <f t="shared" si="32"/>
        <v>0</v>
      </c>
      <c r="S204" s="165">
        <v>0</v>
      </c>
      <c r="T204" s="166">
        <f t="shared" si="33"/>
        <v>0</v>
      </c>
      <c r="AR204" s="167" t="s">
        <v>377</v>
      </c>
      <c r="AT204" s="167" t="s">
        <v>224</v>
      </c>
      <c r="AU204" s="167" t="s">
        <v>82</v>
      </c>
      <c r="AY204" s="16" t="s">
        <v>159</v>
      </c>
      <c r="BE204" s="168">
        <f t="shared" si="34"/>
        <v>0</v>
      </c>
      <c r="BF204" s="168">
        <f t="shared" si="35"/>
        <v>0</v>
      </c>
      <c r="BG204" s="168">
        <f t="shared" si="36"/>
        <v>0</v>
      </c>
      <c r="BH204" s="168">
        <f t="shared" si="37"/>
        <v>0</v>
      </c>
      <c r="BI204" s="168">
        <f t="shared" si="38"/>
        <v>0</v>
      </c>
      <c r="BJ204" s="16" t="s">
        <v>82</v>
      </c>
      <c r="BK204" s="168">
        <f t="shared" si="39"/>
        <v>0</v>
      </c>
      <c r="BL204" s="16" t="s">
        <v>263</v>
      </c>
      <c r="BM204" s="167" t="s">
        <v>1011</v>
      </c>
    </row>
    <row r="205" spans="2:65" s="1" customFormat="1" ht="24" customHeight="1">
      <c r="B205" s="155"/>
      <c r="C205" s="156" t="s">
        <v>727</v>
      </c>
      <c r="D205" s="156" t="s">
        <v>161</v>
      </c>
      <c r="E205" s="157" t="s">
        <v>3654</v>
      </c>
      <c r="F205" s="158" t="s">
        <v>3655</v>
      </c>
      <c r="G205" s="159" t="s">
        <v>355</v>
      </c>
      <c r="H205" s="160">
        <v>1</v>
      </c>
      <c r="I205" s="161"/>
      <c r="J205" s="162">
        <f t="shared" si="30"/>
        <v>0</v>
      </c>
      <c r="K205" s="158" t="s">
        <v>1</v>
      </c>
      <c r="L205" s="31"/>
      <c r="M205" s="163" t="s">
        <v>1</v>
      </c>
      <c r="N205" s="164" t="s">
        <v>36</v>
      </c>
      <c r="O205" s="54"/>
      <c r="P205" s="165">
        <f t="shared" si="31"/>
        <v>0</v>
      </c>
      <c r="Q205" s="165">
        <v>0</v>
      </c>
      <c r="R205" s="165">
        <f t="shared" si="32"/>
        <v>0</v>
      </c>
      <c r="S205" s="165">
        <v>0</v>
      </c>
      <c r="T205" s="166">
        <f t="shared" si="33"/>
        <v>0</v>
      </c>
      <c r="AR205" s="167" t="s">
        <v>263</v>
      </c>
      <c r="AT205" s="167" t="s">
        <v>161</v>
      </c>
      <c r="AU205" s="167" t="s">
        <v>82</v>
      </c>
      <c r="AY205" s="16" t="s">
        <v>159</v>
      </c>
      <c r="BE205" s="168">
        <f t="shared" si="34"/>
        <v>0</v>
      </c>
      <c r="BF205" s="168">
        <f t="shared" si="35"/>
        <v>0</v>
      </c>
      <c r="BG205" s="168">
        <f t="shared" si="36"/>
        <v>0</v>
      </c>
      <c r="BH205" s="168">
        <f t="shared" si="37"/>
        <v>0</v>
      </c>
      <c r="BI205" s="168">
        <f t="shared" si="38"/>
        <v>0</v>
      </c>
      <c r="BJ205" s="16" t="s">
        <v>82</v>
      </c>
      <c r="BK205" s="168">
        <f t="shared" si="39"/>
        <v>0</v>
      </c>
      <c r="BL205" s="16" t="s">
        <v>263</v>
      </c>
      <c r="BM205" s="167" t="s">
        <v>1022</v>
      </c>
    </row>
    <row r="206" spans="2:65" s="1" customFormat="1" ht="16.5" customHeight="1">
      <c r="B206" s="155"/>
      <c r="C206" s="195" t="s">
        <v>731</v>
      </c>
      <c r="D206" s="195" t="s">
        <v>224</v>
      </c>
      <c r="E206" s="196" t="s">
        <v>3656</v>
      </c>
      <c r="F206" s="197" t="s">
        <v>3657</v>
      </c>
      <c r="G206" s="198" t="s">
        <v>355</v>
      </c>
      <c r="H206" s="199">
        <v>1</v>
      </c>
      <c r="I206" s="200"/>
      <c r="J206" s="201">
        <f t="shared" si="30"/>
        <v>0</v>
      </c>
      <c r="K206" s="197" t="s">
        <v>1</v>
      </c>
      <c r="L206" s="202"/>
      <c r="M206" s="203" t="s">
        <v>1</v>
      </c>
      <c r="N206" s="204" t="s">
        <v>36</v>
      </c>
      <c r="O206" s="54"/>
      <c r="P206" s="165">
        <f t="shared" si="31"/>
        <v>0</v>
      </c>
      <c r="Q206" s="165">
        <v>0</v>
      </c>
      <c r="R206" s="165">
        <f t="shared" si="32"/>
        <v>0</v>
      </c>
      <c r="S206" s="165">
        <v>0</v>
      </c>
      <c r="T206" s="166">
        <f t="shared" si="33"/>
        <v>0</v>
      </c>
      <c r="AR206" s="167" t="s">
        <v>377</v>
      </c>
      <c r="AT206" s="167" t="s">
        <v>224</v>
      </c>
      <c r="AU206" s="167" t="s">
        <v>82</v>
      </c>
      <c r="AY206" s="16" t="s">
        <v>159</v>
      </c>
      <c r="BE206" s="168">
        <f t="shared" si="34"/>
        <v>0</v>
      </c>
      <c r="BF206" s="168">
        <f t="shared" si="35"/>
        <v>0</v>
      </c>
      <c r="BG206" s="168">
        <f t="shared" si="36"/>
        <v>0</v>
      </c>
      <c r="BH206" s="168">
        <f t="shared" si="37"/>
        <v>0</v>
      </c>
      <c r="BI206" s="168">
        <f t="shared" si="38"/>
        <v>0</v>
      </c>
      <c r="BJ206" s="16" t="s">
        <v>82</v>
      </c>
      <c r="BK206" s="168">
        <f t="shared" si="39"/>
        <v>0</v>
      </c>
      <c r="BL206" s="16" t="s">
        <v>263</v>
      </c>
      <c r="BM206" s="167" t="s">
        <v>1032</v>
      </c>
    </row>
    <row r="207" spans="2:65" s="1" customFormat="1" ht="16.5" customHeight="1">
      <c r="B207" s="155"/>
      <c r="C207" s="156" t="s">
        <v>737</v>
      </c>
      <c r="D207" s="156" t="s">
        <v>161</v>
      </c>
      <c r="E207" s="157" t="s">
        <v>3658</v>
      </c>
      <c r="F207" s="158" t="s">
        <v>3659</v>
      </c>
      <c r="G207" s="159" t="s">
        <v>355</v>
      </c>
      <c r="H207" s="160">
        <v>1</v>
      </c>
      <c r="I207" s="161"/>
      <c r="J207" s="162">
        <f t="shared" si="30"/>
        <v>0</v>
      </c>
      <c r="K207" s="158" t="s">
        <v>1</v>
      </c>
      <c r="L207" s="31"/>
      <c r="M207" s="163" t="s">
        <v>1</v>
      </c>
      <c r="N207" s="164" t="s">
        <v>36</v>
      </c>
      <c r="O207" s="54"/>
      <c r="P207" s="165">
        <f t="shared" si="31"/>
        <v>0</v>
      </c>
      <c r="Q207" s="165">
        <v>0</v>
      </c>
      <c r="R207" s="165">
        <f t="shared" si="32"/>
        <v>0</v>
      </c>
      <c r="S207" s="165">
        <v>0</v>
      </c>
      <c r="T207" s="166">
        <f t="shared" si="33"/>
        <v>0</v>
      </c>
      <c r="AR207" s="167" t="s">
        <v>263</v>
      </c>
      <c r="AT207" s="167" t="s">
        <v>161</v>
      </c>
      <c r="AU207" s="167" t="s">
        <v>82</v>
      </c>
      <c r="AY207" s="16" t="s">
        <v>159</v>
      </c>
      <c r="BE207" s="168">
        <f t="shared" si="34"/>
        <v>0</v>
      </c>
      <c r="BF207" s="168">
        <f t="shared" si="35"/>
        <v>0</v>
      </c>
      <c r="BG207" s="168">
        <f t="shared" si="36"/>
        <v>0</v>
      </c>
      <c r="BH207" s="168">
        <f t="shared" si="37"/>
        <v>0</v>
      </c>
      <c r="BI207" s="168">
        <f t="shared" si="38"/>
        <v>0</v>
      </c>
      <c r="BJ207" s="16" t="s">
        <v>82</v>
      </c>
      <c r="BK207" s="168">
        <f t="shared" si="39"/>
        <v>0</v>
      </c>
      <c r="BL207" s="16" t="s">
        <v>263</v>
      </c>
      <c r="BM207" s="167" t="s">
        <v>1045</v>
      </c>
    </row>
    <row r="208" spans="2:65" s="1" customFormat="1" ht="24" customHeight="1">
      <c r="B208" s="155"/>
      <c r="C208" s="195" t="s">
        <v>742</v>
      </c>
      <c r="D208" s="195" t="s">
        <v>224</v>
      </c>
      <c r="E208" s="196" t="s">
        <v>3660</v>
      </c>
      <c r="F208" s="197" t="s">
        <v>3661</v>
      </c>
      <c r="G208" s="198" t="s">
        <v>355</v>
      </c>
      <c r="H208" s="199">
        <v>1</v>
      </c>
      <c r="I208" s="200"/>
      <c r="J208" s="201">
        <f t="shared" si="30"/>
        <v>0</v>
      </c>
      <c r="K208" s="197" t="s">
        <v>1</v>
      </c>
      <c r="L208" s="202"/>
      <c r="M208" s="203" t="s">
        <v>1</v>
      </c>
      <c r="N208" s="204" t="s">
        <v>36</v>
      </c>
      <c r="O208" s="54"/>
      <c r="P208" s="165">
        <f t="shared" si="31"/>
        <v>0</v>
      </c>
      <c r="Q208" s="165">
        <v>0</v>
      </c>
      <c r="R208" s="165">
        <f t="shared" si="32"/>
        <v>0</v>
      </c>
      <c r="S208" s="165">
        <v>0</v>
      </c>
      <c r="T208" s="166">
        <f t="shared" si="33"/>
        <v>0</v>
      </c>
      <c r="AR208" s="167" t="s">
        <v>377</v>
      </c>
      <c r="AT208" s="167" t="s">
        <v>224</v>
      </c>
      <c r="AU208" s="167" t="s">
        <v>82</v>
      </c>
      <c r="AY208" s="16" t="s">
        <v>159</v>
      </c>
      <c r="BE208" s="168">
        <f t="shared" si="34"/>
        <v>0</v>
      </c>
      <c r="BF208" s="168">
        <f t="shared" si="35"/>
        <v>0</v>
      </c>
      <c r="BG208" s="168">
        <f t="shared" si="36"/>
        <v>0</v>
      </c>
      <c r="BH208" s="168">
        <f t="shared" si="37"/>
        <v>0</v>
      </c>
      <c r="BI208" s="168">
        <f t="shared" si="38"/>
        <v>0</v>
      </c>
      <c r="BJ208" s="16" t="s">
        <v>82</v>
      </c>
      <c r="BK208" s="168">
        <f t="shared" si="39"/>
        <v>0</v>
      </c>
      <c r="BL208" s="16" t="s">
        <v>263</v>
      </c>
      <c r="BM208" s="167" t="s">
        <v>1172</v>
      </c>
    </row>
    <row r="209" spans="2:65" s="1" customFormat="1" ht="16.5" customHeight="1">
      <c r="B209" s="155"/>
      <c r="C209" s="156" t="s">
        <v>747</v>
      </c>
      <c r="D209" s="156" t="s">
        <v>161</v>
      </c>
      <c r="E209" s="157" t="s">
        <v>3662</v>
      </c>
      <c r="F209" s="158" t="s">
        <v>3663</v>
      </c>
      <c r="G209" s="159" t="s">
        <v>355</v>
      </c>
      <c r="H209" s="160">
        <v>1</v>
      </c>
      <c r="I209" s="161"/>
      <c r="J209" s="162">
        <f t="shared" si="30"/>
        <v>0</v>
      </c>
      <c r="K209" s="158" t="s">
        <v>1</v>
      </c>
      <c r="L209" s="31"/>
      <c r="M209" s="163" t="s">
        <v>1</v>
      </c>
      <c r="N209" s="164" t="s">
        <v>36</v>
      </c>
      <c r="O209" s="54"/>
      <c r="P209" s="165">
        <f t="shared" si="31"/>
        <v>0</v>
      </c>
      <c r="Q209" s="165">
        <v>0</v>
      </c>
      <c r="R209" s="165">
        <f t="shared" si="32"/>
        <v>0</v>
      </c>
      <c r="S209" s="165">
        <v>0</v>
      </c>
      <c r="T209" s="166">
        <f t="shared" si="33"/>
        <v>0</v>
      </c>
      <c r="AR209" s="167" t="s">
        <v>263</v>
      </c>
      <c r="AT209" s="167" t="s">
        <v>161</v>
      </c>
      <c r="AU209" s="167" t="s">
        <v>82</v>
      </c>
      <c r="AY209" s="16" t="s">
        <v>159</v>
      </c>
      <c r="BE209" s="168">
        <f t="shared" si="34"/>
        <v>0</v>
      </c>
      <c r="BF209" s="168">
        <f t="shared" si="35"/>
        <v>0</v>
      </c>
      <c r="BG209" s="168">
        <f t="shared" si="36"/>
        <v>0</v>
      </c>
      <c r="BH209" s="168">
        <f t="shared" si="37"/>
        <v>0</v>
      </c>
      <c r="BI209" s="168">
        <f t="shared" si="38"/>
        <v>0</v>
      </c>
      <c r="BJ209" s="16" t="s">
        <v>82</v>
      </c>
      <c r="BK209" s="168">
        <f t="shared" si="39"/>
        <v>0</v>
      </c>
      <c r="BL209" s="16" t="s">
        <v>263</v>
      </c>
      <c r="BM209" s="167" t="s">
        <v>1175</v>
      </c>
    </row>
    <row r="210" spans="2:65" s="1" customFormat="1" ht="16.5" customHeight="1">
      <c r="B210" s="155"/>
      <c r="C210" s="195" t="s">
        <v>752</v>
      </c>
      <c r="D210" s="195" t="s">
        <v>224</v>
      </c>
      <c r="E210" s="196" t="s">
        <v>3664</v>
      </c>
      <c r="F210" s="197" t="s">
        <v>3665</v>
      </c>
      <c r="G210" s="198" t="s">
        <v>355</v>
      </c>
      <c r="H210" s="199">
        <v>1</v>
      </c>
      <c r="I210" s="200"/>
      <c r="J210" s="201">
        <f t="shared" si="30"/>
        <v>0</v>
      </c>
      <c r="K210" s="197" t="s">
        <v>1</v>
      </c>
      <c r="L210" s="202"/>
      <c r="M210" s="203" t="s">
        <v>1</v>
      </c>
      <c r="N210" s="204" t="s">
        <v>36</v>
      </c>
      <c r="O210" s="54"/>
      <c r="P210" s="165">
        <f t="shared" si="31"/>
        <v>0</v>
      </c>
      <c r="Q210" s="165">
        <v>0</v>
      </c>
      <c r="R210" s="165">
        <f t="shared" si="32"/>
        <v>0</v>
      </c>
      <c r="S210" s="165">
        <v>0</v>
      </c>
      <c r="T210" s="166">
        <f t="shared" si="33"/>
        <v>0</v>
      </c>
      <c r="AR210" s="167" t="s">
        <v>377</v>
      </c>
      <c r="AT210" s="167" t="s">
        <v>224</v>
      </c>
      <c r="AU210" s="167" t="s">
        <v>82</v>
      </c>
      <c r="AY210" s="16" t="s">
        <v>159</v>
      </c>
      <c r="BE210" s="168">
        <f t="shared" si="34"/>
        <v>0</v>
      </c>
      <c r="BF210" s="168">
        <f t="shared" si="35"/>
        <v>0</v>
      </c>
      <c r="BG210" s="168">
        <f t="shared" si="36"/>
        <v>0</v>
      </c>
      <c r="BH210" s="168">
        <f t="shared" si="37"/>
        <v>0</v>
      </c>
      <c r="BI210" s="168">
        <f t="shared" si="38"/>
        <v>0</v>
      </c>
      <c r="BJ210" s="16" t="s">
        <v>82</v>
      </c>
      <c r="BK210" s="168">
        <f t="shared" si="39"/>
        <v>0</v>
      </c>
      <c r="BL210" s="16" t="s">
        <v>263</v>
      </c>
      <c r="BM210" s="167" t="s">
        <v>1180</v>
      </c>
    </row>
    <row r="211" spans="2:65" s="1" customFormat="1" ht="24" customHeight="1">
      <c r="B211" s="155"/>
      <c r="C211" s="156" t="s">
        <v>757</v>
      </c>
      <c r="D211" s="156" t="s">
        <v>161</v>
      </c>
      <c r="E211" s="157" t="s">
        <v>3666</v>
      </c>
      <c r="F211" s="158" t="s">
        <v>3667</v>
      </c>
      <c r="G211" s="159" t="s">
        <v>436</v>
      </c>
      <c r="H211" s="205"/>
      <c r="I211" s="161"/>
      <c r="J211" s="162">
        <f t="shared" si="30"/>
        <v>0</v>
      </c>
      <c r="K211" s="158" t="s">
        <v>430</v>
      </c>
      <c r="L211" s="31"/>
      <c r="M211" s="206" t="s">
        <v>1</v>
      </c>
      <c r="N211" s="207" t="s">
        <v>36</v>
      </c>
      <c r="O211" s="208"/>
      <c r="P211" s="209">
        <f t="shared" si="31"/>
        <v>0</v>
      </c>
      <c r="Q211" s="209">
        <v>0</v>
      </c>
      <c r="R211" s="209">
        <f t="shared" si="32"/>
        <v>0</v>
      </c>
      <c r="S211" s="209">
        <v>0</v>
      </c>
      <c r="T211" s="210">
        <f t="shared" si="33"/>
        <v>0</v>
      </c>
      <c r="AR211" s="167" t="s">
        <v>263</v>
      </c>
      <c r="AT211" s="167" t="s">
        <v>161</v>
      </c>
      <c r="AU211" s="167" t="s">
        <v>82</v>
      </c>
      <c r="AY211" s="16" t="s">
        <v>159</v>
      </c>
      <c r="BE211" s="168">
        <f t="shared" si="34"/>
        <v>0</v>
      </c>
      <c r="BF211" s="168">
        <f t="shared" si="35"/>
        <v>0</v>
      </c>
      <c r="BG211" s="168">
        <f t="shared" si="36"/>
        <v>0</v>
      </c>
      <c r="BH211" s="168">
        <f t="shared" si="37"/>
        <v>0</v>
      </c>
      <c r="BI211" s="168">
        <f t="shared" si="38"/>
        <v>0</v>
      </c>
      <c r="BJ211" s="16" t="s">
        <v>82</v>
      </c>
      <c r="BK211" s="168">
        <f t="shared" si="39"/>
        <v>0</v>
      </c>
      <c r="BL211" s="16" t="s">
        <v>263</v>
      </c>
      <c r="BM211" s="167" t="s">
        <v>3668</v>
      </c>
    </row>
    <row r="212" spans="2:65" s="1" customFormat="1" ht="6.9" customHeight="1">
      <c r="B212" s="43"/>
      <c r="C212" s="44"/>
      <c r="D212" s="44"/>
      <c r="E212" s="44"/>
      <c r="F212" s="44"/>
      <c r="G212" s="44"/>
      <c r="H212" s="44"/>
      <c r="I212" s="116"/>
      <c r="J212" s="44"/>
      <c r="K212" s="44"/>
      <c r="L212" s="31"/>
    </row>
  </sheetData>
  <autoFilter ref="C128:K211"/>
  <mergeCells count="12">
    <mergeCell ref="E121:H121"/>
    <mergeCell ref="L2:V2"/>
    <mergeCell ref="E85:H85"/>
    <mergeCell ref="E87:H87"/>
    <mergeCell ref="E89:H89"/>
    <mergeCell ref="E117:H117"/>
    <mergeCell ref="E119:H119"/>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3.xml><?xml version="1.0" encoding="utf-8"?>
<worksheet xmlns="http://schemas.openxmlformats.org/spreadsheetml/2006/main" xmlns:r="http://schemas.openxmlformats.org/officeDocument/2006/relationships">
  <sheetPr>
    <pageSetUpPr fitToPage="1"/>
  </sheetPr>
  <dimension ref="B2:BM214"/>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118</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3367</v>
      </c>
      <c r="F9" s="263"/>
      <c r="G9" s="263"/>
      <c r="H9" s="263"/>
      <c r="I9" s="95"/>
      <c r="L9" s="31"/>
    </row>
    <row r="10" spans="2:46" s="1" customFormat="1" ht="12" customHeight="1">
      <c r="B10" s="31"/>
      <c r="D10" s="26" t="s">
        <v>128</v>
      </c>
      <c r="I10" s="95"/>
      <c r="L10" s="31"/>
    </row>
    <row r="11" spans="2:46" s="1" customFormat="1" ht="36.9" customHeight="1">
      <c r="B11" s="31"/>
      <c r="E11" s="242" t="s">
        <v>3669</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ROUND(J128,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ROUND((SUM(BE128:BE213)),  2)</f>
        <v>0</v>
      </c>
      <c r="I35" s="104">
        <v>0.2</v>
      </c>
      <c r="J35" s="103">
        <f>ROUND(((SUM(BE128:BE213))*I35),  2)</f>
        <v>0</v>
      </c>
      <c r="L35" s="31"/>
    </row>
    <row r="36" spans="2:12" s="1" customFormat="1" ht="14.4" customHeight="1">
      <c r="B36" s="31"/>
      <c r="E36" s="26" t="s">
        <v>36</v>
      </c>
      <c r="F36" s="103">
        <f>ROUND((SUM(BF128:BF213)),  2)</f>
        <v>0</v>
      </c>
      <c r="I36" s="104">
        <v>0.2</v>
      </c>
      <c r="J36" s="103">
        <f>ROUND(((SUM(BF128:BF213))*I36),  2)</f>
        <v>0</v>
      </c>
      <c r="L36" s="31"/>
    </row>
    <row r="37" spans="2:12" s="1" customFormat="1" ht="14.4" hidden="1" customHeight="1">
      <c r="B37" s="31"/>
      <c r="E37" s="26" t="s">
        <v>37</v>
      </c>
      <c r="F37" s="103">
        <f>ROUND((SUM(BG128:BG213)),  2)</f>
        <v>0</v>
      </c>
      <c r="I37" s="104">
        <v>0.2</v>
      </c>
      <c r="J37" s="103">
        <f>0</f>
        <v>0</v>
      </c>
      <c r="L37" s="31"/>
    </row>
    <row r="38" spans="2:12" s="1" customFormat="1" ht="14.4" hidden="1" customHeight="1">
      <c r="B38" s="31"/>
      <c r="E38" s="26" t="s">
        <v>38</v>
      </c>
      <c r="F38" s="103">
        <f>ROUND((SUM(BH128:BH213)),  2)</f>
        <v>0</v>
      </c>
      <c r="I38" s="104">
        <v>0.2</v>
      </c>
      <c r="J38" s="103">
        <f>0</f>
        <v>0</v>
      </c>
      <c r="L38" s="31"/>
    </row>
    <row r="39" spans="2:12" s="1" customFormat="1" ht="14.4" hidden="1" customHeight="1">
      <c r="B39" s="31"/>
      <c r="E39" s="26" t="s">
        <v>39</v>
      </c>
      <c r="F39" s="103">
        <f>ROUND((SUM(BI128:BI213)),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3367</v>
      </c>
      <c r="F87" s="263"/>
      <c r="G87" s="263"/>
      <c r="H87" s="263"/>
      <c r="I87" s="95"/>
      <c r="L87" s="31"/>
    </row>
    <row r="88" spans="2:12" s="1" customFormat="1" ht="12" customHeight="1">
      <c r="B88" s="31"/>
      <c r="C88" s="26" t="s">
        <v>128</v>
      </c>
      <c r="I88" s="95"/>
      <c r="L88" s="31"/>
    </row>
    <row r="89" spans="2:12" s="1" customFormat="1" ht="16.5" customHeight="1">
      <c r="B89" s="31"/>
      <c r="E89" s="242" t="str">
        <f>E11</f>
        <v>SO-05 - Kanalizačná prípojka a areálová kanalizácia</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J128</f>
        <v>0</v>
      </c>
      <c r="L98" s="31"/>
      <c r="AU98" s="16" t="s">
        <v>134</v>
      </c>
    </row>
    <row r="99" spans="2:47" s="8" customFormat="1" ht="24.9" customHeight="1">
      <c r="B99" s="122"/>
      <c r="D99" s="123" t="s">
        <v>135</v>
      </c>
      <c r="E99" s="124"/>
      <c r="F99" s="124"/>
      <c r="G99" s="124"/>
      <c r="H99" s="124"/>
      <c r="I99" s="125"/>
      <c r="J99" s="126">
        <f>J129</f>
        <v>0</v>
      </c>
      <c r="L99" s="122"/>
    </row>
    <row r="100" spans="2:47" s="9" customFormat="1" ht="19.95" customHeight="1">
      <c r="B100" s="127"/>
      <c r="D100" s="128" t="s">
        <v>136</v>
      </c>
      <c r="E100" s="129"/>
      <c r="F100" s="129"/>
      <c r="G100" s="129"/>
      <c r="H100" s="129"/>
      <c r="I100" s="130"/>
      <c r="J100" s="131">
        <f>J130</f>
        <v>0</v>
      </c>
      <c r="L100" s="127"/>
    </row>
    <row r="101" spans="2:47" s="9" customFormat="1" ht="19.95" customHeight="1">
      <c r="B101" s="127"/>
      <c r="D101" s="128" t="s">
        <v>137</v>
      </c>
      <c r="E101" s="129"/>
      <c r="F101" s="129"/>
      <c r="G101" s="129"/>
      <c r="H101" s="129"/>
      <c r="I101" s="130"/>
      <c r="J101" s="131">
        <f>J156</f>
        <v>0</v>
      </c>
      <c r="L101" s="127"/>
    </row>
    <row r="102" spans="2:47" s="9" customFormat="1" ht="19.95" customHeight="1">
      <c r="B102" s="127"/>
      <c r="D102" s="128" t="s">
        <v>1050</v>
      </c>
      <c r="E102" s="129"/>
      <c r="F102" s="129"/>
      <c r="G102" s="129"/>
      <c r="H102" s="129"/>
      <c r="I102" s="130"/>
      <c r="J102" s="131">
        <f>J158</f>
        <v>0</v>
      </c>
      <c r="L102" s="127"/>
    </row>
    <row r="103" spans="2:47" s="9" customFormat="1" ht="19.95" customHeight="1">
      <c r="B103" s="127"/>
      <c r="D103" s="128" t="s">
        <v>1051</v>
      </c>
      <c r="E103" s="129"/>
      <c r="F103" s="129"/>
      <c r="G103" s="129"/>
      <c r="H103" s="129"/>
      <c r="I103" s="130"/>
      <c r="J103" s="131">
        <f>J162</f>
        <v>0</v>
      </c>
      <c r="L103" s="127"/>
    </row>
    <row r="104" spans="2:47" s="9" customFormat="1" ht="19.95" customHeight="1">
      <c r="B104" s="127"/>
      <c r="D104" s="128" t="s">
        <v>141</v>
      </c>
      <c r="E104" s="129"/>
      <c r="F104" s="129"/>
      <c r="G104" s="129"/>
      <c r="H104" s="129"/>
      <c r="I104" s="130"/>
      <c r="J104" s="131">
        <f>J202</f>
        <v>0</v>
      </c>
      <c r="L104" s="127"/>
    </row>
    <row r="105" spans="2:47" s="8" customFormat="1" ht="24.9" customHeight="1">
      <c r="B105" s="122"/>
      <c r="D105" s="123" t="s">
        <v>142</v>
      </c>
      <c r="E105" s="124"/>
      <c r="F105" s="124"/>
      <c r="G105" s="124"/>
      <c r="H105" s="124"/>
      <c r="I105" s="125"/>
      <c r="J105" s="126">
        <f>J204</f>
        <v>0</v>
      </c>
      <c r="L105" s="122"/>
    </row>
    <row r="106" spans="2:47" s="9" customFormat="1" ht="19.95" customHeight="1">
      <c r="B106" s="127"/>
      <c r="D106" s="128" t="s">
        <v>1054</v>
      </c>
      <c r="E106" s="129"/>
      <c r="F106" s="129"/>
      <c r="G106" s="129"/>
      <c r="H106" s="129"/>
      <c r="I106" s="130"/>
      <c r="J106" s="131">
        <f>J205</f>
        <v>0</v>
      </c>
      <c r="L106" s="127"/>
    </row>
    <row r="107" spans="2:47" s="1" customFormat="1" ht="21.75" customHeight="1">
      <c r="B107" s="31"/>
      <c r="I107" s="95"/>
      <c r="L107" s="31"/>
    </row>
    <row r="108" spans="2:47" s="1" customFormat="1" ht="6.9" customHeight="1">
      <c r="B108" s="43"/>
      <c r="C108" s="44"/>
      <c r="D108" s="44"/>
      <c r="E108" s="44"/>
      <c r="F108" s="44"/>
      <c r="G108" s="44"/>
      <c r="H108" s="44"/>
      <c r="I108" s="116"/>
      <c r="J108" s="44"/>
      <c r="K108" s="44"/>
      <c r="L108" s="31"/>
    </row>
    <row r="112" spans="2:47" s="1" customFormat="1" ht="6.9" customHeight="1">
      <c r="B112" s="45"/>
      <c r="C112" s="46"/>
      <c r="D112" s="46"/>
      <c r="E112" s="46"/>
      <c r="F112" s="46"/>
      <c r="G112" s="46"/>
      <c r="H112" s="46"/>
      <c r="I112" s="117"/>
      <c r="J112" s="46"/>
      <c r="K112" s="46"/>
      <c r="L112" s="31"/>
    </row>
    <row r="113" spans="2:63" s="1" customFormat="1" ht="24.9" customHeight="1">
      <c r="B113" s="31"/>
      <c r="C113" s="20" t="s">
        <v>145</v>
      </c>
      <c r="I113" s="95"/>
      <c r="L113" s="31"/>
    </row>
    <row r="114" spans="2:63" s="1" customFormat="1" ht="6.9" customHeight="1">
      <c r="B114" s="31"/>
      <c r="I114" s="95"/>
      <c r="L114" s="31"/>
    </row>
    <row r="115" spans="2:63" s="1" customFormat="1" ht="12" customHeight="1">
      <c r="B115" s="31"/>
      <c r="C115" s="26" t="s">
        <v>14</v>
      </c>
      <c r="I115" s="95"/>
      <c r="L115" s="31"/>
    </row>
    <row r="116" spans="2:63" s="1" customFormat="1" ht="16.5" customHeight="1">
      <c r="B116" s="31"/>
      <c r="E116" s="264" t="str">
        <f>E7</f>
        <v>Základná škola Biely Kostol formou modulov</v>
      </c>
      <c r="F116" s="265"/>
      <c r="G116" s="265"/>
      <c r="H116" s="265"/>
      <c r="I116" s="95"/>
      <c r="L116" s="31"/>
    </row>
    <row r="117" spans="2:63" ht="12" customHeight="1">
      <c r="B117" s="19"/>
      <c r="C117" s="26" t="s">
        <v>126</v>
      </c>
      <c r="L117" s="19"/>
    </row>
    <row r="118" spans="2:63" s="1" customFormat="1" ht="16.5" customHeight="1">
      <c r="B118" s="31"/>
      <c r="E118" s="264" t="s">
        <v>3367</v>
      </c>
      <c r="F118" s="263"/>
      <c r="G118" s="263"/>
      <c r="H118" s="263"/>
      <c r="I118" s="95"/>
      <c r="L118" s="31"/>
    </row>
    <row r="119" spans="2:63" s="1" customFormat="1" ht="12" customHeight="1">
      <c r="B119" s="31"/>
      <c r="C119" s="26" t="s">
        <v>128</v>
      </c>
      <c r="I119" s="95"/>
      <c r="L119" s="31"/>
    </row>
    <row r="120" spans="2:63" s="1" customFormat="1" ht="16.5" customHeight="1">
      <c r="B120" s="31"/>
      <c r="E120" s="242" t="str">
        <f>E11</f>
        <v>SO-05 - Kanalizačná prípojka a areálová kanalizácia</v>
      </c>
      <c r="F120" s="263"/>
      <c r="G120" s="263"/>
      <c r="H120" s="263"/>
      <c r="I120" s="95"/>
      <c r="L120" s="31"/>
    </row>
    <row r="121" spans="2:63" s="1" customFormat="1" ht="6.9" customHeight="1">
      <c r="B121" s="31"/>
      <c r="I121" s="95"/>
      <c r="L121" s="31"/>
    </row>
    <row r="122" spans="2:63" s="1" customFormat="1" ht="12" customHeight="1">
      <c r="B122" s="31"/>
      <c r="C122" s="26" t="s">
        <v>18</v>
      </c>
      <c r="F122" s="24" t="str">
        <f>F14</f>
        <v/>
      </c>
      <c r="I122" s="96" t="s">
        <v>20</v>
      </c>
      <c r="J122" s="51" t="str">
        <f>IF(J14="","",J14)</f>
        <v/>
      </c>
      <c r="L122" s="31"/>
    </row>
    <row r="123" spans="2:63" s="1" customFormat="1" ht="6.9" customHeight="1">
      <c r="B123" s="31"/>
      <c r="I123" s="95"/>
      <c r="L123" s="31"/>
    </row>
    <row r="124" spans="2:63" s="1" customFormat="1" ht="15.15" customHeight="1">
      <c r="B124" s="31"/>
      <c r="C124" s="26" t="s">
        <v>21</v>
      </c>
      <c r="F124" s="24" t="str">
        <f>E17</f>
        <v xml:space="preserve"> </v>
      </c>
      <c r="I124" s="96" t="s">
        <v>26</v>
      </c>
      <c r="J124" s="29" t="str">
        <f>E23</f>
        <v xml:space="preserve"> </v>
      </c>
      <c r="L124" s="31"/>
    </row>
    <row r="125" spans="2:63" s="1" customFormat="1" ht="15.15" customHeight="1">
      <c r="B125" s="31"/>
      <c r="C125" s="26" t="s">
        <v>24</v>
      </c>
      <c r="F125" s="24" t="str">
        <f>IF(E20="","",E20)</f>
        <v>Vyplň údaj</v>
      </c>
      <c r="I125" s="96" t="s">
        <v>28</v>
      </c>
      <c r="J125" s="29" t="str">
        <f>E26</f>
        <v xml:space="preserve"> </v>
      </c>
      <c r="L125" s="31"/>
    </row>
    <row r="126" spans="2:63" s="1" customFormat="1" ht="10.35" customHeight="1">
      <c r="B126" s="31"/>
      <c r="I126" s="95"/>
      <c r="L126" s="31"/>
    </row>
    <row r="127" spans="2:63" s="10" customFormat="1" ht="29.25" customHeight="1">
      <c r="B127" s="132"/>
      <c r="C127" s="133" t="s">
        <v>146</v>
      </c>
      <c r="D127" s="134" t="s">
        <v>55</v>
      </c>
      <c r="E127" s="134" t="s">
        <v>51</v>
      </c>
      <c r="F127" s="134" t="s">
        <v>52</v>
      </c>
      <c r="G127" s="134" t="s">
        <v>147</v>
      </c>
      <c r="H127" s="134" t="s">
        <v>148</v>
      </c>
      <c r="I127" s="135" t="s">
        <v>149</v>
      </c>
      <c r="J127" s="136" t="s">
        <v>132</v>
      </c>
      <c r="K127" s="137" t="s">
        <v>150</v>
      </c>
      <c r="L127" s="132"/>
      <c r="M127" s="58" t="s">
        <v>1</v>
      </c>
      <c r="N127" s="59" t="s">
        <v>34</v>
      </c>
      <c r="O127" s="59" t="s">
        <v>151</v>
      </c>
      <c r="P127" s="59" t="s">
        <v>152</v>
      </c>
      <c r="Q127" s="59" t="s">
        <v>153</v>
      </c>
      <c r="R127" s="59" t="s">
        <v>154</v>
      </c>
      <c r="S127" s="59" t="s">
        <v>155</v>
      </c>
      <c r="T127" s="60" t="s">
        <v>156</v>
      </c>
    </row>
    <row r="128" spans="2:63" s="1" customFormat="1" ht="22.95" customHeight="1">
      <c r="B128" s="31"/>
      <c r="C128" s="63" t="s">
        <v>133</v>
      </c>
      <c r="I128" s="95"/>
      <c r="J128" s="138">
        <f>BK128</f>
        <v>0</v>
      </c>
      <c r="L128" s="31"/>
      <c r="M128" s="61"/>
      <c r="N128" s="52"/>
      <c r="O128" s="52"/>
      <c r="P128" s="139">
        <f>P129+P204</f>
        <v>0</v>
      </c>
      <c r="Q128" s="52"/>
      <c r="R128" s="139">
        <f>R129+R204</f>
        <v>0</v>
      </c>
      <c r="S128" s="52"/>
      <c r="T128" s="140">
        <f>T129+T204</f>
        <v>0</v>
      </c>
      <c r="AT128" s="16" t="s">
        <v>69</v>
      </c>
      <c r="AU128" s="16" t="s">
        <v>134</v>
      </c>
      <c r="BK128" s="141">
        <f>BK129+BK204</f>
        <v>0</v>
      </c>
    </row>
    <row r="129" spans="2:65" s="11" customFormat="1" ht="25.95" customHeight="1">
      <c r="B129" s="142"/>
      <c r="D129" s="143" t="s">
        <v>69</v>
      </c>
      <c r="E129" s="144" t="s">
        <v>157</v>
      </c>
      <c r="F129" s="144" t="s">
        <v>158</v>
      </c>
      <c r="I129" s="145"/>
      <c r="J129" s="146">
        <f>BK129</f>
        <v>0</v>
      </c>
      <c r="L129" s="142"/>
      <c r="M129" s="147"/>
      <c r="N129" s="148"/>
      <c r="O129" s="148"/>
      <c r="P129" s="149">
        <f>P130+P156+P158+P162+P202</f>
        <v>0</v>
      </c>
      <c r="Q129" s="148"/>
      <c r="R129" s="149">
        <f>R130+R156+R158+R162+R202</f>
        <v>0</v>
      </c>
      <c r="S129" s="148"/>
      <c r="T129" s="150">
        <f>T130+T156+T158+T162+T202</f>
        <v>0</v>
      </c>
      <c r="AR129" s="143" t="s">
        <v>74</v>
      </c>
      <c r="AT129" s="151" t="s">
        <v>69</v>
      </c>
      <c r="AU129" s="151" t="s">
        <v>70</v>
      </c>
      <c r="AY129" s="143" t="s">
        <v>159</v>
      </c>
      <c r="BK129" s="152">
        <f>BK130+BK156+BK158+BK162+BK202</f>
        <v>0</v>
      </c>
    </row>
    <row r="130" spans="2:65" s="11" customFormat="1" ht="22.95" customHeight="1">
      <c r="B130" s="142"/>
      <c r="D130" s="143" t="s">
        <v>69</v>
      </c>
      <c r="E130" s="153" t="s">
        <v>74</v>
      </c>
      <c r="F130" s="153" t="s">
        <v>160</v>
      </c>
      <c r="I130" s="145"/>
      <c r="J130" s="154">
        <f>BK130</f>
        <v>0</v>
      </c>
      <c r="L130" s="142"/>
      <c r="M130" s="147"/>
      <c r="N130" s="148"/>
      <c r="O130" s="148"/>
      <c r="P130" s="149">
        <f>SUM(P131:P155)</f>
        <v>0</v>
      </c>
      <c r="Q130" s="148"/>
      <c r="R130" s="149">
        <f>SUM(R131:R155)</f>
        <v>0</v>
      </c>
      <c r="S130" s="148"/>
      <c r="T130" s="150">
        <f>SUM(T131:T155)</f>
        <v>0</v>
      </c>
      <c r="AR130" s="143" t="s">
        <v>74</v>
      </c>
      <c r="AT130" s="151" t="s">
        <v>69</v>
      </c>
      <c r="AU130" s="151" t="s">
        <v>74</v>
      </c>
      <c r="AY130" s="143" t="s">
        <v>159</v>
      </c>
      <c r="BK130" s="152">
        <f>SUM(BK131:BK155)</f>
        <v>0</v>
      </c>
    </row>
    <row r="131" spans="2:65" s="1" customFormat="1" ht="16.5" customHeight="1">
      <c r="B131" s="155"/>
      <c r="C131" s="156" t="s">
        <v>74</v>
      </c>
      <c r="D131" s="156" t="s">
        <v>161</v>
      </c>
      <c r="E131" s="157" t="s">
        <v>3584</v>
      </c>
      <c r="F131" s="158" t="s">
        <v>3585</v>
      </c>
      <c r="G131" s="159" t="s">
        <v>164</v>
      </c>
      <c r="H131" s="160">
        <v>35</v>
      </c>
      <c r="I131" s="161"/>
      <c r="J131" s="162">
        <f t="shared" ref="J131:J139" si="0">ROUND(I131*H131,2)</f>
        <v>0</v>
      </c>
      <c r="K131" s="158" t="s">
        <v>1</v>
      </c>
      <c r="L131" s="31"/>
      <c r="M131" s="163" t="s">
        <v>1</v>
      </c>
      <c r="N131" s="164" t="s">
        <v>36</v>
      </c>
      <c r="O131" s="54"/>
      <c r="P131" s="165">
        <f t="shared" ref="P131:P139" si="1">O131*H131</f>
        <v>0</v>
      </c>
      <c r="Q131" s="165">
        <v>0</v>
      </c>
      <c r="R131" s="165">
        <f t="shared" ref="R131:R139" si="2">Q131*H131</f>
        <v>0</v>
      </c>
      <c r="S131" s="165">
        <v>0</v>
      </c>
      <c r="T131" s="166">
        <f t="shared" ref="T131:T139" si="3">S131*H131</f>
        <v>0</v>
      </c>
      <c r="AR131" s="167" t="s">
        <v>165</v>
      </c>
      <c r="AT131" s="167" t="s">
        <v>161</v>
      </c>
      <c r="AU131" s="167" t="s">
        <v>82</v>
      </c>
      <c r="AY131" s="16" t="s">
        <v>159</v>
      </c>
      <c r="BE131" s="168">
        <f t="shared" ref="BE131:BE139" si="4">IF(N131="základná",J131,0)</f>
        <v>0</v>
      </c>
      <c r="BF131" s="168">
        <f t="shared" ref="BF131:BF139" si="5">IF(N131="znížená",J131,0)</f>
        <v>0</v>
      </c>
      <c r="BG131" s="168">
        <f t="shared" ref="BG131:BG139" si="6">IF(N131="zákl. prenesená",J131,0)</f>
        <v>0</v>
      </c>
      <c r="BH131" s="168">
        <f t="shared" ref="BH131:BH139" si="7">IF(N131="zníž. prenesená",J131,0)</f>
        <v>0</v>
      </c>
      <c r="BI131" s="168">
        <f t="shared" ref="BI131:BI139" si="8">IF(N131="nulová",J131,0)</f>
        <v>0</v>
      </c>
      <c r="BJ131" s="16" t="s">
        <v>82</v>
      </c>
      <c r="BK131" s="168">
        <f t="shared" ref="BK131:BK139" si="9">ROUND(I131*H131,2)</f>
        <v>0</v>
      </c>
      <c r="BL131" s="16" t="s">
        <v>165</v>
      </c>
      <c r="BM131" s="167" t="s">
        <v>82</v>
      </c>
    </row>
    <row r="132" spans="2:65" s="1" customFormat="1" ht="24" customHeight="1">
      <c r="B132" s="155"/>
      <c r="C132" s="156" t="s">
        <v>82</v>
      </c>
      <c r="D132" s="156" t="s">
        <v>161</v>
      </c>
      <c r="E132" s="157" t="s">
        <v>3586</v>
      </c>
      <c r="F132" s="158" t="s">
        <v>3587</v>
      </c>
      <c r="G132" s="159" t="s">
        <v>164</v>
      </c>
      <c r="H132" s="160">
        <v>35</v>
      </c>
      <c r="I132" s="161"/>
      <c r="J132" s="162">
        <f t="shared" si="0"/>
        <v>0</v>
      </c>
      <c r="K132" s="158" t="s">
        <v>1</v>
      </c>
      <c r="L132" s="31"/>
      <c r="M132" s="163" t="s">
        <v>1</v>
      </c>
      <c r="N132" s="164" t="s">
        <v>36</v>
      </c>
      <c r="O132" s="54"/>
      <c r="P132" s="165">
        <f t="shared" si="1"/>
        <v>0</v>
      </c>
      <c r="Q132" s="165">
        <v>0</v>
      </c>
      <c r="R132" s="165">
        <f t="shared" si="2"/>
        <v>0</v>
      </c>
      <c r="S132" s="165">
        <v>0</v>
      </c>
      <c r="T132" s="166">
        <f t="shared" si="3"/>
        <v>0</v>
      </c>
      <c r="AR132" s="167" t="s">
        <v>165</v>
      </c>
      <c r="AT132" s="167" t="s">
        <v>161</v>
      </c>
      <c r="AU132" s="167" t="s">
        <v>82</v>
      </c>
      <c r="AY132" s="16" t="s">
        <v>159</v>
      </c>
      <c r="BE132" s="168">
        <f t="shared" si="4"/>
        <v>0</v>
      </c>
      <c r="BF132" s="168">
        <f t="shared" si="5"/>
        <v>0</v>
      </c>
      <c r="BG132" s="168">
        <f t="shared" si="6"/>
        <v>0</v>
      </c>
      <c r="BH132" s="168">
        <f t="shared" si="7"/>
        <v>0</v>
      </c>
      <c r="BI132" s="168">
        <f t="shared" si="8"/>
        <v>0</v>
      </c>
      <c r="BJ132" s="16" t="s">
        <v>82</v>
      </c>
      <c r="BK132" s="168">
        <f t="shared" si="9"/>
        <v>0</v>
      </c>
      <c r="BL132" s="16" t="s">
        <v>165</v>
      </c>
      <c r="BM132" s="167" t="s">
        <v>165</v>
      </c>
    </row>
    <row r="133" spans="2:65" s="1" customFormat="1" ht="16.5" customHeight="1">
      <c r="B133" s="155"/>
      <c r="C133" s="156" t="s">
        <v>175</v>
      </c>
      <c r="D133" s="156" t="s">
        <v>161</v>
      </c>
      <c r="E133" s="157" t="s">
        <v>1055</v>
      </c>
      <c r="F133" s="158" t="s">
        <v>1056</v>
      </c>
      <c r="G133" s="159" t="s">
        <v>164</v>
      </c>
      <c r="H133" s="160">
        <v>18</v>
      </c>
      <c r="I133" s="161"/>
      <c r="J133" s="162">
        <f t="shared" si="0"/>
        <v>0</v>
      </c>
      <c r="K133" s="158" t="s">
        <v>1</v>
      </c>
      <c r="L133" s="31"/>
      <c r="M133" s="163" t="s">
        <v>1</v>
      </c>
      <c r="N133" s="164" t="s">
        <v>36</v>
      </c>
      <c r="O133" s="54"/>
      <c r="P133" s="165">
        <f t="shared" si="1"/>
        <v>0</v>
      </c>
      <c r="Q133" s="165">
        <v>0</v>
      </c>
      <c r="R133" s="165">
        <f t="shared" si="2"/>
        <v>0</v>
      </c>
      <c r="S133" s="165">
        <v>0</v>
      </c>
      <c r="T133" s="166">
        <f t="shared" si="3"/>
        <v>0</v>
      </c>
      <c r="AR133" s="167" t="s">
        <v>165</v>
      </c>
      <c r="AT133" s="167" t="s">
        <v>161</v>
      </c>
      <c r="AU133" s="167" t="s">
        <v>82</v>
      </c>
      <c r="AY133" s="16" t="s">
        <v>159</v>
      </c>
      <c r="BE133" s="168">
        <f t="shared" si="4"/>
        <v>0</v>
      </c>
      <c r="BF133" s="168">
        <f t="shared" si="5"/>
        <v>0</v>
      </c>
      <c r="BG133" s="168">
        <f t="shared" si="6"/>
        <v>0</v>
      </c>
      <c r="BH133" s="168">
        <f t="shared" si="7"/>
        <v>0</v>
      </c>
      <c r="BI133" s="168">
        <f t="shared" si="8"/>
        <v>0</v>
      </c>
      <c r="BJ133" s="16" t="s">
        <v>82</v>
      </c>
      <c r="BK133" s="168">
        <f t="shared" si="9"/>
        <v>0</v>
      </c>
      <c r="BL133" s="16" t="s">
        <v>165</v>
      </c>
      <c r="BM133" s="167" t="s">
        <v>199</v>
      </c>
    </row>
    <row r="134" spans="2:65" s="1" customFormat="1" ht="36" customHeight="1">
      <c r="B134" s="155"/>
      <c r="C134" s="156" t="s">
        <v>165</v>
      </c>
      <c r="D134" s="156" t="s">
        <v>161</v>
      </c>
      <c r="E134" s="157" t="s">
        <v>1057</v>
      </c>
      <c r="F134" s="158" t="s">
        <v>1058</v>
      </c>
      <c r="G134" s="159" t="s">
        <v>164</v>
      </c>
      <c r="H134" s="160">
        <v>18</v>
      </c>
      <c r="I134" s="161"/>
      <c r="J134" s="162">
        <f t="shared" si="0"/>
        <v>0</v>
      </c>
      <c r="K134" s="158" t="s">
        <v>1</v>
      </c>
      <c r="L134" s="31"/>
      <c r="M134" s="163" t="s">
        <v>1</v>
      </c>
      <c r="N134" s="164" t="s">
        <v>36</v>
      </c>
      <c r="O134" s="54"/>
      <c r="P134" s="165">
        <f t="shared" si="1"/>
        <v>0</v>
      </c>
      <c r="Q134" s="165">
        <v>0</v>
      </c>
      <c r="R134" s="165">
        <f t="shared" si="2"/>
        <v>0</v>
      </c>
      <c r="S134" s="165">
        <v>0</v>
      </c>
      <c r="T134" s="166">
        <f t="shared" si="3"/>
        <v>0</v>
      </c>
      <c r="AR134" s="167" t="s">
        <v>165</v>
      </c>
      <c r="AT134" s="167" t="s">
        <v>161</v>
      </c>
      <c r="AU134" s="167" t="s">
        <v>82</v>
      </c>
      <c r="AY134" s="16" t="s">
        <v>159</v>
      </c>
      <c r="BE134" s="168">
        <f t="shared" si="4"/>
        <v>0</v>
      </c>
      <c r="BF134" s="168">
        <f t="shared" si="5"/>
        <v>0</v>
      </c>
      <c r="BG134" s="168">
        <f t="shared" si="6"/>
        <v>0</v>
      </c>
      <c r="BH134" s="168">
        <f t="shared" si="7"/>
        <v>0</v>
      </c>
      <c r="BI134" s="168">
        <f t="shared" si="8"/>
        <v>0</v>
      </c>
      <c r="BJ134" s="16" t="s">
        <v>82</v>
      </c>
      <c r="BK134" s="168">
        <f t="shared" si="9"/>
        <v>0</v>
      </c>
      <c r="BL134" s="16" t="s">
        <v>165</v>
      </c>
      <c r="BM134" s="167" t="s">
        <v>212</v>
      </c>
    </row>
    <row r="135" spans="2:65" s="1" customFormat="1" ht="16.5" customHeight="1">
      <c r="B135" s="155"/>
      <c r="C135" s="156" t="s">
        <v>195</v>
      </c>
      <c r="D135" s="156" t="s">
        <v>161</v>
      </c>
      <c r="E135" s="157" t="s">
        <v>3670</v>
      </c>
      <c r="F135" s="158" t="s">
        <v>3671</v>
      </c>
      <c r="G135" s="159" t="s">
        <v>164</v>
      </c>
      <c r="H135" s="160">
        <v>2</v>
      </c>
      <c r="I135" s="161"/>
      <c r="J135" s="162">
        <f t="shared" si="0"/>
        <v>0</v>
      </c>
      <c r="K135" s="158" t="s">
        <v>1</v>
      </c>
      <c r="L135" s="31"/>
      <c r="M135" s="163" t="s">
        <v>1</v>
      </c>
      <c r="N135" s="164" t="s">
        <v>36</v>
      </c>
      <c r="O135" s="54"/>
      <c r="P135" s="165">
        <f t="shared" si="1"/>
        <v>0</v>
      </c>
      <c r="Q135" s="165">
        <v>0</v>
      </c>
      <c r="R135" s="165">
        <f t="shared" si="2"/>
        <v>0</v>
      </c>
      <c r="S135" s="165">
        <v>0</v>
      </c>
      <c r="T135" s="166">
        <f t="shared" si="3"/>
        <v>0</v>
      </c>
      <c r="AR135" s="167" t="s">
        <v>165</v>
      </c>
      <c r="AT135" s="167" t="s">
        <v>161</v>
      </c>
      <c r="AU135" s="167" t="s">
        <v>82</v>
      </c>
      <c r="AY135" s="16" t="s">
        <v>159</v>
      </c>
      <c r="BE135" s="168">
        <f t="shared" si="4"/>
        <v>0</v>
      </c>
      <c r="BF135" s="168">
        <f t="shared" si="5"/>
        <v>0</v>
      </c>
      <c r="BG135" s="168">
        <f t="shared" si="6"/>
        <v>0</v>
      </c>
      <c r="BH135" s="168">
        <f t="shared" si="7"/>
        <v>0</v>
      </c>
      <c r="BI135" s="168">
        <f t="shared" si="8"/>
        <v>0</v>
      </c>
      <c r="BJ135" s="16" t="s">
        <v>82</v>
      </c>
      <c r="BK135" s="168">
        <f t="shared" si="9"/>
        <v>0</v>
      </c>
      <c r="BL135" s="16" t="s">
        <v>165</v>
      </c>
      <c r="BM135" s="167" t="s">
        <v>230</v>
      </c>
    </row>
    <row r="136" spans="2:65" s="1" customFormat="1" ht="24" customHeight="1">
      <c r="B136" s="155"/>
      <c r="C136" s="156" t="s">
        <v>199</v>
      </c>
      <c r="D136" s="156" t="s">
        <v>161</v>
      </c>
      <c r="E136" s="157" t="s">
        <v>3672</v>
      </c>
      <c r="F136" s="158" t="s">
        <v>3673</v>
      </c>
      <c r="G136" s="159" t="s">
        <v>164</v>
      </c>
      <c r="H136" s="160">
        <v>5.5</v>
      </c>
      <c r="I136" s="161"/>
      <c r="J136" s="162">
        <f t="shared" si="0"/>
        <v>0</v>
      </c>
      <c r="K136" s="158" t="s">
        <v>1</v>
      </c>
      <c r="L136" s="31"/>
      <c r="M136" s="163" t="s">
        <v>1</v>
      </c>
      <c r="N136" s="164" t="s">
        <v>36</v>
      </c>
      <c r="O136" s="54"/>
      <c r="P136" s="165">
        <f t="shared" si="1"/>
        <v>0</v>
      </c>
      <c r="Q136" s="165">
        <v>0</v>
      </c>
      <c r="R136" s="165">
        <f t="shared" si="2"/>
        <v>0</v>
      </c>
      <c r="S136" s="165">
        <v>0</v>
      </c>
      <c r="T136" s="166">
        <f t="shared" si="3"/>
        <v>0</v>
      </c>
      <c r="AR136" s="167" t="s">
        <v>165</v>
      </c>
      <c r="AT136" s="167" t="s">
        <v>161</v>
      </c>
      <c r="AU136" s="167" t="s">
        <v>82</v>
      </c>
      <c r="AY136" s="16" t="s">
        <v>159</v>
      </c>
      <c r="BE136" s="168">
        <f t="shared" si="4"/>
        <v>0</v>
      </c>
      <c r="BF136" s="168">
        <f t="shared" si="5"/>
        <v>0</v>
      </c>
      <c r="BG136" s="168">
        <f t="shared" si="6"/>
        <v>0</v>
      </c>
      <c r="BH136" s="168">
        <f t="shared" si="7"/>
        <v>0</v>
      </c>
      <c r="BI136" s="168">
        <f t="shared" si="8"/>
        <v>0</v>
      </c>
      <c r="BJ136" s="16" t="s">
        <v>82</v>
      </c>
      <c r="BK136" s="168">
        <f t="shared" si="9"/>
        <v>0</v>
      </c>
      <c r="BL136" s="16" t="s">
        <v>165</v>
      </c>
      <c r="BM136" s="167" t="s">
        <v>243</v>
      </c>
    </row>
    <row r="137" spans="2:65" s="1" customFormat="1" ht="24" customHeight="1">
      <c r="B137" s="155"/>
      <c r="C137" s="156" t="s">
        <v>205</v>
      </c>
      <c r="D137" s="156" t="s">
        <v>161</v>
      </c>
      <c r="E137" s="157" t="s">
        <v>3588</v>
      </c>
      <c r="F137" s="158" t="s">
        <v>3589</v>
      </c>
      <c r="G137" s="159" t="s">
        <v>202</v>
      </c>
      <c r="H137" s="160">
        <v>80</v>
      </c>
      <c r="I137" s="161"/>
      <c r="J137" s="162">
        <f t="shared" si="0"/>
        <v>0</v>
      </c>
      <c r="K137" s="158" t="s">
        <v>1</v>
      </c>
      <c r="L137" s="31"/>
      <c r="M137" s="163" t="s">
        <v>1</v>
      </c>
      <c r="N137" s="164" t="s">
        <v>36</v>
      </c>
      <c r="O137" s="54"/>
      <c r="P137" s="165">
        <f t="shared" si="1"/>
        <v>0</v>
      </c>
      <c r="Q137" s="165">
        <v>0</v>
      </c>
      <c r="R137" s="165">
        <f t="shared" si="2"/>
        <v>0</v>
      </c>
      <c r="S137" s="165">
        <v>0</v>
      </c>
      <c r="T137" s="166">
        <f t="shared" si="3"/>
        <v>0</v>
      </c>
      <c r="AR137" s="167" t="s">
        <v>165</v>
      </c>
      <c r="AT137" s="167" t="s">
        <v>161</v>
      </c>
      <c r="AU137" s="167" t="s">
        <v>82</v>
      </c>
      <c r="AY137" s="16" t="s">
        <v>159</v>
      </c>
      <c r="BE137" s="168">
        <f t="shared" si="4"/>
        <v>0</v>
      </c>
      <c r="BF137" s="168">
        <f t="shared" si="5"/>
        <v>0</v>
      </c>
      <c r="BG137" s="168">
        <f t="shared" si="6"/>
        <v>0</v>
      </c>
      <c r="BH137" s="168">
        <f t="shared" si="7"/>
        <v>0</v>
      </c>
      <c r="BI137" s="168">
        <f t="shared" si="8"/>
        <v>0</v>
      </c>
      <c r="BJ137" s="16" t="s">
        <v>82</v>
      </c>
      <c r="BK137" s="168">
        <f t="shared" si="9"/>
        <v>0</v>
      </c>
      <c r="BL137" s="16" t="s">
        <v>165</v>
      </c>
      <c r="BM137" s="167" t="s">
        <v>253</v>
      </c>
    </row>
    <row r="138" spans="2:65" s="1" customFormat="1" ht="24" customHeight="1">
      <c r="B138" s="155"/>
      <c r="C138" s="156" t="s">
        <v>212</v>
      </c>
      <c r="D138" s="156" t="s">
        <v>161</v>
      </c>
      <c r="E138" s="157" t="s">
        <v>3590</v>
      </c>
      <c r="F138" s="158" t="s">
        <v>3591</v>
      </c>
      <c r="G138" s="159" t="s">
        <v>202</v>
      </c>
      <c r="H138" s="160">
        <v>80</v>
      </c>
      <c r="I138" s="161"/>
      <c r="J138" s="162">
        <f t="shared" si="0"/>
        <v>0</v>
      </c>
      <c r="K138" s="158" t="s">
        <v>1</v>
      </c>
      <c r="L138" s="31"/>
      <c r="M138" s="163" t="s">
        <v>1</v>
      </c>
      <c r="N138" s="164" t="s">
        <v>36</v>
      </c>
      <c r="O138" s="54"/>
      <c r="P138" s="165">
        <f t="shared" si="1"/>
        <v>0</v>
      </c>
      <c r="Q138" s="165">
        <v>0</v>
      </c>
      <c r="R138" s="165">
        <f t="shared" si="2"/>
        <v>0</v>
      </c>
      <c r="S138" s="165">
        <v>0</v>
      </c>
      <c r="T138" s="166">
        <f t="shared" si="3"/>
        <v>0</v>
      </c>
      <c r="AR138" s="167" t="s">
        <v>165</v>
      </c>
      <c r="AT138" s="167" t="s">
        <v>161</v>
      </c>
      <c r="AU138" s="167" t="s">
        <v>82</v>
      </c>
      <c r="AY138" s="16" t="s">
        <v>159</v>
      </c>
      <c r="BE138" s="168">
        <f t="shared" si="4"/>
        <v>0</v>
      </c>
      <c r="BF138" s="168">
        <f t="shared" si="5"/>
        <v>0</v>
      </c>
      <c r="BG138" s="168">
        <f t="shared" si="6"/>
        <v>0</v>
      </c>
      <c r="BH138" s="168">
        <f t="shared" si="7"/>
        <v>0</v>
      </c>
      <c r="BI138" s="168">
        <f t="shared" si="8"/>
        <v>0</v>
      </c>
      <c r="BJ138" s="16" t="s">
        <v>82</v>
      </c>
      <c r="BK138" s="168">
        <f t="shared" si="9"/>
        <v>0</v>
      </c>
      <c r="BL138" s="16" t="s">
        <v>165</v>
      </c>
      <c r="BM138" s="167" t="s">
        <v>263</v>
      </c>
    </row>
    <row r="139" spans="2:65" s="1" customFormat="1" ht="24" customHeight="1">
      <c r="B139" s="155"/>
      <c r="C139" s="156" t="s">
        <v>223</v>
      </c>
      <c r="D139" s="156" t="s">
        <v>161</v>
      </c>
      <c r="E139" s="157" t="s">
        <v>1059</v>
      </c>
      <c r="F139" s="158" t="s">
        <v>1060</v>
      </c>
      <c r="G139" s="159" t="s">
        <v>164</v>
      </c>
      <c r="H139" s="160">
        <v>55</v>
      </c>
      <c r="I139" s="161"/>
      <c r="J139" s="162">
        <f t="shared" si="0"/>
        <v>0</v>
      </c>
      <c r="K139" s="158" t="s">
        <v>1</v>
      </c>
      <c r="L139" s="31"/>
      <c r="M139" s="163" t="s">
        <v>1</v>
      </c>
      <c r="N139" s="164" t="s">
        <v>36</v>
      </c>
      <c r="O139" s="54"/>
      <c r="P139" s="165">
        <f t="shared" si="1"/>
        <v>0</v>
      </c>
      <c r="Q139" s="165">
        <v>0</v>
      </c>
      <c r="R139" s="165">
        <f t="shared" si="2"/>
        <v>0</v>
      </c>
      <c r="S139" s="165">
        <v>0</v>
      </c>
      <c r="T139" s="166">
        <f t="shared" si="3"/>
        <v>0</v>
      </c>
      <c r="AR139" s="167" t="s">
        <v>165</v>
      </c>
      <c r="AT139" s="167" t="s">
        <v>161</v>
      </c>
      <c r="AU139" s="167" t="s">
        <v>82</v>
      </c>
      <c r="AY139" s="16" t="s">
        <v>159</v>
      </c>
      <c r="BE139" s="168">
        <f t="shared" si="4"/>
        <v>0</v>
      </c>
      <c r="BF139" s="168">
        <f t="shared" si="5"/>
        <v>0</v>
      </c>
      <c r="BG139" s="168">
        <f t="shared" si="6"/>
        <v>0</v>
      </c>
      <c r="BH139" s="168">
        <f t="shared" si="7"/>
        <v>0</v>
      </c>
      <c r="BI139" s="168">
        <f t="shared" si="8"/>
        <v>0</v>
      </c>
      <c r="BJ139" s="16" t="s">
        <v>82</v>
      </c>
      <c r="BK139" s="168">
        <f t="shared" si="9"/>
        <v>0</v>
      </c>
      <c r="BL139" s="16" t="s">
        <v>165</v>
      </c>
      <c r="BM139" s="167" t="s">
        <v>271</v>
      </c>
    </row>
    <row r="140" spans="2:65" s="12" customFormat="1">
      <c r="B140" s="169"/>
      <c r="D140" s="170" t="s">
        <v>167</v>
      </c>
      <c r="E140" s="171" t="s">
        <v>1</v>
      </c>
      <c r="F140" s="172" t="s">
        <v>3674</v>
      </c>
      <c r="H140" s="173">
        <v>55</v>
      </c>
      <c r="I140" s="174"/>
      <c r="L140" s="169"/>
      <c r="M140" s="175"/>
      <c r="N140" s="176"/>
      <c r="O140" s="176"/>
      <c r="P140" s="176"/>
      <c r="Q140" s="176"/>
      <c r="R140" s="176"/>
      <c r="S140" s="176"/>
      <c r="T140" s="177"/>
      <c r="AT140" s="171" t="s">
        <v>167</v>
      </c>
      <c r="AU140" s="171" t="s">
        <v>82</v>
      </c>
      <c r="AV140" s="12" t="s">
        <v>82</v>
      </c>
      <c r="AW140" s="12" t="s">
        <v>27</v>
      </c>
      <c r="AX140" s="12" t="s">
        <v>74</v>
      </c>
      <c r="AY140" s="171" t="s">
        <v>159</v>
      </c>
    </row>
    <row r="141" spans="2:65" s="1" customFormat="1" ht="24" customHeight="1">
      <c r="B141" s="155"/>
      <c r="C141" s="156" t="s">
        <v>230</v>
      </c>
      <c r="D141" s="156" t="s">
        <v>161</v>
      </c>
      <c r="E141" s="157" t="s">
        <v>254</v>
      </c>
      <c r="F141" s="158" t="s">
        <v>1061</v>
      </c>
      <c r="G141" s="159" t="s">
        <v>164</v>
      </c>
      <c r="H141" s="160">
        <v>49</v>
      </c>
      <c r="I141" s="161"/>
      <c r="J141" s="162">
        <f>ROUND(I141*H141,2)</f>
        <v>0</v>
      </c>
      <c r="K141" s="158" t="s">
        <v>1</v>
      </c>
      <c r="L141" s="31"/>
      <c r="M141" s="163" t="s">
        <v>1</v>
      </c>
      <c r="N141" s="164" t="s">
        <v>36</v>
      </c>
      <c r="O141" s="54"/>
      <c r="P141" s="165">
        <f>O141*H141</f>
        <v>0</v>
      </c>
      <c r="Q141" s="165">
        <v>0</v>
      </c>
      <c r="R141" s="165">
        <f>Q141*H141</f>
        <v>0</v>
      </c>
      <c r="S141" s="165">
        <v>0</v>
      </c>
      <c r="T141" s="166">
        <f>S141*H141</f>
        <v>0</v>
      </c>
      <c r="AR141" s="167" t="s">
        <v>165</v>
      </c>
      <c r="AT141" s="167" t="s">
        <v>161</v>
      </c>
      <c r="AU141" s="167" t="s">
        <v>82</v>
      </c>
      <c r="AY141" s="16" t="s">
        <v>159</v>
      </c>
      <c r="BE141" s="168">
        <f>IF(N141="základná",J141,0)</f>
        <v>0</v>
      </c>
      <c r="BF141" s="168">
        <f>IF(N141="znížená",J141,0)</f>
        <v>0</v>
      </c>
      <c r="BG141" s="168">
        <f>IF(N141="zákl. prenesená",J141,0)</f>
        <v>0</v>
      </c>
      <c r="BH141" s="168">
        <f>IF(N141="zníž. prenesená",J141,0)</f>
        <v>0</v>
      </c>
      <c r="BI141" s="168">
        <f>IF(N141="nulová",J141,0)</f>
        <v>0</v>
      </c>
      <c r="BJ141" s="16" t="s">
        <v>82</v>
      </c>
      <c r="BK141" s="168">
        <f>ROUND(I141*H141,2)</f>
        <v>0</v>
      </c>
      <c r="BL141" s="16" t="s">
        <v>165</v>
      </c>
      <c r="BM141" s="167" t="s">
        <v>7</v>
      </c>
    </row>
    <row r="142" spans="2:65" s="12" customFormat="1">
      <c r="B142" s="169"/>
      <c r="D142" s="170" t="s">
        <v>167</v>
      </c>
      <c r="E142" s="171" t="s">
        <v>1</v>
      </c>
      <c r="F142" s="172" t="s">
        <v>3675</v>
      </c>
      <c r="H142" s="173">
        <v>49</v>
      </c>
      <c r="I142" s="174"/>
      <c r="L142" s="169"/>
      <c r="M142" s="175"/>
      <c r="N142" s="176"/>
      <c r="O142" s="176"/>
      <c r="P142" s="176"/>
      <c r="Q142" s="176"/>
      <c r="R142" s="176"/>
      <c r="S142" s="176"/>
      <c r="T142" s="177"/>
      <c r="AT142" s="171" t="s">
        <v>167</v>
      </c>
      <c r="AU142" s="171" t="s">
        <v>82</v>
      </c>
      <c r="AV142" s="12" t="s">
        <v>82</v>
      </c>
      <c r="AW142" s="12" t="s">
        <v>27</v>
      </c>
      <c r="AX142" s="12" t="s">
        <v>74</v>
      </c>
      <c r="AY142" s="171" t="s">
        <v>159</v>
      </c>
    </row>
    <row r="143" spans="2:65" s="1" customFormat="1" ht="36" customHeight="1">
      <c r="B143" s="155"/>
      <c r="C143" s="156" t="s">
        <v>235</v>
      </c>
      <c r="D143" s="156" t="s">
        <v>161</v>
      </c>
      <c r="E143" s="157" t="s">
        <v>259</v>
      </c>
      <c r="F143" s="158" t="s">
        <v>260</v>
      </c>
      <c r="G143" s="159" t="s">
        <v>164</v>
      </c>
      <c r="H143" s="160">
        <v>343</v>
      </c>
      <c r="I143" s="161"/>
      <c r="J143" s="162">
        <f>ROUND(I143*H143,2)</f>
        <v>0</v>
      </c>
      <c r="K143" s="158" t="s">
        <v>172</v>
      </c>
      <c r="L143" s="31"/>
      <c r="M143" s="163" t="s">
        <v>1</v>
      </c>
      <c r="N143" s="164" t="s">
        <v>36</v>
      </c>
      <c r="O143" s="54"/>
      <c r="P143" s="165">
        <f>O143*H143</f>
        <v>0</v>
      </c>
      <c r="Q143" s="165">
        <v>0</v>
      </c>
      <c r="R143" s="165">
        <f>Q143*H143</f>
        <v>0</v>
      </c>
      <c r="S143" s="165">
        <v>0</v>
      </c>
      <c r="T143" s="166">
        <f>S143*H143</f>
        <v>0</v>
      </c>
      <c r="AR143" s="167" t="s">
        <v>165</v>
      </c>
      <c r="AT143" s="167" t="s">
        <v>161</v>
      </c>
      <c r="AU143" s="167" t="s">
        <v>82</v>
      </c>
      <c r="AY143" s="16" t="s">
        <v>159</v>
      </c>
      <c r="BE143" s="168">
        <f>IF(N143="základná",J143,0)</f>
        <v>0</v>
      </c>
      <c r="BF143" s="168">
        <f>IF(N143="znížená",J143,0)</f>
        <v>0</v>
      </c>
      <c r="BG143" s="168">
        <f>IF(N143="zákl. prenesená",J143,0)</f>
        <v>0</v>
      </c>
      <c r="BH143" s="168">
        <f>IF(N143="zníž. prenesená",J143,0)</f>
        <v>0</v>
      </c>
      <c r="BI143" s="168">
        <f>IF(N143="nulová",J143,0)</f>
        <v>0</v>
      </c>
      <c r="BJ143" s="16" t="s">
        <v>82</v>
      </c>
      <c r="BK143" s="168">
        <f>ROUND(I143*H143,2)</f>
        <v>0</v>
      </c>
      <c r="BL143" s="16" t="s">
        <v>165</v>
      </c>
      <c r="BM143" s="167" t="s">
        <v>3676</v>
      </c>
    </row>
    <row r="144" spans="2:65" s="12" customFormat="1">
      <c r="B144" s="169"/>
      <c r="D144" s="170" t="s">
        <v>167</v>
      </c>
      <c r="E144" s="171" t="s">
        <v>1</v>
      </c>
      <c r="F144" s="172" t="s">
        <v>3677</v>
      </c>
      <c r="H144" s="173">
        <v>343</v>
      </c>
      <c r="I144" s="174"/>
      <c r="L144" s="169"/>
      <c r="M144" s="175"/>
      <c r="N144" s="176"/>
      <c r="O144" s="176"/>
      <c r="P144" s="176"/>
      <c r="Q144" s="176"/>
      <c r="R144" s="176"/>
      <c r="S144" s="176"/>
      <c r="T144" s="177"/>
      <c r="AT144" s="171" t="s">
        <v>167</v>
      </c>
      <c r="AU144" s="171" t="s">
        <v>82</v>
      </c>
      <c r="AV144" s="12" t="s">
        <v>82</v>
      </c>
      <c r="AW144" s="12" t="s">
        <v>27</v>
      </c>
      <c r="AX144" s="12" t="s">
        <v>74</v>
      </c>
      <c r="AY144" s="171" t="s">
        <v>159</v>
      </c>
    </row>
    <row r="145" spans="2:65" s="1" customFormat="1" ht="24" customHeight="1">
      <c r="B145" s="155"/>
      <c r="C145" s="156" t="s">
        <v>243</v>
      </c>
      <c r="D145" s="156" t="s">
        <v>161</v>
      </c>
      <c r="E145" s="157" t="s">
        <v>264</v>
      </c>
      <c r="F145" s="158" t="s">
        <v>265</v>
      </c>
      <c r="G145" s="159" t="s">
        <v>164</v>
      </c>
      <c r="H145" s="160">
        <v>49</v>
      </c>
      <c r="I145" s="161"/>
      <c r="J145" s="162">
        <f>ROUND(I145*H145,2)</f>
        <v>0</v>
      </c>
      <c r="K145" s="158" t="s">
        <v>1</v>
      </c>
      <c r="L145" s="31"/>
      <c r="M145" s="163" t="s">
        <v>1</v>
      </c>
      <c r="N145" s="164" t="s">
        <v>36</v>
      </c>
      <c r="O145" s="54"/>
      <c r="P145" s="165">
        <f>O145*H145</f>
        <v>0</v>
      </c>
      <c r="Q145" s="165">
        <v>0</v>
      </c>
      <c r="R145" s="165">
        <f>Q145*H145</f>
        <v>0</v>
      </c>
      <c r="S145" s="165">
        <v>0</v>
      </c>
      <c r="T145" s="166">
        <f>S145*H145</f>
        <v>0</v>
      </c>
      <c r="AR145" s="167" t="s">
        <v>165</v>
      </c>
      <c r="AT145" s="167" t="s">
        <v>161</v>
      </c>
      <c r="AU145" s="167" t="s">
        <v>82</v>
      </c>
      <c r="AY145" s="16" t="s">
        <v>159</v>
      </c>
      <c r="BE145" s="168">
        <f>IF(N145="základná",J145,0)</f>
        <v>0</v>
      </c>
      <c r="BF145" s="168">
        <f>IF(N145="znížená",J145,0)</f>
        <v>0</v>
      </c>
      <c r="BG145" s="168">
        <f>IF(N145="zákl. prenesená",J145,0)</f>
        <v>0</v>
      </c>
      <c r="BH145" s="168">
        <f>IF(N145="zníž. prenesená",J145,0)</f>
        <v>0</v>
      </c>
      <c r="BI145" s="168">
        <f>IF(N145="nulová",J145,0)</f>
        <v>0</v>
      </c>
      <c r="BJ145" s="16" t="s">
        <v>82</v>
      </c>
      <c r="BK145" s="168">
        <f>ROUND(I145*H145,2)</f>
        <v>0</v>
      </c>
      <c r="BL145" s="16" t="s">
        <v>165</v>
      </c>
      <c r="BM145" s="167" t="s">
        <v>294</v>
      </c>
    </row>
    <row r="146" spans="2:65" s="1" customFormat="1" ht="16.5" customHeight="1">
      <c r="B146" s="155"/>
      <c r="C146" s="156" t="s">
        <v>248</v>
      </c>
      <c r="D146" s="156" t="s">
        <v>161</v>
      </c>
      <c r="E146" s="157" t="s">
        <v>268</v>
      </c>
      <c r="F146" s="158" t="s">
        <v>269</v>
      </c>
      <c r="G146" s="159" t="s">
        <v>164</v>
      </c>
      <c r="H146" s="160">
        <v>49</v>
      </c>
      <c r="I146" s="161"/>
      <c r="J146" s="162">
        <f>ROUND(I146*H146,2)</f>
        <v>0</v>
      </c>
      <c r="K146" s="158" t="s">
        <v>1</v>
      </c>
      <c r="L146" s="31"/>
      <c r="M146" s="163" t="s">
        <v>1</v>
      </c>
      <c r="N146" s="164" t="s">
        <v>36</v>
      </c>
      <c r="O146" s="54"/>
      <c r="P146" s="165">
        <f>O146*H146</f>
        <v>0</v>
      </c>
      <c r="Q146" s="165">
        <v>0</v>
      </c>
      <c r="R146" s="165">
        <f>Q146*H146</f>
        <v>0</v>
      </c>
      <c r="S146" s="165">
        <v>0</v>
      </c>
      <c r="T146" s="166">
        <f>S146*H146</f>
        <v>0</v>
      </c>
      <c r="AR146" s="167" t="s">
        <v>165</v>
      </c>
      <c r="AT146" s="167" t="s">
        <v>161</v>
      </c>
      <c r="AU146" s="167" t="s">
        <v>82</v>
      </c>
      <c r="AY146" s="16" t="s">
        <v>159</v>
      </c>
      <c r="BE146" s="168">
        <f>IF(N146="základná",J146,0)</f>
        <v>0</v>
      </c>
      <c r="BF146" s="168">
        <f>IF(N146="znížená",J146,0)</f>
        <v>0</v>
      </c>
      <c r="BG146" s="168">
        <f>IF(N146="zákl. prenesená",J146,0)</f>
        <v>0</v>
      </c>
      <c r="BH146" s="168">
        <f>IF(N146="zníž. prenesená",J146,0)</f>
        <v>0</v>
      </c>
      <c r="BI146" s="168">
        <f>IF(N146="nulová",J146,0)</f>
        <v>0</v>
      </c>
      <c r="BJ146" s="16" t="s">
        <v>82</v>
      </c>
      <c r="BK146" s="168">
        <f>ROUND(I146*H146,2)</f>
        <v>0</v>
      </c>
      <c r="BL146" s="16" t="s">
        <v>165</v>
      </c>
      <c r="BM146" s="167" t="s">
        <v>314</v>
      </c>
    </row>
    <row r="147" spans="2:65" s="1" customFormat="1" ht="24" customHeight="1">
      <c r="B147" s="155"/>
      <c r="C147" s="156" t="s">
        <v>253</v>
      </c>
      <c r="D147" s="156" t="s">
        <v>161</v>
      </c>
      <c r="E147" s="157" t="s">
        <v>272</v>
      </c>
      <c r="F147" s="158" t="s">
        <v>273</v>
      </c>
      <c r="G147" s="159" t="s">
        <v>227</v>
      </c>
      <c r="H147" s="160">
        <v>88.2</v>
      </c>
      <c r="I147" s="161"/>
      <c r="J147" s="162">
        <f>ROUND(I147*H147,2)</f>
        <v>0</v>
      </c>
      <c r="K147" s="158" t="s">
        <v>1</v>
      </c>
      <c r="L147" s="31"/>
      <c r="M147" s="163" t="s">
        <v>1</v>
      </c>
      <c r="N147" s="164" t="s">
        <v>36</v>
      </c>
      <c r="O147" s="54"/>
      <c r="P147" s="165">
        <f>O147*H147</f>
        <v>0</v>
      </c>
      <c r="Q147" s="165">
        <v>0</v>
      </c>
      <c r="R147" s="165">
        <f>Q147*H147</f>
        <v>0</v>
      </c>
      <c r="S147" s="165">
        <v>0</v>
      </c>
      <c r="T147" s="166">
        <f>S147*H147</f>
        <v>0</v>
      </c>
      <c r="AR147" s="167" t="s">
        <v>165</v>
      </c>
      <c r="AT147" s="167" t="s">
        <v>161</v>
      </c>
      <c r="AU147" s="167" t="s">
        <v>82</v>
      </c>
      <c r="AY147" s="16" t="s">
        <v>159</v>
      </c>
      <c r="BE147" s="168">
        <f>IF(N147="základná",J147,0)</f>
        <v>0</v>
      </c>
      <c r="BF147" s="168">
        <f>IF(N147="znížená",J147,0)</f>
        <v>0</v>
      </c>
      <c r="BG147" s="168">
        <f>IF(N147="zákl. prenesená",J147,0)</f>
        <v>0</v>
      </c>
      <c r="BH147" s="168">
        <f>IF(N147="zníž. prenesená",J147,0)</f>
        <v>0</v>
      </c>
      <c r="BI147" s="168">
        <f>IF(N147="nulová",J147,0)</f>
        <v>0</v>
      </c>
      <c r="BJ147" s="16" t="s">
        <v>82</v>
      </c>
      <c r="BK147" s="168">
        <f>ROUND(I147*H147,2)</f>
        <v>0</v>
      </c>
      <c r="BL147" s="16" t="s">
        <v>165</v>
      </c>
      <c r="BM147" s="167" t="s">
        <v>331</v>
      </c>
    </row>
    <row r="148" spans="2:65" s="12" customFormat="1">
      <c r="B148" s="169"/>
      <c r="D148" s="170" t="s">
        <v>167</v>
      </c>
      <c r="E148" s="171" t="s">
        <v>1</v>
      </c>
      <c r="F148" s="172" t="s">
        <v>3678</v>
      </c>
      <c r="H148" s="173">
        <v>88.2</v>
      </c>
      <c r="I148" s="174"/>
      <c r="L148" s="169"/>
      <c r="M148" s="175"/>
      <c r="N148" s="176"/>
      <c r="O148" s="176"/>
      <c r="P148" s="176"/>
      <c r="Q148" s="176"/>
      <c r="R148" s="176"/>
      <c r="S148" s="176"/>
      <c r="T148" s="177"/>
      <c r="AT148" s="171" t="s">
        <v>167</v>
      </c>
      <c r="AU148" s="171" t="s">
        <v>82</v>
      </c>
      <c r="AV148" s="12" t="s">
        <v>82</v>
      </c>
      <c r="AW148" s="12" t="s">
        <v>27</v>
      </c>
      <c r="AX148" s="12" t="s">
        <v>74</v>
      </c>
      <c r="AY148" s="171" t="s">
        <v>159</v>
      </c>
    </row>
    <row r="149" spans="2:65" s="1" customFormat="1" ht="24" customHeight="1">
      <c r="B149" s="155"/>
      <c r="C149" s="156" t="s">
        <v>258</v>
      </c>
      <c r="D149" s="156" t="s">
        <v>161</v>
      </c>
      <c r="E149" s="157" t="s">
        <v>1064</v>
      </c>
      <c r="F149" s="158" t="s">
        <v>207</v>
      </c>
      <c r="G149" s="159" t="s">
        <v>164</v>
      </c>
      <c r="H149" s="160">
        <v>6</v>
      </c>
      <c r="I149" s="161"/>
      <c r="J149" s="162">
        <f>ROUND(I149*H149,2)</f>
        <v>0</v>
      </c>
      <c r="K149" s="158" t="s">
        <v>1</v>
      </c>
      <c r="L149" s="31"/>
      <c r="M149" s="163" t="s">
        <v>1</v>
      </c>
      <c r="N149" s="164" t="s">
        <v>36</v>
      </c>
      <c r="O149" s="54"/>
      <c r="P149" s="165">
        <f>O149*H149</f>
        <v>0</v>
      </c>
      <c r="Q149" s="165">
        <v>0</v>
      </c>
      <c r="R149" s="165">
        <f>Q149*H149</f>
        <v>0</v>
      </c>
      <c r="S149" s="165">
        <v>0</v>
      </c>
      <c r="T149" s="166">
        <f>S149*H149</f>
        <v>0</v>
      </c>
      <c r="AR149" s="167" t="s">
        <v>165</v>
      </c>
      <c r="AT149" s="167" t="s">
        <v>161</v>
      </c>
      <c r="AU149" s="167" t="s">
        <v>82</v>
      </c>
      <c r="AY149" s="16" t="s">
        <v>159</v>
      </c>
      <c r="BE149" s="168">
        <f>IF(N149="základná",J149,0)</f>
        <v>0</v>
      </c>
      <c r="BF149" s="168">
        <f>IF(N149="znížená",J149,0)</f>
        <v>0</v>
      </c>
      <c r="BG149" s="168">
        <f>IF(N149="zákl. prenesená",J149,0)</f>
        <v>0</v>
      </c>
      <c r="BH149" s="168">
        <f>IF(N149="zníž. prenesená",J149,0)</f>
        <v>0</v>
      </c>
      <c r="BI149" s="168">
        <f>IF(N149="nulová",J149,0)</f>
        <v>0</v>
      </c>
      <c r="BJ149" s="16" t="s">
        <v>82</v>
      </c>
      <c r="BK149" s="168">
        <f>ROUND(I149*H149,2)</f>
        <v>0</v>
      </c>
      <c r="BL149" s="16" t="s">
        <v>165</v>
      </c>
      <c r="BM149" s="167" t="s">
        <v>352</v>
      </c>
    </row>
    <row r="150" spans="2:65" s="1" customFormat="1" ht="24" customHeight="1">
      <c r="B150" s="155"/>
      <c r="C150" s="156" t="s">
        <v>263</v>
      </c>
      <c r="D150" s="156" t="s">
        <v>161</v>
      </c>
      <c r="E150" s="157" t="s">
        <v>1065</v>
      </c>
      <c r="F150" s="158" t="s">
        <v>1066</v>
      </c>
      <c r="G150" s="159" t="s">
        <v>164</v>
      </c>
      <c r="H150" s="160">
        <v>6</v>
      </c>
      <c r="I150" s="161"/>
      <c r="J150" s="162">
        <f>ROUND(I150*H150,2)</f>
        <v>0</v>
      </c>
      <c r="K150" s="158" t="s">
        <v>1</v>
      </c>
      <c r="L150" s="31"/>
      <c r="M150" s="163" t="s">
        <v>1</v>
      </c>
      <c r="N150" s="164" t="s">
        <v>36</v>
      </c>
      <c r="O150" s="54"/>
      <c r="P150" s="165">
        <f>O150*H150</f>
        <v>0</v>
      </c>
      <c r="Q150" s="165">
        <v>0</v>
      </c>
      <c r="R150" s="165">
        <f>Q150*H150</f>
        <v>0</v>
      </c>
      <c r="S150" s="165">
        <v>0</v>
      </c>
      <c r="T150" s="166">
        <f>S150*H150</f>
        <v>0</v>
      </c>
      <c r="AR150" s="167" t="s">
        <v>165</v>
      </c>
      <c r="AT150" s="167" t="s">
        <v>161</v>
      </c>
      <c r="AU150" s="167" t="s">
        <v>82</v>
      </c>
      <c r="AY150" s="16" t="s">
        <v>159</v>
      </c>
      <c r="BE150" s="168">
        <f>IF(N150="základná",J150,0)</f>
        <v>0</v>
      </c>
      <c r="BF150" s="168">
        <f>IF(N150="znížená",J150,0)</f>
        <v>0</v>
      </c>
      <c r="BG150" s="168">
        <f>IF(N150="zákl. prenesená",J150,0)</f>
        <v>0</v>
      </c>
      <c r="BH150" s="168">
        <f>IF(N150="zníž. prenesená",J150,0)</f>
        <v>0</v>
      </c>
      <c r="BI150" s="168">
        <f>IF(N150="nulová",J150,0)</f>
        <v>0</v>
      </c>
      <c r="BJ150" s="16" t="s">
        <v>82</v>
      </c>
      <c r="BK150" s="168">
        <f>ROUND(I150*H150,2)</f>
        <v>0</v>
      </c>
      <c r="BL150" s="16" t="s">
        <v>165</v>
      </c>
      <c r="BM150" s="167" t="s">
        <v>377</v>
      </c>
    </row>
    <row r="151" spans="2:65" s="1" customFormat="1" ht="16.5" customHeight="1">
      <c r="B151" s="155"/>
      <c r="C151" s="195" t="s">
        <v>267</v>
      </c>
      <c r="D151" s="195" t="s">
        <v>224</v>
      </c>
      <c r="E151" s="196" t="s">
        <v>1067</v>
      </c>
      <c r="F151" s="197" t="s">
        <v>1068</v>
      </c>
      <c r="G151" s="198" t="s">
        <v>227</v>
      </c>
      <c r="H151" s="199">
        <v>12.6</v>
      </c>
      <c r="I151" s="200"/>
      <c r="J151" s="201">
        <f>ROUND(I151*H151,2)</f>
        <v>0</v>
      </c>
      <c r="K151" s="197" t="s">
        <v>1</v>
      </c>
      <c r="L151" s="202"/>
      <c r="M151" s="203" t="s">
        <v>1</v>
      </c>
      <c r="N151" s="204" t="s">
        <v>36</v>
      </c>
      <c r="O151" s="54"/>
      <c r="P151" s="165">
        <f>O151*H151</f>
        <v>0</v>
      </c>
      <c r="Q151" s="165">
        <v>0</v>
      </c>
      <c r="R151" s="165">
        <f>Q151*H151</f>
        <v>0</v>
      </c>
      <c r="S151" s="165">
        <v>0</v>
      </c>
      <c r="T151" s="166">
        <f>S151*H151</f>
        <v>0</v>
      </c>
      <c r="AR151" s="167" t="s">
        <v>212</v>
      </c>
      <c r="AT151" s="167" t="s">
        <v>224</v>
      </c>
      <c r="AU151" s="167" t="s">
        <v>82</v>
      </c>
      <c r="AY151" s="16" t="s">
        <v>159</v>
      </c>
      <c r="BE151" s="168">
        <f>IF(N151="základná",J151,0)</f>
        <v>0</v>
      </c>
      <c r="BF151" s="168">
        <f>IF(N151="znížená",J151,0)</f>
        <v>0</v>
      </c>
      <c r="BG151" s="168">
        <f>IF(N151="zákl. prenesená",J151,0)</f>
        <v>0</v>
      </c>
      <c r="BH151" s="168">
        <f>IF(N151="zníž. prenesená",J151,0)</f>
        <v>0</v>
      </c>
      <c r="BI151" s="168">
        <f>IF(N151="nulová",J151,0)</f>
        <v>0</v>
      </c>
      <c r="BJ151" s="16" t="s">
        <v>82</v>
      </c>
      <c r="BK151" s="168">
        <f>ROUND(I151*H151,2)</f>
        <v>0</v>
      </c>
      <c r="BL151" s="16" t="s">
        <v>165</v>
      </c>
      <c r="BM151" s="167" t="s">
        <v>366</v>
      </c>
    </row>
    <row r="152" spans="2:65" s="12" customFormat="1">
      <c r="B152" s="169"/>
      <c r="D152" s="170" t="s">
        <v>167</v>
      </c>
      <c r="E152" s="171" t="s">
        <v>1</v>
      </c>
      <c r="F152" s="172" t="s">
        <v>3679</v>
      </c>
      <c r="H152" s="173">
        <v>12.6</v>
      </c>
      <c r="I152" s="174"/>
      <c r="L152" s="169"/>
      <c r="M152" s="175"/>
      <c r="N152" s="176"/>
      <c r="O152" s="176"/>
      <c r="P152" s="176"/>
      <c r="Q152" s="176"/>
      <c r="R152" s="176"/>
      <c r="S152" s="176"/>
      <c r="T152" s="177"/>
      <c r="AT152" s="171" t="s">
        <v>167</v>
      </c>
      <c r="AU152" s="171" t="s">
        <v>82</v>
      </c>
      <c r="AV152" s="12" t="s">
        <v>82</v>
      </c>
      <c r="AW152" s="12" t="s">
        <v>27</v>
      </c>
      <c r="AX152" s="12" t="s">
        <v>74</v>
      </c>
      <c r="AY152" s="171" t="s">
        <v>159</v>
      </c>
    </row>
    <row r="153" spans="2:65" s="1" customFormat="1" ht="24" customHeight="1">
      <c r="B153" s="155"/>
      <c r="C153" s="156" t="s">
        <v>271</v>
      </c>
      <c r="D153" s="156" t="s">
        <v>161</v>
      </c>
      <c r="E153" s="157" t="s">
        <v>3680</v>
      </c>
      <c r="F153" s="158" t="s">
        <v>3681</v>
      </c>
      <c r="G153" s="159" t="s">
        <v>164</v>
      </c>
      <c r="H153" s="160">
        <v>2</v>
      </c>
      <c r="I153" s="161"/>
      <c r="J153" s="162">
        <f>ROUND(I153*H153,2)</f>
        <v>0</v>
      </c>
      <c r="K153" s="158" t="s">
        <v>1</v>
      </c>
      <c r="L153" s="31"/>
      <c r="M153" s="163" t="s">
        <v>1</v>
      </c>
      <c r="N153" s="164" t="s">
        <v>36</v>
      </c>
      <c r="O153" s="54"/>
      <c r="P153" s="165">
        <f>O153*H153</f>
        <v>0</v>
      </c>
      <c r="Q153" s="165">
        <v>0</v>
      </c>
      <c r="R153" s="165">
        <f>Q153*H153</f>
        <v>0</v>
      </c>
      <c r="S153" s="165">
        <v>0</v>
      </c>
      <c r="T153" s="166">
        <f>S153*H153</f>
        <v>0</v>
      </c>
      <c r="AR153" s="167" t="s">
        <v>165</v>
      </c>
      <c r="AT153" s="167" t="s">
        <v>161</v>
      </c>
      <c r="AU153" s="167" t="s">
        <v>82</v>
      </c>
      <c r="AY153" s="16" t="s">
        <v>159</v>
      </c>
      <c r="BE153" s="168">
        <f>IF(N153="základná",J153,0)</f>
        <v>0</v>
      </c>
      <c r="BF153" s="168">
        <f>IF(N153="znížená",J153,0)</f>
        <v>0</v>
      </c>
      <c r="BG153" s="168">
        <f>IF(N153="zákl. prenesená",J153,0)</f>
        <v>0</v>
      </c>
      <c r="BH153" s="168">
        <f>IF(N153="zníž. prenesená",J153,0)</f>
        <v>0</v>
      </c>
      <c r="BI153" s="168">
        <f>IF(N153="nulová",J153,0)</f>
        <v>0</v>
      </c>
      <c r="BJ153" s="16" t="s">
        <v>82</v>
      </c>
      <c r="BK153" s="168">
        <f>ROUND(I153*H153,2)</f>
        <v>0</v>
      </c>
      <c r="BL153" s="16" t="s">
        <v>165</v>
      </c>
      <c r="BM153" s="167" t="s">
        <v>387</v>
      </c>
    </row>
    <row r="154" spans="2:65" s="1" customFormat="1" ht="16.5" customHeight="1">
      <c r="B154" s="155"/>
      <c r="C154" s="195" t="s">
        <v>277</v>
      </c>
      <c r="D154" s="195" t="s">
        <v>224</v>
      </c>
      <c r="E154" s="196" t="s">
        <v>3682</v>
      </c>
      <c r="F154" s="197" t="s">
        <v>3683</v>
      </c>
      <c r="G154" s="198" t="s">
        <v>202</v>
      </c>
      <c r="H154" s="199">
        <v>10</v>
      </c>
      <c r="I154" s="200"/>
      <c r="J154" s="201">
        <f>ROUND(I154*H154,2)</f>
        <v>0</v>
      </c>
      <c r="K154" s="197" t="s">
        <v>1</v>
      </c>
      <c r="L154" s="202"/>
      <c r="M154" s="203" t="s">
        <v>1</v>
      </c>
      <c r="N154" s="204" t="s">
        <v>36</v>
      </c>
      <c r="O154" s="54"/>
      <c r="P154" s="165">
        <f>O154*H154</f>
        <v>0</v>
      </c>
      <c r="Q154" s="165">
        <v>0</v>
      </c>
      <c r="R154" s="165">
        <f>Q154*H154</f>
        <v>0</v>
      </c>
      <c r="S154" s="165">
        <v>0</v>
      </c>
      <c r="T154" s="166">
        <f>S154*H154</f>
        <v>0</v>
      </c>
      <c r="AR154" s="167" t="s">
        <v>212</v>
      </c>
      <c r="AT154" s="167" t="s">
        <v>224</v>
      </c>
      <c r="AU154" s="167" t="s">
        <v>82</v>
      </c>
      <c r="AY154" s="16" t="s">
        <v>159</v>
      </c>
      <c r="BE154" s="168">
        <f>IF(N154="základná",J154,0)</f>
        <v>0</v>
      </c>
      <c r="BF154" s="168">
        <f>IF(N154="znížená",J154,0)</f>
        <v>0</v>
      </c>
      <c r="BG154" s="168">
        <f>IF(N154="zákl. prenesená",J154,0)</f>
        <v>0</v>
      </c>
      <c r="BH154" s="168">
        <f>IF(N154="zníž. prenesená",J154,0)</f>
        <v>0</v>
      </c>
      <c r="BI154" s="168">
        <f>IF(N154="nulová",J154,0)</f>
        <v>0</v>
      </c>
      <c r="BJ154" s="16" t="s">
        <v>82</v>
      </c>
      <c r="BK154" s="168">
        <f>ROUND(I154*H154,2)</f>
        <v>0</v>
      </c>
      <c r="BL154" s="16" t="s">
        <v>165</v>
      </c>
      <c r="BM154" s="167" t="s">
        <v>402</v>
      </c>
    </row>
    <row r="155" spans="2:65" s="1" customFormat="1" ht="16.5" customHeight="1">
      <c r="B155" s="155"/>
      <c r="C155" s="156" t="s">
        <v>7</v>
      </c>
      <c r="D155" s="156" t="s">
        <v>161</v>
      </c>
      <c r="E155" s="157" t="s">
        <v>1070</v>
      </c>
      <c r="F155" s="158" t="s">
        <v>1071</v>
      </c>
      <c r="G155" s="159" t="s">
        <v>202</v>
      </c>
      <c r="H155" s="160">
        <v>10</v>
      </c>
      <c r="I155" s="161"/>
      <c r="J155" s="162">
        <f>ROUND(I155*H155,2)</f>
        <v>0</v>
      </c>
      <c r="K155" s="158" t="s">
        <v>1</v>
      </c>
      <c r="L155" s="31"/>
      <c r="M155" s="163" t="s">
        <v>1</v>
      </c>
      <c r="N155" s="164" t="s">
        <v>36</v>
      </c>
      <c r="O155" s="54"/>
      <c r="P155" s="165">
        <f>O155*H155</f>
        <v>0</v>
      </c>
      <c r="Q155" s="165">
        <v>0</v>
      </c>
      <c r="R155" s="165">
        <f>Q155*H155</f>
        <v>0</v>
      </c>
      <c r="S155" s="165">
        <v>0</v>
      </c>
      <c r="T155" s="166">
        <f>S155*H155</f>
        <v>0</v>
      </c>
      <c r="AR155" s="167" t="s">
        <v>165</v>
      </c>
      <c r="AT155" s="167" t="s">
        <v>161</v>
      </c>
      <c r="AU155" s="167" t="s">
        <v>82</v>
      </c>
      <c r="AY155" s="16" t="s">
        <v>159</v>
      </c>
      <c r="BE155" s="168">
        <f>IF(N155="základná",J155,0)</f>
        <v>0</v>
      </c>
      <c r="BF155" s="168">
        <f>IF(N155="znížená",J155,0)</f>
        <v>0</v>
      </c>
      <c r="BG155" s="168">
        <f>IF(N155="zákl. prenesená",J155,0)</f>
        <v>0</v>
      </c>
      <c r="BH155" s="168">
        <f>IF(N155="zníž. prenesená",J155,0)</f>
        <v>0</v>
      </c>
      <c r="BI155" s="168">
        <f>IF(N155="nulová",J155,0)</f>
        <v>0</v>
      </c>
      <c r="BJ155" s="16" t="s">
        <v>82</v>
      </c>
      <c r="BK155" s="168">
        <f>ROUND(I155*H155,2)</f>
        <v>0</v>
      </c>
      <c r="BL155" s="16" t="s">
        <v>165</v>
      </c>
      <c r="BM155" s="167" t="s">
        <v>412</v>
      </c>
    </row>
    <row r="156" spans="2:65" s="11" customFormat="1" ht="22.95" customHeight="1">
      <c r="B156" s="142"/>
      <c r="D156" s="143" t="s">
        <v>69</v>
      </c>
      <c r="E156" s="153" t="s">
        <v>82</v>
      </c>
      <c r="F156" s="153" t="s">
        <v>276</v>
      </c>
      <c r="I156" s="145"/>
      <c r="J156" s="154">
        <f>BK156</f>
        <v>0</v>
      </c>
      <c r="L156" s="142"/>
      <c r="M156" s="147"/>
      <c r="N156" s="148"/>
      <c r="O156" s="148"/>
      <c r="P156" s="149">
        <f>P157</f>
        <v>0</v>
      </c>
      <c r="Q156" s="148"/>
      <c r="R156" s="149">
        <f>R157</f>
        <v>0</v>
      </c>
      <c r="S156" s="148"/>
      <c r="T156" s="150">
        <f>T157</f>
        <v>0</v>
      </c>
      <c r="AR156" s="143" t="s">
        <v>74</v>
      </c>
      <c r="AT156" s="151" t="s">
        <v>69</v>
      </c>
      <c r="AU156" s="151" t="s">
        <v>74</v>
      </c>
      <c r="AY156" s="143" t="s">
        <v>159</v>
      </c>
      <c r="BK156" s="152">
        <f>BK157</f>
        <v>0</v>
      </c>
    </row>
    <row r="157" spans="2:65" s="1" customFormat="1" ht="24" customHeight="1">
      <c r="B157" s="155"/>
      <c r="C157" s="156" t="s">
        <v>290</v>
      </c>
      <c r="D157" s="156" t="s">
        <v>161</v>
      </c>
      <c r="E157" s="157" t="s">
        <v>1072</v>
      </c>
      <c r="F157" s="158" t="s">
        <v>1073</v>
      </c>
      <c r="G157" s="159" t="s">
        <v>202</v>
      </c>
      <c r="H157" s="160">
        <v>20</v>
      </c>
      <c r="I157" s="161"/>
      <c r="J157" s="162">
        <f>ROUND(I157*H157,2)</f>
        <v>0</v>
      </c>
      <c r="K157" s="158" t="s">
        <v>1</v>
      </c>
      <c r="L157" s="31"/>
      <c r="M157" s="163" t="s">
        <v>1</v>
      </c>
      <c r="N157" s="164" t="s">
        <v>36</v>
      </c>
      <c r="O157" s="54"/>
      <c r="P157" s="165">
        <f>O157*H157</f>
        <v>0</v>
      </c>
      <c r="Q157" s="165">
        <v>0</v>
      </c>
      <c r="R157" s="165">
        <f>Q157*H157</f>
        <v>0</v>
      </c>
      <c r="S157" s="165">
        <v>0</v>
      </c>
      <c r="T157" s="166">
        <f>S157*H157</f>
        <v>0</v>
      </c>
      <c r="AR157" s="167" t="s">
        <v>165</v>
      </c>
      <c r="AT157" s="167" t="s">
        <v>161</v>
      </c>
      <c r="AU157" s="167" t="s">
        <v>82</v>
      </c>
      <c r="AY157" s="16" t="s">
        <v>159</v>
      </c>
      <c r="BE157" s="168">
        <f>IF(N157="základná",J157,0)</f>
        <v>0</v>
      </c>
      <c r="BF157" s="168">
        <f>IF(N157="znížená",J157,0)</f>
        <v>0</v>
      </c>
      <c r="BG157" s="168">
        <f>IF(N157="zákl. prenesená",J157,0)</f>
        <v>0</v>
      </c>
      <c r="BH157" s="168">
        <f>IF(N157="zníž. prenesená",J157,0)</f>
        <v>0</v>
      </c>
      <c r="BI157" s="168">
        <f>IF(N157="nulová",J157,0)</f>
        <v>0</v>
      </c>
      <c r="BJ157" s="16" t="s">
        <v>82</v>
      </c>
      <c r="BK157" s="168">
        <f>ROUND(I157*H157,2)</f>
        <v>0</v>
      </c>
      <c r="BL157" s="16" t="s">
        <v>165</v>
      </c>
      <c r="BM157" s="167" t="s">
        <v>427</v>
      </c>
    </row>
    <row r="158" spans="2:65" s="11" customFormat="1" ht="22.95" customHeight="1">
      <c r="B158" s="142"/>
      <c r="D158" s="143" t="s">
        <v>69</v>
      </c>
      <c r="E158" s="153" t="s">
        <v>165</v>
      </c>
      <c r="F158" s="153" t="s">
        <v>1074</v>
      </c>
      <c r="I158" s="145"/>
      <c r="J158" s="154">
        <f>BK158</f>
        <v>0</v>
      </c>
      <c r="L158" s="142"/>
      <c r="M158" s="147"/>
      <c r="N158" s="148"/>
      <c r="O158" s="148"/>
      <c r="P158" s="149">
        <f>SUM(P159:P161)</f>
        <v>0</v>
      </c>
      <c r="Q158" s="148"/>
      <c r="R158" s="149">
        <f>SUM(R159:R161)</f>
        <v>0</v>
      </c>
      <c r="S158" s="148"/>
      <c r="T158" s="150">
        <f>SUM(T159:T161)</f>
        <v>0</v>
      </c>
      <c r="AR158" s="143" t="s">
        <v>74</v>
      </c>
      <c r="AT158" s="151" t="s">
        <v>69</v>
      </c>
      <c r="AU158" s="151" t="s">
        <v>74</v>
      </c>
      <c r="AY158" s="143" t="s">
        <v>159</v>
      </c>
      <c r="BK158" s="152">
        <f>SUM(BK159:BK161)</f>
        <v>0</v>
      </c>
    </row>
    <row r="159" spans="2:65" s="1" customFormat="1" ht="36" customHeight="1">
      <c r="B159" s="155"/>
      <c r="C159" s="156" t="s">
        <v>294</v>
      </c>
      <c r="D159" s="156" t="s">
        <v>161</v>
      </c>
      <c r="E159" s="157" t="s">
        <v>1075</v>
      </c>
      <c r="F159" s="158" t="s">
        <v>1076</v>
      </c>
      <c r="G159" s="159" t="s">
        <v>164</v>
      </c>
      <c r="H159" s="160">
        <v>10</v>
      </c>
      <c r="I159" s="161"/>
      <c r="J159" s="162">
        <f>ROUND(I159*H159,2)</f>
        <v>0</v>
      </c>
      <c r="K159" s="158" t="s">
        <v>1</v>
      </c>
      <c r="L159" s="31"/>
      <c r="M159" s="163" t="s">
        <v>1</v>
      </c>
      <c r="N159" s="164" t="s">
        <v>36</v>
      </c>
      <c r="O159" s="54"/>
      <c r="P159" s="165">
        <f>O159*H159</f>
        <v>0</v>
      </c>
      <c r="Q159" s="165">
        <v>0</v>
      </c>
      <c r="R159" s="165">
        <f>Q159*H159</f>
        <v>0</v>
      </c>
      <c r="S159" s="165">
        <v>0</v>
      </c>
      <c r="T159" s="166">
        <f>S159*H159</f>
        <v>0</v>
      </c>
      <c r="AR159" s="167" t="s">
        <v>165</v>
      </c>
      <c r="AT159" s="167" t="s">
        <v>161</v>
      </c>
      <c r="AU159" s="167" t="s">
        <v>82</v>
      </c>
      <c r="AY159" s="16" t="s">
        <v>159</v>
      </c>
      <c r="BE159" s="168">
        <f>IF(N159="základná",J159,0)</f>
        <v>0</v>
      </c>
      <c r="BF159" s="168">
        <f>IF(N159="znížená",J159,0)</f>
        <v>0</v>
      </c>
      <c r="BG159" s="168">
        <f>IF(N159="zákl. prenesená",J159,0)</f>
        <v>0</v>
      </c>
      <c r="BH159" s="168">
        <f>IF(N159="zníž. prenesená",J159,0)</f>
        <v>0</v>
      </c>
      <c r="BI159" s="168">
        <f>IF(N159="nulová",J159,0)</f>
        <v>0</v>
      </c>
      <c r="BJ159" s="16" t="s">
        <v>82</v>
      </c>
      <c r="BK159" s="168">
        <f>ROUND(I159*H159,2)</f>
        <v>0</v>
      </c>
      <c r="BL159" s="16" t="s">
        <v>165</v>
      </c>
      <c r="BM159" s="167" t="s">
        <v>440</v>
      </c>
    </row>
    <row r="160" spans="2:65" s="1" customFormat="1" ht="24" customHeight="1">
      <c r="B160" s="155"/>
      <c r="C160" s="156" t="s">
        <v>299</v>
      </c>
      <c r="D160" s="156" t="s">
        <v>161</v>
      </c>
      <c r="E160" s="157" t="s">
        <v>3598</v>
      </c>
      <c r="F160" s="158" t="s">
        <v>3599</v>
      </c>
      <c r="G160" s="159" t="s">
        <v>164</v>
      </c>
      <c r="H160" s="160">
        <v>5</v>
      </c>
      <c r="I160" s="161"/>
      <c r="J160" s="162">
        <f>ROUND(I160*H160,2)</f>
        <v>0</v>
      </c>
      <c r="K160" s="158" t="s">
        <v>1</v>
      </c>
      <c r="L160" s="31"/>
      <c r="M160" s="163" t="s">
        <v>1</v>
      </c>
      <c r="N160" s="164" t="s">
        <v>36</v>
      </c>
      <c r="O160" s="54"/>
      <c r="P160" s="165">
        <f>O160*H160</f>
        <v>0</v>
      </c>
      <c r="Q160" s="165">
        <v>0</v>
      </c>
      <c r="R160" s="165">
        <f>Q160*H160</f>
        <v>0</v>
      </c>
      <c r="S160" s="165">
        <v>0</v>
      </c>
      <c r="T160" s="166">
        <f>S160*H160</f>
        <v>0</v>
      </c>
      <c r="AR160" s="167" t="s">
        <v>165</v>
      </c>
      <c r="AT160" s="167" t="s">
        <v>161</v>
      </c>
      <c r="AU160" s="167" t="s">
        <v>82</v>
      </c>
      <c r="AY160" s="16" t="s">
        <v>159</v>
      </c>
      <c r="BE160" s="168">
        <f>IF(N160="základná",J160,0)</f>
        <v>0</v>
      </c>
      <c r="BF160" s="168">
        <f>IF(N160="znížená",J160,0)</f>
        <v>0</v>
      </c>
      <c r="BG160" s="168">
        <f>IF(N160="zákl. prenesená",J160,0)</f>
        <v>0</v>
      </c>
      <c r="BH160" s="168">
        <f>IF(N160="zníž. prenesená",J160,0)</f>
        <v>0</v>
      </c>
      <c r="BI160" s="168">
        <f>IF(N160="nulová",J160,0)</f>
        <v>0</v>
      </c>
      <c r="BJ160" s="16" t="s">
        <v>82</v>
      </c>
      <c r="BK160" s="168">
        <f>ROUND(I160*H160,2)</f>
        <v>0</v>
      </c>
      <c r="BL160" s="16" t="s">
        <v>165</v>
      </c>
      <c r="BM160" s="167" t="s">
        <v>633</v>
      </c>
    </row>
    <row r="161" spans="2:65" s="1" customFormat="1" ht="24" customHeight="1">
      <c r="B161" s="155"/>
      <c r="C161" s="156" t="s">
        <v>314</v>
      </c>
      <c r="D161" s="156" t="s">
        <v>161</v>
      </c>
      <c r="E161" s="157" t="s">
        <v>3600</v>
      </c>
      <c r="F161" s="158" t="s">
        <v>3601</v>
      </c>
      <c r="G161" s="159" t="s">
        <v>164</v>
      </c>
      <c r="H161" s="160">
        <v>2</v>
      </c>
      <c r="I161" s="161"/>
      <c r="J161" s="162">
        <f>ROUND(I161*H161,2)</f>
        <v>0</v>
      </c>
      <c r="K161" s="158" t="s">
        <v>1</v>
      </c>
      <c r="L161" s="31"/>
      <c r="M161" s="163" t="s">
        <v>1</v>
      </c>
      <c r="N161" s="164" t="s">
        <v>36</v>
      </c>
      <c r="O161" s="54"/>
      <c r="P161" s="165">
        <f>O161*H161</f>
        <v>0</v>
      </c>
      <c r="Q161" s="165">
        <v>0</v>
      </c>
      <c r="R161" s="165">
        <f>Q161*H161</f>
        <v>0</v>
      </c>
      <c r="S161" s="165">
        <v>0</v>
      </c>
      <c r="T161" s="166">
        <f>S161*H161</f>
        <v>0</v>
      </c>
      <c r="AR161" s="167" t="s">
        <v>165</v>
      </c>
      <c r="AT161" s="167" t="s">
        <v>161</v>
      </c>
      <c r="AU161" s="167" t="s">
        <v>82</v>
      </c>
      <c r="AY161" s="16" t="s">
        <v>159</v>
      </c>
      <c r="BE161" s="168">
        <f>IF(N161="základná",J161,0)</f>
        <v>0</v>
      </c>
      <c r="BF161" s="168">
        <f>IF(N161="znížená",J161,0)</f>
        <v>0</v>
      </c>
      <c r="BG161" s="168">
        <f>IF(N161="zákl. prenesená",J161,0)</f>
        <v>0</v>
      </c>
      <c r="BH161" s="168">
        <f>IF(N161="zníž. prenesená",J161,0)</f>
        <v>0</v>
      </c>
      <c r="BI161" s="168">
        <f>IF(N161="nulová",J161,0)</f>
        <v>0</v>
      </c>
      <c r="BJ161" s="16" t="s">
        <v>82</v>
      </c>
      <c r="BK161" s="168">
        <f>ROUND(I161*H161,2)</f>
        <v>0</v>
      </c>
      <c r="BL161" s="16" t="s">
        <v>165</v>
      </c>
      <c r="BM161" s="167" t="s">
        <v>644</v>
      </c>
    </row>
    <row r="162" spans="2:65" s="11" customFormat="1" ht="22.95" customHeight="1">
      <c r="B162" s="142"/>
      <c r="D162" s="143" t="s">
        <v>69</v>
      </c>
      <c r="E162" s="153" t="s">
        <v>212</v>
      </c>
      <c r="F162" s="153" t="s">
        <v>1077</v>
      </c>
      <c r="I162" s="145"/>
      <c r="J162" s="154">
        <f>BK162</f>
        <v>0</v>
      </c>
      <c r="L162" s="142"/>
      <c r="M162" s="147"/>
      <c r="N162" s="148"/>
      <c r="O162" s="148"/>
      <c r="P162" s="149">
        <f>SUM(P163:P201)</f>
        <v>0</v>
      </c>
      <c r="Q162" s="148"/>
      <c r="R162" s="149">
        <f>SUM(R163:R201)</f>
        <v>0</v>
      </c>
      <c r="S162" s="148"/>
      <c r="T162" s="150">
        <f>SUM(T163:T201)</f>
        <v>0</v>
      </c>
      <c r="AR162" s="143" t="s">
        <v>74</v>
      </c>
      <c r="AT162" s="151" t="s">
        <v>69</v>
      </c>
      <c r="AU162" s="151" t="s">
        <v>74</v>
      </c>
      <c r="AY162" s="143" t="s">
        <v>159</v>
      </c>
      <c r="BK162" s="152">
        <f>SUM(BK163:BK201)</f>
        <v>0</v>
      </c>
    </row>
    <row r="163" spans="2:65" s="1" customFormat="1" ht="16.5" customHeight="1">
      <c r="B163" s="155"/>
      <c r="C163" s="156" t="s">
        <v>327</v>
      </c>
      <c r="D163" s="156" t="s">
        <v>161</v>
      </c>
      <c r="E163" s="157" t="s">
        <v>3602</v>
      </c>
      <c r="F163" s="158" t="s">
        <v>3603</v>
      </c>
      <c r="G163" s="159" t="s">
        <v>1778</v>
      </c>
      <c r="H163" s="160">
        <v>1</v>
      </c>
      <c r="I163" s="161"/>
      <c r="J163" s="162">
        <f t="shared" ref="J163:J201" si="10">ROUND(I163*H163,2)</f>
        <v>0</v>
      </c>
      <c r="K163" s="158" t="s">
        <v>1</v>
      </c>
      <c r="L163" s="31"/>
      <c r="M163" s="163" t="s">
        <v>1</v>
      </c>
      <c r="N163" s="164" t="s">
        <v>36</v>
      </c>
      <c r="O163" s="54"/>
      <c r="P163" s="165">
        <f t="shared" ref="P163:P201" si="11">O163*H163</f>
        <v>0</v>
      </c>
      <c r="Q163" s="165">
        <v>0</v>
      </c>
      <c r="R163" s="165">
        <f t="shared" ref="R163:R201" si="12">Q163*H163</f>
        <v>0</v>
      </c>
      <c r="S163" s="165">
        <v>0</v>
      </c>
      <c r="T163" s="166">
        <f t="shared" ref="T163:T201" si="13">S163*H163</f>
        <v>0</v>
      </c>
      <c r="AR163" s="167" t="s">
        <v>165</v>
      </c>
      <c r="AT163" s="167" t="s">
        <v>161</v>
      </c>
      <c r="AU163" s="167" t="s">
        <v>82</v>
      </c>
      <c r="AY163" s="16" t="s">
        <v>159</v>
      </c>
      <c r="BE163" s="168">
        <f t="shared" ref="BE163:BE201" si="14">IF(N163="základná",J163,0)</f>
        <v>0</v>
      </c>
      <c r="BF163" s="168">
        <f t="shared" ref="BF163:BF201" si="15">IF(N163="znížená",J163,0)</f>
        <v>0</v>
      </c>
      <c r="BG163" s="168">
        <f t="shared" ref="BG163:BG201" si="16">IF(N163="zákl. prenesená",J163,0)</f>
        <v>0</v>
      </c>
      <c r="BH163" s="168">
        <f t="shared" ref="BH163:BH201" si="17">IF(N163="zníž. prenesená",J163,0)</f>
        <v>0</v>
      </c>
      <c r="BI163" s="168">
        <f t="shared" ref="BI163:BI201" si="18">IF(N163="nulová",J163,0)</f>
        <v>0</v>
      </c>
      <c r="BJ163" s="16" t="s">
        <v>82</v>
      </c>
      <c r="BK163" s="168">
        <f t="shared" ref="BK163:BK201" si="19">ROUND(I163*H163,2)</f>
        <v>0</v>
      </c>
      <c r="BL163" s="16" t="s">
        <v>165</v>
      </c>
      <c r="BM163" s="167" t="s">
        <v>656</v>
      </c>
    </row>
    <row r="164" spans="2:65" s="1" customFormat="1" ht="16.5" customHeight="1">
      <c r="B164" s="155"/>
      <c r="C164" s="156" t="s">
        <v>331</v>
      </c>
      <c r="D164" s="156" t="s">
        <v>161</v>
      </c>
      <c r="E164" s="157" t="s">
        <v>1078</v>
      </c>
      <c r="F164" s="158" t="s">
        <v>1079</v>
      </c>
      <c r="G164" s="159" t="s">
        <v>355</v>
      </c>
      <c r="H164" s="160">
        <v>2</v>
      </c>
      <c r="I164" s="161"/>
      <c r="J164" s="162">
        <f t="shared" si="10"/>
        <v>0</v>
      </c>
      <c r="K164" s="158" t="s">
        <v>1</v>
      </c>
      <c r="L164" s="31"/>
      <c r="M164" s="163" t="s">
        <v>1</v>
      </c>
      <c r="N164" s="164" t="s">
        <v>36</v>
      </c>
      <c r="O164" s="54"/>
      <c r="P164" s="165">
        <f t="shared" si="11"/>
        <v>0</v>
      </c>
      <c r="Q164" s="165">
        <v>0</v>
      </c>
      <c r="R164" s="165">
        <f t="shared" si="12"/>
        <v>0</v>
      </c>
      <c r="S164" s="165">
        <v>0</v>
      </c>
      <c r="T164" s="166">
        <f t="shared" si="13"/>
        <v>0</v>
      </c>
      <c r="AR164" s="167" t="s">
        <v>165</v>
      </c>
      <c r="AT164" s="167" t="s">
        <v>161</v>
      </c>
      <c r="AU164" s="167" t="s">
        <v>82</v>
      </c>
      <c r="AY164" s="16" t="s">
        <v>159</v>
      </c>
      <c r="BE164" s="168">
        <f t="shared" si="14"/>
        <v>0</v>
      </c>
      <c r="BF164" s="168">
        <f t="shared" si="15"/>
        <v>0</v>
      </c>
      <c r="BG164" s="168">
        <f t="shared" si="16"/>
        <v>0</v>
      </c>
      <c r="BH164" s="168">
        <f t="shared" si="17"/>
        <v>0</v>
      </c>
      <c r="BI164" s="168">
        <f t="shared" si="18"/>
        <v>0</v>
      </c>
      <c r="BJ164" s="16" t="s">
        <v>82</v>
      </c>
      <c r="BK164" s="168">
        <f t="shared" si="19"/>
        <v>0</v>
      </c>
      <c r="BL164" s="16" t="s">
        <v>165</v>
      </c>
      <c r="BM164" s="167" t="s">
        <v>668</v>
      </c>
    </row>
    <row r="165" spans="2:65" s="1" customFormat="1" ht="24" customHeight="1">
      <c r="B165" s="155"/>
      <c r="C165" s="195" t="s">
        <v>343</v>
      </c>
      <c r="D165" s="195" t="s">
        <v>224</v>
      </c>
      <c r="E165" s="196" t="s">
        <v>1080</v>
      </c>
      <c r="F165" s="197" t="s">
        <v>1081</v>
      </c>
      <c r="G165" s="198" t="s">
        <v>405</v>
      </c>
      <c r="H165" s="199">
        <v>2.5</v>
      </c>
      <c r="I165" s="200"/>
      <c r="J165" s="201">
        <f t="shared" si="10"/>
        <v>0</v>
      </c>
      <c r="K165" s="197" t="s">
        <v>1</v>
      </c>
      <c r="L165" s="202"/>
      <c r="M165" s="203" t="s">
        <v>1</v>
      </c>
      <c r="N165" s="204" t="s">
        <v>36</v>
      </c>
      <c r="O165" s="54"/>
      <c r="P165" s="165">
        <f t="shared" si="11"/>
        <v>0</v>
      </c>
      <c r="Q165" s="165">
        <v>0</v>
      </c>
      <c r="R165" s="165">
        <f t="shared" si="12"/>
        <v>0</v>
      </c>
      <c r="S165" s="165">
        <v>0</v>
      </c>
      <c r="T165" s="166">
        <f t="shared" si="13"/>
        <v>0</v>
      </c>
      <c r="AR165" s="167" t="s">
        <v>212</v>
      </c>
      <c r="AT165" s="167" t="s">
        <v>224</v>
      </c>
      <c r="AU165" s="167" t="s">
        <v>82</v>
      </c>
      <c r="AY165" s="16" t="s">
        <v>159</v>
      </c>
      <c r="BE165" s="168">
        <f t="shared" si="14"/>
        <v>0</v>
      </c>
      <c r="BF165" s="168">
        <f t="shared" si="15"/>
        <v>0</v>
      </c>
      <c r="BG165" s="168">
        <f t="shared" si="16"/>
        <v>0</v>
      </c>
      <c r="BH165" s="168">
        <f t="shared" si="17"/>
        <v>0</v>
      </c>
      <c r="BI165" s="168">
        <f t="shared" si="18"/>
        <v>0</v>
      </c>
      <c r="BJ165" s="16" t="s">
        <v>82</v>
      </c>
      <c r="BK165" s="168">
        <f t="shared" si="19"/>
        <v>0</v>
      </c>
      <c r="BL165" s="16" t="s">
        <v>165</v>
      </c>
      <c r="BM165" s="167" t="s">
        <v>678</v>
      </c>
    </row>
    <row r="166" spans="2:65" s="1" customFormat="1" ht="16.5" customHeight="1">
      <c r="B166" s="155"/>
      <c r="C166" s="156" t="s">
        <v>352</v>
      </c>
      <c r="D166" s="156" t="s">
        <v>161</v>
      </c>
      <c r="E166" s="157" t="s">
        <v>1082</v>
      </c>
      <c r="F166" s="158" t="s">
        <v>1083</v>
      </c>
      <c r="G166" s="159" t="s">
        <v>405</v>
      </c>
      <c r="H166" s="160">
        <v>17.5</v>
      </c>
      <c r="I166" s="161"/>
      <c r="J166" s="162">
        <f t="shared" si="10"/>
        <v>0</v>
      </c>
      <c r="K166" s="158" t="s">
        <v>1</v>
      </c>
      <c r="L166" s="31"/>
      <c r="M166" s="163" t="s">
        <v>1</v>
      </c>
      <c r="N166" s="164" t="s">
        <v>36</v>
      </c>
      <c r="O166" s="54"/>
      <c r="P166" s="165">
        <f t="shared" si="11"/>
        <v>0</v>
      </c>
      <c r="Q166" s="165">
        <v>0</v>
      </c>
      <c r="R166" s="165">
        <f t="shared" si="12"/>
        <v>0</v>
      </c>
      <c r="S166" s="165">
        <v>0</v>
      </c>
      <c r="T166" s="166">
        <f t="shared" si="13"/>
        <v>0</v>
      </c>
      <c r="AR166" s="167" t="s">
        <v>165</v>
      </c>
      <c r="AT166" s="167" t="s">
        <v>161</v>
      </c>
      <c r="AU166" s="167" t="s">
        <v>82</v>
      </c>
      <c r="AY166" s="16" t="s">
        <v>159</v>
      </c>
      <c r="BE166" s="168">
        <f t="shared" si="14"/>
        <v>0</v>
      </c>
      <c r="BF166" s="168">
        <f t="shared" si="15"/>
        <v>0</v>
      </c>
      <c r="BG166" s="168">
        <f t="shared" si="16"/>
        <v>0</v>
      </c>
      <c r="BH166" s="168">
        <f t="shared" si="17"/>
        <v>0</v>
      </c>
      <c r="BI166" s="168">
        <f t="shared" si="18"/>
        <v>0</v>
      </c>
      <c r="BJ166" s="16" t="s">
        <v>82</v>
      </c>
      <c r="BK166" s="168">
        <f t="shared" si="19"/>
        <v>0</v>
      </c>
      <c r="BL166" s="16" t="s">
        <v>165</v>
      </c>
      <c r="BM166" s="167" t="s">
        <v>687</v>
      </c>
    </row>
    <row r="167" spans="2:65" s="1" customFormat="1" ht="24" customHeight="1">
      <c r="B167" s="155"/>
      <c r="C167" s="156" t="s">
        <v>358</v>
      </c>
      <c r="D167" s="156" t="s">
        <v>161</v>
      </c>
      <c r="E167" s="157" t="s">
        <v>1084</v>
      </c>
      <c r="F167" s="158" t="s">
        <v>1085</v>
      </c>
      <c r="G167" s="159" t="s">
        <v>405</v>
      </c>
      <c r="H167" s="160">
        <v>2.5</v>
      </c>
      <c r="I167" s="161"/>
      <c r="J167" s="162">
        <f t="shared" si="10"/>
        <v>0</v>
      </c>
      <c r="K167" s="158" t="s">
        <v>1</v>
      </c>
      <c r="L167" s="31"/>
      <c r="M167" s="163" t="s">
        <v>1</v>
      </c>
      <c r="N167" s="164" t="s">
        <v>36</v>
      </c>
      <c r="O167" s="54"/>
      <c r="P167" s="165">
        <f t="shared" si="11"/>
        <v>0</v>
      </c>
      <c r="Q167" s="165">
        <v>0</v>
      </c>
      <c r="R167" s="165">
        <f t="shared" si="12"/>
        <v>0</v>
      </c>
      <c r="S167" s="165">
        <v>0</v>
      </c>
      <c r="T167" s="166">
        <f t="shared" si="13"/>
        <v>0</v>
      </c>
      <c r="AR167" s="167" t="s">
        <v>165</v>
      </c>
      <c r="AT167" s="167" t="s">
        <v>161</v>
      </c>
      <c r="AU167" s="167" t="s">
        <v>82</v>
      </c>
      <c r="AY167" s="16" t="s">
        <v>159</v>
      </c>
      <c r="BE167" s="168">
        <f t="shared" si="14"/>
        <v>0</v>
      </c>
      <c r="BF167" s="168">
        <f t="shared" si="15"/>
        <v>0</v>
      </c>
      <c r="BG167" s="168">
        <f t="shared" si="16"/>
        <v>0</v>
      </c>
      <c r="BH167" s="168">
        <f t="shared" si="17"/>
        <v>0</v>
      </c>
      <c r="BI167" s="168">
        <f t="shared" si="18"/>
        <v>0</v>
      </c>
      <c r="BJ167" s="16" t="s">
        <v>82</v>
      </c>
      <c r="BK167" s="168">
        <f t="shared" si="19"/>
        <v>0</v>
      </c>
      <c r="BL167" s="16" t="s">
        <v>165</v>
      </c>
      <c r="BM167" s="167" t="s">
        <v>695</v>
      </c>
    </row>
    <row r="168" spans="2:65" s="1" customFormat="1" ht="24" customHeight="1">
      <c r="B168" s="155"/>
      <c r="C168" s="195" t="s">
        <v>366</v>
      </c>
      <c r="D168" s="195" t="s">
        <v>224</v>
      </c>
      <c r="E168" s="196" t="s">
        <v>1086</v>
      </c>
      <c r="F168" s="197" t="s">
        <v>1087</v>
      </c>
      <c r="G168" s="198" t="s">
        <v>405</v>
      </c>
      <c r="H168" s="199">
        <v>2.5</v>
      </c>
      <c r="I168" s="200"/>
      <c r="J168" s="201">
        <f t="shared" si="10"/>
        <v>0</v>
      </c>
      <c r="K168" s="197" t="s">
        <v>1</v>
      </c>
      <c r="L168" s="202"/>
      <c r="M168" s="203" t="s">
        <v>1</v>
      </c>
      <c r="N168" s="204" t="s">
        <v>36</v>
      </c>
      <c r="O168" s="54"/>
      <c r="P168" s="165">
        <f t="shared" si="11"/>
        <v>0</v>
      </c>
      <c r="Q168" s="165">
        <v>0</v>
      </c>
      <c r="R168" s="165">
        <f t="shared" si="12"/>
        <v>0</v>
      </c>
      <c r="S168" s="165">
        <v>0</v>
      </c>
      <c r="T168" s="166">
        <f t="shared" si="13"/>
        <v>0</v>
      </c>
      <c r="AR168" s="167" t="s">
        <v>212</v>
      </c>
      <c r="AT168" s="167" t="s">
        <v>224</v>
      </c>
      <c r="AU168" s="167" t="s">
        <v>82</v>
      </c>
      <c r="AY168" s="16" t="s">
        <v>159</v>
      </c>
      <c r="BE168" s="168">
        <f t="shared" si="14"/>
        <v>0</v>
      </c>
      <c r="BF168" s="168">
        <f t="shared" si="15"/>
        <v>0</v>
      </c>
      <c r="BG168" s="168">
        <f t="shared" si="16"/>
        <v>0</v>
      </c>
      <c r="BH168" s="168">
        <f t="shared" si="17"/>
        <v>0</v>
      </c>
      <c r="BI168" s="168">
        <f t="shared" si="18"/>
        <v>0</v>
      </c>
      <c r="BJ168" s="16" t="s">
        <v>82</v>
      </c>
      <c r="BK168" s="168">
        <f t="shared" si="19"/>
        <v>0</v>
      </c>
      <c r="BL168" s="16" t="s">
        <v>165</v>
      </c>
      <c r="BM168" s="167" t="s">
        <v>705</v>
      </c>
    </row>
    <row r="169" spans="2:65" s="1" customFormat="1" ht="24" customHeight="1">
      <c r="B169" s="155"/>
      <c r="C169" s="195" t="s">
        <v>372</v>
      </c>
      <c r="D169" s="195" t="s">
        <v>224</v>
      </c>
      <c r="E169" s="196" t="s">
        <v>1088</v>
      </c>
      <c r="F169" s="197" t="s">
        <v>1089</v>
      </c>
      <c r="G169" s="198" t="s">
        <v>355</v>
      </c>
      <c r="H169" s="199">
        <v>0.16800000000000001</v>
      </c>
      <c r="I169" s="200"/>
      <c r="J169" s="201">
        <f t="shared" si="10"/>
        <v>0</v>
      </c>
      <c r="K169" s="197" t="s">
        <v>1</v>
      </c>
      <c r="L169" s="202"/>
      <c r="M169" s="203" t="s">
        <v>1</v>
      </c>
      <c r="N169" s="204" t="s">
        <v>36</v>
      </c>
      <c r="O169" s="54"/>
      <c r="P169" s="165">
        <f t="shared" si="11"/>
        <v>0</v>
      </c>
      <c r="Q169" s="165">
        <v>0</v>
      </c>
      <c r="R169" s="165">
        <f t="shared" si="12"/>
        <v>0</v>
      </c>
      <c r="S169" s="165">
        <v>0</v>
      </c>
      <c r="T169" s="166">
        <f t="shared" si="13"/>
        <v>0</v>
      </c>
      <c r="AR169" s="167" t="s">
        <v>212</v>
      </c>
      <c r="AT169" s="167" t="s">
        <v>224</v>
      </c>
      <c r="AU169" s="167" t="s">
        <v>82</v>
      </c>
      <c r="AY169" s="16" t="s">
        <v>159</v>
      </c>
      <c r="BE169" s="168">
        <f t="shared" si="14"/>
        <v>0</v>
      </c>
      <c r="BF169" s="168">
        <f t="shared" si="15"/>
        <v>0</v>
      </c>
      <c r="BG169" s="168">
        <f t="shared" si="16"/>
        <v>0</v>
      </c>
      <c r="BH169" s="168">
        <f t="shared" si="17"/>
        <v>0</v>
      </c>
      <c r="BI169" s="168">
        <f t="shared" si="18"/>
        <v>0</v>
      </c>
      <c r="BJ169" s="16" t="s">
        <v>82</v>
      </c>
      <c r="BK169" s="168">
        <f t="shared" si="19"/>
        <v>0</v>
      </c>
      <c r="BL169" s="16" t="s">
        <v>165</v>
      </c>
      <c r="BM169" s="167" t="s">
        <v>717</v>
      </c>
    </row>
    <row r="170" spans="2:65" s="1" customFormat="1" ht="24" customHeight="1">
      <c r="B170" s="155"/>
      <c r="C170" s="156" t="s">
        <v>377</v>
      </c>
      <c r="D170" s="156" t="s">
        <v>161</v>
      </c>
      <c r="E170" s="157" t="s">
        <v>1098</v>
      </c>
      <c r="F170" s="158" t="s">
        <v>1099</v>
      </c>
      <c r="G170" s="159" t="s">
        <v>405</v>
      </c>
      <c r="H170" s="160">
        <v>2.5</v>
      </c>
      <c r="I170" s="161"/>
      <c r="J170" s="162">
        <f t="shared" si="10"/>
        <v>0</v>
      </c>
      <c r="K170" s="158" t="s">
        <v>1</v>
      </c>
      <c r="L170" s="31"/>
      <c r="M170" s="163" t="s">
        <v>1</v>
      </c>
      <c r="N170" s="164" t="s">
        <v>36</v>
      </c>
      <c r="O170" s="54"/>
      <c r="P170" s="165">
        <f t="shared" si="11"/>
        <v>0</v>
      </c>
      <c r="Q170" s="165">
        <v>0</v>
      </c>
      <c r="R170" s="165">
        <f t="shared" si="12"/>
        <v>0</v>
      </c>
      <c r="S170" s="165">
        <v>0</v>
      </c>
      <c r="T170" s="166">
        <f t="shared" si="13"/>
        <v>0</v>
      </c>
      <c r="AR170" s="167" t="s">
        <v>165</v>
      </c>
      <c r="AT170" s="167" t="s">
        <v>161</v>
      </c>
      <c r="AU170" s="167" t="s">
        <v>82</v>
      </c>
      <c r="AY170" s="16" t="s">
        <v>159</v>
      </c>
      <c r="BE170" s="168">
        <f t="shared" si="14"/>
        <v>0</v>
      </c>
      <c r="BF170" s="168">
        <f t="shared" si="15"/>
        <v>0</v>
      </c>
      <c r="BG170" s="168">
        <f t="shared" si="16"/>
        <v>0</v>
      </c>
      <c r="BH170" s="168">
        <f t="shared" si="17"/>
        <v>0</v>
      </c>
      <c r="BI170" s="168">
        <f t="shared" si="18"/>
        <v>0</v>
      </c>
      <c r="BJ170" s="16" t="s">
        <v>82</v>
      </c>
      <c r="BK170" s="168">
        <f t="shared" si="19"/>
        <v>0</v>
      </c>
      <c r="BL170" s="16" t="s">
        <v>165</v>
      </c>
      <c r="BM170" s="167" t="s">
        <v>727</v>
      </c>
    </row>
    <row r="171" spans="2:65" s="1" customFormat="1" ht="24" customHeight="1">
      <c r="B171" s="155"/>
      <c r="C171" s="195" t="s">
        <v>381</v>
      </c>
      <c r="D171" s="195" t="s">
        <v>224</v>
      </c>
      <c r="E171" s="196" t="s">
        <v>1100</v>
      </c>
      <c r="F171" s="197" t="s">
        <v>1101</v>
      </c>
      <c r="G171" s="198" t="s">
        <v>355</v>
      </c>
      <c r="H171" s="199">
        <v>0.5</v>
      </c>
      <c r="I171" s="200"/>
      <c r="J171" s="201">
        <f t="shared" si="10"/>
        <v>0</v>
      </c>
      <c r="K171" s="197" t="s">
        <v>1</v>
      </c>
      <c r="L171" s="202"/>
      <c r="M171" s="203" t="s">
        <v>1</v>
      </c>
      <c r="N171" s="204" t="s">
        <v>36</v>
      </c>
      <c r="O171" s="54"/>
      <c r="P171" s="165">
        <f t="shared" si="11"/>
        <v>0</v>
      </c>
      <c r="Q171" s="165">
        <v>0</v>
      </c>
      <c r="R171" s="165">
        <f t="shared" si="12"/>
        <v>0</v>
      </c>
      <c r="S171" s="165">
        <v>0</v>
      </c>
      <c r="T171" s="166">
        <f t="shared" si="13"/>
        <v>0</v>
      </c>
      <c r="AR171" s="167" t="s">
        <v>212</v>
      </c>
      <c r="AT171" s="167" t="s">
        <v>224</v>
      </c>
      <c r="AU171" s="167" t="s">
        <v>82</v>
      </c>
      <c r="AY171" s="16" t="s">
        <v>159</v>
      </c>
      <c r="BE171" s="168">
        <f t="shared" si="14"/>
        <v>0</v>
      </c>
      <c r="BF171" s="168">
        <f t="shared" si="15"/>
        <v>0</v>
      </c>
      <c r="BG171" s="168">
        <f t="shared" si="16"/>
        <v>0</v>
      </c>
      <c r="BH171" s="168">
        <f t="shared" si="17"/>
        <v>0</v>
      </c>
      <c r="BI171" s="168">
        <f t="shared" si="18"/>
        <v>0</v>
      </c>
      <c r="BJ171" s="16" t="s">
        <v>82</v>
      </c>
      <c r="BK171" s="168">
        <f t="shared" si="19"/>
        <v>0</v>
      </c>
      <c r="BL171" s="16" t="s">
        <v>165</v>
      </c>
      <c r="BM171" s="167" t="s">
        <v>737</v>
      </c>
    </row>
    <row r="172" spans="2:65" s="1" customFormat="1" ht="24" customHeight="1">
      <c r="B172" s="155"/>
      <c r="C172" s="156" t="s">
        <v>387</v>
      </c>
      <c r="D172" s="156" t="s">
        <v>161</v>
      </c>
      <c r="E172" s="157" t="s">
        <v>3684</v>
      </c>
      <c r="F172" s="158" t="s">
        <v>3685</v>
      </c>
      <c r="G172" s="159" t="s">
        <v>405</v>
      </c>
      <c r="H172" s="160">
        <v>12.5</v>
      </c>
      <c r="I172" s="161"/>
      <c r="J172" s="162">
        <f t="shared" si="10"/>
        <v>0</v>
      </c>
      <c r="K172" s="158" t="s">
        <v>1</v>
      </c>
      <c r="L172" s="31"/>
      <c r="M172" s="163" t="s">
        <v>1</v>
      </c>
      <c r="N172" s="164" t="s">
        <v>36</v>
      </c>
      <c r="O172" s="54"/>
      <c r="P172" s="165">
        <f t="shared" si="11"/>
        <v>0</v>
      </c>
      <c r="Q172" s="165">
        <v>0</v>
      </c>
      <c r="R172" s="165">
        <f t="shared" si="12"/>
        <v>0</v>
      </c>
      <c r="S172" s="165">
        <v>0</v>
      </c>
      <c r="T172" s="166">
        <f t="shared" si="13"/>
        <v>0</v>
      </c>
      <c r="AR172" s="167" t="s">
        <v>165</v>
      </c>
      <c r="AT172" s="167" t="s">
        <v>161</v>
      </c>
      <c r="AU172" s="167" t="s">
        <v>82</v>
      </c>
      <c r="AY172" s="16" t="s">
        <v>159</v>
      </c>
      <c r="BE172" s="168">
        <f t="shared" si="14"/>
        <v>0</v>
      </c>
      <c r="BF172" s="168">
        <f t="shared" si="15"/>
        <v>0</v>
      </c>
      <c r="BG172" s="168">
        <f t="shared" si="16"/>
        <v>0</v>
      </c>
      <c r="BH172" s="168">
        <f t="shared" si="17"/>
        <v>0</v>
      </c>
      <c r="BI172" s="168">
        <f t="shared" si="18"/>
        <v>0</v>
      </c>
      <c r="BJ172" s="16" t="s">
        <v>82</v>
      </c>
      <c r="BK172" s="168">
        <f t="shared" si="19"/>
        <v>0</v>
      </c>
      <c r="BL172" s="16" t="s">
        <v>165</v>
      </c>
      <c r="BM172" s="167" t="s">
        <v>747</v>
      </c>
    </row>
    <row r="173" spans="2:65" s="1" customFormat="1" ht="24" customHeight="1">
      <c r="B173" s="155"/>
      <c r="C173" s="195" t="s">
        <v>396</v>
      </c>
      <c r="D173" s="195" t="s">
        <v>224</v>
      </c>
      <c r="E173" s="196" t="s">
        <v>3686</v>
      </c>
      <c r="F173" s="197" t="s">
        <v>3687</v>
      </c>
      <c r="G173" s="198" t="s">
        <v>355</v>
      </c>
      <c r="H173" s="199">
        <v>2.5</v>
      </c>
      <c r="I173" s="200"/>
      <c r="J173" s="201">
        <f t="shared" si="10"/>
        <v>0</v>
      </c>
      <c r="K173" s="197" t="s">
        <v>1</v>
      </c>
      <c r="L173" s="202"/>
      <c r="M173" s="203" t="s">
        <v>1</v>
      </c>
      <c r="N173" s="204" t="s">
        <v>36</v>
      </c>
      <c r="O173" s="54"/>
      <c r="P173" s="165">
        <f t="shared" si="11"/>
        <v>0</v>
      </c>
      <c r="Q173" s="165">
        <v>0</v>
      </c>
      <c r="R173" s="165">
        <f t="shared" si="12"/>
        <v>0</v>
      </c>
      <c r="S173" s="165">
        <v>0</v>
      </c>
      <c r="T173" s="166">
        <f t="shared" si="13"/>
        <v>0</v>
      </c>
      <c r="AR173" s="167" t="s">
        <v>212</v>
      </c>
      <c r="AT173" s="167" t="s">
        <v>224</v>
      </c>
      <c r="AU173" s="167" t="s">
        <v>82</v>
      </c>
      <c r="AY173" s="16" t="s">
        <v>159</v>
      </c>
      <c r="BE173" s="168">
        <f t="shared" si="14"/>
        <v>0</v>
      </c>
      <c r="BF173" s="168">
        <f t="shared" si="15"/>
        <v>0</v>
      </c>
      <c r="BG173" s="168">
        <f t="shared" si="16"/>
        <v>0</v>
      </c>
      <c r="BH173" s="168">
        <f t="shared" si="17"/>
        <v>0</v>
      </c>
      <c r="BI173" s="168">
        <f t="shared" si="18"/>
        <v>0</v>
      </c>
      <c r="BJ173" s="16" t="s">
        <v>82</v>
      </c>
      <c r="BK173" s="168">
        <f t="shared" si="19"/>
        <v>0</v>
      </c>
      <c r="BL173" s="16" t="s">
        <v>165</v>
      </c>
      <c r="BM173" s="167" t="s">
        <v>757</v>
      </c>
    </row>
    <row r="174" spans="2:65" s="1" customFormat="1" ht="24" customHeight="1">
      <c r="B174" s="155"/>
      <c r="C174" s="156" t="s">
        <v>402</v>
      </c>
      <c r="D174" s="156" t="s">
        <v>161</v>
      </c>
      <c r="E174" s="157" t="s">
        <v>3612</v>
      </c>
      <c r="F174" s="158" t="s">
        <v>3613</v>
      </c>
      <c r="G174" s="159" t="s">
        <v>355</v>
      </c>
      <c r="H174" s="160">
        <v>2</v>
      </c>
      <c r="I174" s="161"/>
      <c r="J174" s="162">
        <f t="shared" si="10"/>
        <v>0</v>
      </c>
      <c r="K174" s="158" t="s">
        <v>1</v>
      </c>
      <c r="L174" s="31"/>
      <c r="M174" s="163" t="s">
        <v>1</v>
      </c>
      <c r="N174" s="164" t="s">
        <v>36</v>
      </c>
      <c r="O174" s="54"/>
      <c r="P174" s="165">
        <f t="shared" si="11"/>
        <v>0</v>
      </c>
      <c r="Q174" s="165">
        <v>0</v>
      </c>
      <c r="R174" s="165">
        <f t="shared" si="12"/>
        <v>0</v>
      </c>
      <c r="S174" s="165">
        <v>0</v>
      </c>
      <c r="T174" s="166">
        <f t="shared" si="13"/>
        <v>0</v>
      </c>
      <c r="AR174" s="167" t="s">
        <v>165</v>
      </c>
      <c r="AT174" s="167" t="s">
        <v>161</v>
      </c>
      <c r="AU174" s="167" t="s">
        <v>82</v>
      </c>
      <c r="AY174" s="16" t="s">
        <v>159</v>
      </c>
      <c r="BE174" s="168">
        <f t="shared" si="14"/>
        <v>0</v>
      </c>
      <c r="BF174" s="168">
        <f t="shared" si="15"/>
        <v>0</v>
      </c>
      <c r="BG174" s="168">
        <f t="shared" si="16"/>
        <v>0</v>
      </c>
      <c r="BH174" s="168">
        <f t="shared" si="17"/>
        <v>0</v>
      </c>
      <c r="BI174" s="168">
        <f t="shared" si="18"/>
        <v>0</v>
      </c>
      <c r="BJ174" s="16" t="s">
        <v>82</v>
      </c>
      <c r="BK174" s="168">
        <f t="shared" si="19"/>
        <v>0</v>
      </c>
      <c r="BL174" s="16" t="s">
        <v>165</v>
      </c>
      <c r="BM174" s="167" t="s">
        <v>769</v>
      </c>
    </row>
    <row r="175" spans="2:65" s="1" customFormat="1" ht="36" customHeight="1">
      <c r="B175" s="155"/>
      <c r="C175" s="195" t="s">
        <v>408</v>
      </c>
      <c r="D175" s="195" t="s">
        <v>224</v>
      </c>
      <c r="E175" s="196" t="s">
        <v>3614</v>
      </c>
      <c r="F175" s="197" t="s">
        <v>3615</v>
      </c>
      <c r="G175" s="198" t="s">
        <v>355</v>
      </c>
      <c r="H175" s="199">
        <v>2</v>
      </c>
      <c r="I175" s="200"/>
      <c r="J175" s="201">
        <f t="shared" si="10"/>
        <v>0</v>
      </c>
      <c r="K175" s="197" t="s">
        <v>1</v>
      </c>
      <c r="L175" s="202"/>
      <c r="M175" s="203" t="s">
        <v>1</v>
      </c>
      <c r="N175" s="204" t="s">
        <v>36</v>
      </c>
      <c r="O175" s="54"/>
      <c r="P175" s="165">
        <f t="shared" si="11"/>
        <v>0</v>
      </c>
      <c r="Q175" s="165">
        <v>0</v>
      </c>
      <c r="R175" s="165">
        <f t="shared" si="12"/>
        <v>0</v>
      </c>
      <c r="S175" s="165">
        <v>0</v>
      </c>
      <c r="T175" s="166">
        <f t="shared" si="13"/>
        <v>0</v>
      </c>
      <c r="AR175" s="167" t="s">
        <v>212</v>
      </c>
      <c r="AT175" s="167" t="s">
        <v>224</v>
      </c>
      <c r="AU175" s="167" t="s">
        <v>82</v>
      </c>
      <c r="AY175" s="16" t="s">
        <v>159</v>
      </c>
      <c r="BE175" s="168">
        <f t="shared" si="14"/>
        <v>0</v>
      </c>
      <c r="BF175" s="168">
        <f t="shared" si="15"/>
        <v>0</v>
      </c>
      <c r="BG175" s="168">
        <f t="shared" si="16"/>
        <v>0</v>
      </c>
      <c r="BH175" s="168">
        <f t="shared" si="17"/>
        <v>0</v>
      </c>
      <c r="BI175" s="168">
        <f t="shared" si="18"/>
        <v>0</v>
      </c>
      <c r="BJ175" s="16" t="s">
        <v>82</v>
      </c>
      <c r="BK175" s="168">
        <f t="shared" si="19"/>
        <v>0</v>
      </c>
      <c r="BL175" s="16" t="s">
        <v>165</v>
      </c>
      <c r="BM175" s="167" t="s">
        <v>777</v>
      </c>
    </row>
    <row r="176" spans="2:65" s="1" customFormat="1" ht="16.5" customHeight="1">
      <c r="B176" s="155"/>
      <c r="C176" s="156" t="s">
        <v>412</v>
      </c>
      <c r="D176" s="156" t="s">
        <v>161</v>
      </c>
      <c r="E176" s="157" t="s">
        <v>3688</v>
      </c>
      <c r="F176" s="158" t="s">
        <v>3689</v>
      </c>
      <c r="G176" s="159" t="s">
        <v>355</v>
      </c>
      <c r="H176" s="160">
        <v>2</v>
      </c>
      <c r="I176" s="161"/>
      <c r="J176" s="162">
        <f t="shared" si="10"/>
        <v>0</v>
      </c>
      <c r="K176" s="158" t="s">
        <v>1</v>
      </c>
      <c r="L176" s="31"/>
      <c r="M176" s="163" t="s">
        <v>1</v>
      </c>
      <c r="N176" s="164" t="s">
        <v>36</v>
      </c>
      <c r="O176" s="54"/>
      <c r="P176" s="165">
        <f t="shared" si="11"/>
        <v>0</v>
      </c>
      <c r="Q176" s="165">
        <v>0</v>
      </c>
      <c r="R176" s="165">
        <f t="shared" si="12"/>
        <v>0</v>
      </c>
      <c r="S176" s="165">
        <v>0</v>
      </c>
      <c r="T176" s="166">
        <f t="shared" si="13"/>
        <v>0</v>
      </c>
      <c r="AR176" s="167" t="s">
        <v>165</v>
      </c>
      <c r="AT176" s="167" t="s">
        <v>161</v>
      </c>
      <c r="AU176" s="167" t="s">
        <v>82</v>
      </c>
      <c r="AY176" s="16" t="s">
        <v>159</v>
      </c>
      <c r="BE176" s="168">
        <f t="shared" si="14"/>
        <v>0</v>
      </c>
      <c r="BF176" s="168">
        <f t="shared" si="15"/>
        <v>0</v>
      </c>
      <c r="BG176" s="168">
        <f t="shared" si="16"/>
        <v>0</v>
      </c>
      <c r="BH176" s="168">
        <f t="shared" si="17"/>
        <v>0</v>
      </c>
      <c r="BI176" s="168">
        <f t="shared" si="18"/>
        <v>0</v>
      </c>
      <c r="BJ176" s="16" t="s">
        <v>82</v>
      </c>
      <c r="BK176" s="168">
        <f t="shared" si="19"/>
        <v>0</v>
      </c>
      <c r="BL176" s="16" t="s">
        <v>165</v>
      </c>
      <c r="BM176" s="167" t="s">
        <v>787</v>
      </c>
    </row>
    <row r="177" spans="2:65" s="1" customFormat="1" ht="16.5" customHeight="1">
      <c r="B177" s="155"/>
      <c r="C177" s="195" t="s">
        <v>419</v>
      </c>
      <c r="D177" s="195" t="s">
        <v>224</v>
      </c>
      <c r="E177" s="196" t="s">
        <v>3690</v>
      </c>
      <c r="F177" s="197" t="s">
        <v>3691</v>
      </c>
      <c r="G177" s="198" t="s">
        <v>355</v>
      </c>
      <c r="H177" s="199">
        <v>2</v>
      </c>
      <c r="I177" s="200"/>
      <c r="J177" s="201">
        <f t="shared" si="10"/>
        <v>0</v>
      </c>
      <c r="K177" s="197" t="s">
        <v>1</v>
      </c>
      <c r="L177" s="202"/>
      <c r="M177" s="203" t="s">
        <v>1</v>
      </c>
      <c r="N177" s="204" t="s">
        <v>36</v>
      </c>
      <c r="O177" s="54"/>
      <c r="P177" s="165">
        <f t="shared" si="11"/>
        <v>0</v>
      </c>
      <c r="Q177" s="165">
        <v>0</v>
      </c>
      <c r="R177" s="165">
        <f t="shared" si="12"/>
        <v>0</v>
      </c>
      <c r="S177" s="165">
        <v>0</v>
      </c>
      <c r="T177" s="166">
        <f t="shared" si="13"/>
        <v>0</v>
      </c>
      <c r="AR177" s="167" t="s">
        <v>212</v>
      </c>
      <c r="AT177" s="167" t="s">
        <v>224</v>
      </c>
      <c r="AU177" s="167" t="s">
        <v>82</v>
      </c>
      <c r="AY177" s="16" t="s">
        <v>159</v>
      </c>
      <c r="BE177" s="168">
        <f t="shared" si="14"/>
        <v>0</v>
      </c>
      <c r="BF177" s="168">
        <f t="shared" si="15"/>
        <v>0</v>
      </c>
      <c r="BG177" s="168">
        <f t="shared" si="16"/>
        <v>0</v>
      </c>
      <c r="BH177" s="168">
        <f t="shared" si="17"/>
        <v>0</v>
      </c>
      <c r="BI177" s="168">
        <f t="shared" si="18"/>
        <v>0</v>
      </c>
      <c r="BJ177" s="16" t="s">
        <v>82</v>
      </c>
      <c r="BK177" s="168">
        <f t="shared" si="19"/>
        <v>0</v>
      </c>
      <c r="BL177" s="16" t="s">
        <v>165</v>
      </c>
      <c r="BM177" s="167" t="s">
        <v>797</v>
      </c>
    </row>
    <row r="178" spans="2:65" s="1" customFormat="1" ht="24" customHeight="1">
      <c r="B178" s="155"/>
      <c r="C178" s="156" t="s">
        <v>427</v>
      </c>
      <c r="D178" s="156" t="s">
        <v>161</v>
      </c>
      <c r="E178" s="157" t="s">
        <v>1102</v>
      </c>
      <c r="F178" s="158" t="s">
        <v>1103</v>
      </c>
      <c r="G178" s="159" t="s">
        <v>405</v>
      </c>
      <c r="H178" s="160">
        <v>17.5</v>
      </c>
      <c r="I178" s="161"/>
      <c r="J178" s="162">
        <f t="shared" si="10"/>
        <v>0</v>
      </c>
      <c r="K178" s="158" t="s">
        <v>1</v>
      </c>
      <c r="L178" s="31"/>
      <c r="M178" s="163" t="s">
        <v>1</v>
      </c>
      <c r="N178" s="164" t="s">
        <v>36</v>
      </c>
      <c r="O178" s="54"/>
      <c r="P178" s="165">
        <f t="shared" si="11"/>
        <v>0</v>
      </c>
      <c r="Q178" s="165">
        <v>0</v>
      </c>
      <c r="R178" s="165">
        <f t="shared" si="12"/>
        <v>0</v>
      </c>
      <c r="S178" s="165">
        <v>0</v>
      </c>
      <c r="T178" s="166">
        <f t="shared" si="13"/>
        <v>0</v>
      </c>
      <c r="AR178" s="167" t="s">
        <v>165</v>
      </c>
      <c r="AT178" s="167" t="s">
        <v>161</v>
      </c>
      <c r="AU178" s="167" t="s">
        <v>82</v>
      </c>
      <c r="AY178" s="16" t="s">
        <v>159</v>
      </c>
      <c r="BE178" s="168">
        <f t="shared" si="14"/>
        <v>0</v>
      </c>
      <c r="BF178" s="168">
        <f t="shared" si="15"/>
        <v>0</v>
      </c>
      <c r="BG178" s="168">
        <f t="shared" si="16"/>
        <v>0</v>
      </c>
      <c r="BH178" s="168">
        <f t="shared" si="17"/>
        <v>0</v>
      </c>
      <c r="BI178" s="168">
        <f t="shared" si="18"/>
        <v>0</v>
      </c>
      <c r="BJ178" s="16" t="s">
        <v>82</v>
      </c>
      <c r="BK178" s="168">
        <f t="shared" si="19"/>
        <v>0</v>
      </c>
      <c r="BL178" s="16" t="s">
        <v>165</v>
      </c>
      <c r="BM178" s="167" t="s">
        <v>805</v>
      </c>
    </row>
    <row r="179" spans="2:65" s="1" customFormat="1" ht="24" customHeight="1">
      <c r="B179" s="155"/>
      <c r="C179" s="156" t="s">
        <v>433</v>
      </c>
      <c r="D179" s="156" t="s">
        <v>161</v>
      </c>
      <c r="E179" s="157" t="s">
        <v>1104</v>
      </c>
      <c r="F179" s="158" t="s">
        <v>1105</v>
      </c>
      <c r="G179" s="159" t="s">
        <v>405</v>
      </c>
      <c r="H179" s="160">
        <v>17.5</v>
      </c>
      <c r="I179" s="161"/>
      <c r="J179" s="162">
        <f t="shared" si="10"/>
        <v>0</v>
      </c>
      <c r="K179" s="158" t="s">
        <v>1</v>
      </c>
      <c r="L179" s="31"/>
      <c r="M179" s="163" t="s">
        <v>1</v>
      </c>
      <c r="N179" s="164" t="s">
        <v>36</v>
      </c>
      <c r="O179" s="54"/>
      <c r="P179" s="165">
        <f t="shared" si="11"/>
        <v>0</v>
      </c>
      <c r="Q179" s="165">
        <v>0</v>
      </c>
      <c r="R179" s="165">
        <f t="shared" si="12"/>
        <v>0</v>
      </c>
      <c r="S179" s="165">
        <v>0</v>
      </c>
      <c r="T179" s="166">
        <f t="shared" si="13"/>
        <v>0</v>
      </c>
      <c r="AR179" s="167" t="s">
        <v>165</v>
      </c>
      <c r="AT179" s="167" t="s">
        <v>161</v>
      </c>
      <c r="AU179" s="167" t="s">
        <v>82</v>
      </c>
      <c r="AY179" s="16" t="s">
        <v>159</v>
      </c>
      <c r="BE179" s="168">
        <f t="shared" si="14"/>
        <v>0</v>
      </c>
      <c r="BF179" s="168">
        <f t="shared" si="15"/>
        <v>0</v>
      </c>
      <c r="BG179" s="168">
        <f t="shared" si="16"/>
        <v>0</v>
      </c>
      <c r="BH179" s="168">
        <f t="shared" si="17"/>
        <v>0</v>
      </c>
      <c r="BI179" s="168">
        <f t="shared" si="18"/>
        <v>0</v>
      </c>
      <c r="BJ179" s="16" t="s">
        <v>82</v>
      </c>
      <c r="BK179" s="168">
        <f t="shared" si="19"/>
        <v>0</v>
      </c>
      <c r="BL179" s="16" t="s">
        <v>165</v>
      </c>
      <c r="BM179" s="167" t="s">
        <v>816</v>
      </c>
    </row>
    <row r="180" spans="2:65" s="1" customFormat="1" ht="24" customHeight="1">
      <c r="B180" s="155"/>
      <c r="C180" s="156" t="s">
        <v>440</v>
      </c>
      <c r="D180" s="156" t="s">
        <v>161</v>
      </c>
      <c r="E180" s="157" t="s">
        <v>1106</v>
      </c>
      <c r="F180" s="158" t="s">
        <v>1107</v>
      </c>
      <c r="G180" s="159" t="s">
        <v>405</v>
      </c>
      <c r="H180" s="160">
        <v>17.5</v>
      </c>
      <c r="I180" s="161"/>
      <c r="J180" s="162">
        <f t="shared" si="10"/>
        <v>0</v>
      </c>
      <c r="K180" s="158" t="s">
        <v>1</v>
      </c>
      <c r="L180" s="31"/>
      <c r="M180" s="163" t="s">
        <v>1</v>
      </c>
      <c r="N180" s="164" t="s">
        <v>36</v>
      </c>
      <c r="O180" s="54"/>
      <c r="P180" s="165">
        <f t="shared" si="11"/>
        <v>0</v>
      </c>
      <c r="Q180" s="165">
        <v>0</v>
      </c>
      <c r="R180" s="165">
        <f t="shared" si="12"/>
        <v>0</v>
      </c>
      <c r="S180" s="165">
        <v>0</v>
      </c>
      <c r="T180" s="166">
        <f t="shared" si="13"/>
        <v>0</v>
      </c>
      <c r="AR180" s="167" t="s">
        <v>165</v>
      </c>
      <c r="AT180" s="167" t="s">
        <v>161</v>
      </c>
      <c r="AU180" s="167" t="s">
        <v>82</v>
      </c>
      <c r="AY180" s="16" t="s">
        <v>159</v>
      </c>
      <c r="BE180" s="168">
        <f t="shared" si="14"/>
        <v>0</v>
      </c>
      <c r="BF180" s="168">
        <f t="shared" si="15"/>
        <v>0</v>
      </c>
      <c r="BG180" s="168">
        <f t="shared" si="16"/>
        <v>0</v>
      </c>
      <c r="BH180" s="168">
        <f t="shared" si="17"/>
        <v>0</v>
      </c>
      <c r="BI180" s="168">
        <f t="shared" si="18"/>
        <v>0</v>
      </c>
      <c r="BJ180" s="16" t="s">
        <v>82</v>
      </c>
      <c r="BK180" s="168">
        <f t="shared" si="19"/>
        <v>0</v>
      </c>
      <c r="BL180" s="16" t="s">
        <v>165</v>
      </c>
      <c r="BM180" s="167" t="s">
        <v>826</v>
      </c>
    </row>
    <row r="181" spans="2:65" s="1" customFormat="1" ht="24" customHeight="1">
      <c r="B181" s="155"/>
      <c r="C181" s="156" t="s">
        <v>446</v>
      </c>
      <c r="D181" s="156" t="s">
        <v>161</v>
      </c>
      <c r="E181" s="157" t="s">
        <v>1108</v>
      </c>
      <c r="F181" s="158" t="s">
        <v>1109</v>
      </c>
      <c r="G181" s="159" t="s">
        <v>355</v>
      </c>
      <c r="H181" s="160">
        <v>2</v>
      </c>
      <c r="I181" s="161"/>
      <c r="J181" s="162">
        <f t="shared" si="10"/>
        <v>0</v>
      </c>
      <c r="K181" s="158" t="s">
        <v>1</v>
      </c>
      <c r="L181" s="31"/>
      <c r="M181" s="163" t="s">
        <v>1</v>
      </c>
      <c r="N181" s="164" t="s">
        <v>36</v>
      </c>
      <c r="O181" s="54"/>
      <c r="P181" s="165">
        <f t="shared" si="11"/>
        <v>0</v>
      </c>
      <c r="Q181" s="165">
        <v>0</v>
      </c>
      <c r="R181" s="165">
        <f t="shared" si="12"/>
        <v>0</v>
      </c>
      <c r="S181" s="165">
        <v>0</v>
      </c>
      <c r="T181" s="166">
        <f t="shared" si="13"/>
        <v>0</v>
      </c>
      <c r="AR181" s="167" t="s">
        <v>165</v>
      </c>
      <c r="AT181" s="167" t="s">
        <v>161</v>
      </c>
      <c r="AU181" s="167" t="s">
        <v>82</v>
      </c>
      <c r="AY181" s="16" t="s">
        <v>159</v>
      </c>
      <c r="BE181" s="168">
        <f t="shared" si="14"/>
        <v>0</v>
      </c>
      <c r="BF181" s="168">
        <f t="shared" si="15"/>
        <v>0</v>
      </c>
      <c r="BG181" s="168">
        <f t="shared" si="16"/>
        <v>0</v>
      </c>
      <c r="BH181" s="168">
        <f t="shared" si="17"/>
        <v>0</v>
      </c>
      <c r="BI181" s="168">
        <f t="shared" si="18"/>
        <v>0</v>
      </c>
      <c r="BJ181" s="16" t="s">
        <v>82</v>
      </c>
      <c r="BK181" s="168">
        <f t="shared" si="19"/>
        <v>0</v>
      </c>
      <c r="BL181" s="16" t="s">
        <v>165</v>
      </c>
      <c r="BM181" s="167" t="s">
        <v>834</v>
      </c>
    </row>
    <row r="182" spans="2:65" s="1" customFormat="1" ht="24" customHeight="1">
      <c r="B182" s="155"/>
      <c r="C182" s="156" t="s">
        <v>633</v>
      </c>
      <c r="D182" s="156" t="s">
        <v>161</v>
      </c>
      <c r="E182" s="157" t="s">
        <v>3692</v>
      </c>
      <c r="F182" s="158" t="s">
        <v>3693</v>
      </c>
      <c r="G182" s="159" t="s">
        <v>405</v>
      </c>
      <c r="H182" s="160">
        <v>5</v>
      </c>
      <c r="I182" s="161"/>
      <c r="J182" s="162">
        <f t="shared" si="10"/>
        <v>0</v>
      </c>
      <c r="K182" s="158" t="s">
        <v>1</v>
      </c>
      <c r="L182" s="31"/>
      <c r="M182" s="163" t="s">
        <v>1</v>
      </c>
      <c r="N182" s="164" t="s">
        <v>36</v>
      </c>
      <c r="O182" s="54"/>
      <c r="P182" s="165">
        <f t="shared" si="11"/>
        <v>0</v>
      </c>
      <c r="Q182" s="165">
        <v>0</v>
      </c>
      <c r="R182" s="165">
        <f t="shared" si="12"/>
        <v>0</v>
      </c>
      <c r="S182" s="165">
        <v>0</v>
      </c>
      <c r="T182" s="166">
        <f t="shared" si="13"/>
        <v>0</v>
      </c>
      <c r="AR182" s="167" t="s">
        <v>165</v>
      </c>
      <c r="AT182" s="167" t="s">
        <v>161</v>
      </c>
      <c r="AU182" s="167" t="s">
        <v>82</v>
      </c>
      <c r="AY182" s="16" t="s">
        <v>159</v>
      </c>
      <c r="BE182" s="168">
        <f t="shared" si="14"/>
        <v>0</v>
      </c>
      <c r="BF182" s="168">
        <f t="shared" si="15"/>
        <v>0</v>
      </c>
      <c r="BG182" s="168">
        <f t="shared" si="16"/>
        <v>0</v>
      </c>
      <c r="BH182" s="168">
        <f t="shared" si="17"/>
        <v>0</v>
      </c>
      <c r="BI182" s="168">
        <f t="shared" si="18"/>
        <v>0</v>
      </c>
      <c r="BJ182" s="16" t="s">
        <v>82</v>
      </c>
      <c r="BK182" s="168">
        <f t="shared" si="19"/>
        <v>0</v>
      </c>
      <c r="BL182" s="16" t="s">
        <v>165</v>
      </c>
      <c r="BM182" s="167" t="s">
        <v>843</v>
      </c>
    </row>
    <row r="183" spans="2:65" s="1" customFormat="1" ht="36" customHeight="1">
      <c r="B183" s="155"/>
      <c r="C183" s="195" t="s">
        <v>639</v>
      </c>
      <c r="D183" s="195" t="s">
        <v>224</v>
      </c>
      <c r="E183" s="196" t="s">
        <v>3622</v>
      </c>
      <c r="F183" s="197" t="s">
        <v>3694</v>
      </c>
      <c r="G183" s="198" t="s">
        <v>355</v>
      </c>
      <c r="H183" s="199">
        <v>2</v>
      </c>
      <c r="I183" s="200"/>
      <c r="J183" s="201">
        <f t="shared" si="10"/>
        <v>0</v>
      </c>
      <c r="K183" s="197" t="s">
        <v>1</v>
      </c>
      <c r="L183" s="202"/>
      <c r="M183" s="203" t="s">
        <v>1</v>
      </c>
      <c r="N183" s="204" t="s">
        <v>36</v>
      </c>
      <c r="O183" s="54"/>
      <c r="P183" s="165">
        <f t="shared" si="11"/>
        <v>0</v>
      </c>
      <c r="Q183" s="165">
        <v>0</v>
      </c>
      <c r="R183" s="165">
        <f t="shared" si="12"/>
        <v>0</v>
      </c>
      <c r="S183" s="165">
        <v>0</v>
      </c>
      <c r="T183" s="166">
        <f t="shared" si="13"/>
        <v>0</v>
      </c>
      <c r="AR183" s="167" t="s">
        <v>212</v>
      </c>
      <c r="AT183" s="167" t="s">
        <v>224</v>
      </c>
      <c r="AU183" s="167" t="s">
        <v>82</v>
      </c>
      <c r="AY183" s="16" t="s">
        <v>159</v>
      </c>
      <c r="BE183" s="168">
        <f t="shared" si="14"/>
        <v>0</v>
      </c>
      <c r="BF183" s="168">
        <f t="shared" si="15"/>
        <v>0</v>
      </c>
      <c r="BG183" s="168">
        <f t="shared" si="16"/>
        <v>0</v>
      </c>
      <c r="BH183" s="168">
        <f t="shared" si="17"/>
        <v>0</v>
      </c>
      <c r="BI183" s="168">
        <f t="shared" si="18"/>
        <v>0</v>
      </c>
      <c r="BJ183" s="16" t="s">
        <v>82</v>
      </c>
      <c r="BK183" s="168">
        <f t="shared" si="19"/>
        <v>0</v>
      </c>
      <c r="BL183" s="16" t="s">
        <v>165</v>
      </c>
      <c r="BM183" s="167" t="s">
        <v>851</v>
      </c>
    </row>
    <row r="184" spans="2:65" s="1" customFormat="1" ht="16.5" customHeight="1">
      <c r="B184" s="155"/>
      <c r="C184" s="195" t="s">
        <v>644</v>
      </c>
      <c r="D184" s="195" t="s">
        <v>224</v>
      </c>
      <c r="E184" s="196" t="s">
        <v>3630</v>
      </c>
      <c r="F184" s="197" t="s">
        <v>3631</v>
      </c>
      <c r="G184" s="198" t="s">
        <v>355</v>
      </c>
      <c r="H184" s="199">
        <v>2</v>
      </c>
      <c r="I184" s="200"/>
      <c r="J184" s="201">
        <f t="shared" si="10"/>
        <v>0</v>
      </c>
      <c r="K184" s="197" t="s">
        <v>1</v>
      </c>
      <c r="L184" s="202"/>
      <c r="M184" s="203" t="s">
        <v>1</v>
      </c>
      <c r="N184" s="204" t="s">
        <v>36</v>
      </c>
      <c r="O184" s="54"/>
      <c r="P184" s="165">
        <f t="shared" si="11"/>
        <v>0</v>
      </c>
      <c r="Q184" s="165">
        <v>0</v>
      </c>
      <c r="R184" s="165">
        <f t="shared" si="12"/>
        <v>0</v>
      </c>
      <c r="S184" s="165">
        <v>0</v>
      </c>
      <c r="T184" s="166">
        <f t="shared" si="13"/>
        <v>0</v>
      </c>
      <c r="AR184" s="167" t="s">
        <v>212</v>
      </c>
      <c r="AT184" s="167" t="s">
        <v>224</v>
      </c>
      <c r="AU184" s="167" t="s">
        <v>82</v>
      </c>
      <c r="AY184" s="16" t="s">
        <v>159</v>
      </c>
      <c r="BE184" s="168">
        <f t="shared" si="14"/>
        <v>0</v>
      </c>
      <c r="BF184" s="168">
        <f t="shared" si="15"/>
        <v>0</v>
      </c>
      <c r="BG184" s="168">
        <f t="shared" si="16"/>
        <v>0</v>
      </c>
      <c r="BH184" s="168">
        <f t="shared" si="17"/>
        <v>0</v>
      </c>
      <c r="BI184" s="168">
        <f t="shared" si="18"/>
        <v>0</v>
      </c>
      <c r="BJ184" s="16" t="s">
        <v>82</v>
      </c>
      <c r="BK184" s="168">
        <f t="shared" si="19"/>
        <v>0</v>
      </c>
      <c r="BL184" s="16" t="s">
        <v>165</v>
      </c>
      <c r="BM184" s="167" t="s">
        <v>862</v>
      </c>
    </row>
    <row r="185" spans="2:65" s="1" customFormat="1" ht="24" customHeight="1">
      <c r="B185" s="155"/>
      <c r="C185" s="156" t="s">
        <v>650</v>
      </c>
      <c r="D185" s="156" t="s">
        <v>161</v>
      </c>
      <c r="E185" s="157" t="s">
        <v>3695</v>
      </c>
      <c r="F185" s="158" t="s">
        <v>3696</v>
      </c>
      <c r="G185" s="159" t="s">
        <v>355</v>
      </c>
      <c r="H185" s="160">
        <v>2</v>
      </c>
      <c r="I185" s="161"/>
      <c r="J185" s="162">
        <f t="shared" si="10"/>
        <v>0</v>
      </c>
      <c r="K185" s="158" t="s">
        <v>1</v>
      </c>
      <c r="L185" s="31"/>
      <c r="M185" s="163" t="s">
        <v>1</v>
      </c>
      <c r="N185" s="164" t="s">
        <v>36</v>
      </c>
      <c r="O185" s="54"/>
      <c r="P185" s="165">
        <f t="shared" si="11"/>
        <v>0</v>
      </c>
      <c r="Q185" s="165">
        <v>0</v>
      </c>
      <c r="R185" s="165">
        <f t="shared" si="12"/>
        <v>0</v>
      </c>
      <c r="S185" s="165">
        <v>0</v>
      </c>
      <c r="T185" s="166">
        <f t="shared" si="13"/>
        <v>0</v>
      </c>
      <c r="AR185" s="167" t="s">
        <v>165</v>
      </c>
      <c r="AT185" s="167" t="s">
        <v>161</v>
      </c>
      <c r="AU185" s="167" t="s">
        <v>82</v>
      </c>
      <c r="AY185" s="16" t="s">
        <v>159</v>
      </c>
      <c r="BE185" s="168">
        <f t="shared" si="14"/>
        <v>0</v>
      </c>
      <c r="BF185" s="168">
        <f t="shared" si="15"/>
        <v>0</v>
      </c>
      <c r="BG185" s="168">
        <f t="shared" si="16"/>
        <v>0</v>
      </c>
      <c r="BH185" s="168">
        <f t="shared" si="17"/>
        <v>0</v>
      </c>
      <c r="BI185" s="168">
        <f t="shared" si="18"/>
        <v>0</v>
      </c>
      <c r="BJ185" s="16" t="s">
        <v>82</v>
      </c>
      <c r="BK185" s="168">
        <f t="shared" si="19"/>
        <v>0</v>
      </c>
      <c r="BL185" s="16" t="s">
        <v>165</v>
      </c>
      <c r="BM185" s="167" t="s">
        <v>870</v>
      </c>
    </row>
    <row r="186" spans="2:65" s="1" customFormat="1" ht="24" customHeight="1">
      <c r="B186" s="155"/>
      <c r="C186" s="195" t="s">
        <v>656</v>
      </c>
      <c r="D186" s="195" t="s">
        <v>224</v>
      </c>
      <c r="E186" s="196" t="s">
        <v>3697</v>
      </c>
      <c r="F186" s="197" t="s">
        <v>3698</v>
      </c>
      <c r="G186" s="198" t="s">
        <v>355</v>
      </c>
      <c r="H186" s="199">
        <v>2</v>
      </c>
      <c r="I186" s="200"/>
      <c r="J186" s="201">
        <f t="shared" si="10"/>
        <v>0</v>
      </c>
      <c r="K186" s="197" t="s">
        <v>1</v>
      </c>
      <c r="L186" s="202"/>
      <c r="M186" s="203" t="s">
        <v>1</v>
      </c>
      <c r="N186" s="204" t="s">
        <v>36</v>
      </c>
      <c r="O186" s="54"/>
      <c r="P186" s="165">
        <f t="shared" si="11"/>
        <v>0</v>
      </c>
      <c r="Q186" s="165">
        <v>0</v>
      </c>
      <c r="R186" s="165">
        <f t="shared" si="12"/>
        <v>0</v>
      </c>
      <c r="S186" s="165">
        <v>0</v>
      </c>
      <c r="T186" s="166">
        <f t="shared" si="13"/>
        <v>0</v>
      </c>
      <c r="AR186" s="167" t="s">
        <v>212</v>
      </c>
      <c r="AT186" s="167" t="s">
        <v>224</v>
      </c>
      <c r="AU186" s="167" t="s">
        <v>82</v>
      </c>
      <c r="AY186" s="16" t="s">
        <v>159</v>
      </c>
      <c r="BE186" s="168">
        <f t="shared" si="14"/>
        <v>0</v>
      </c>
      <c r="BF186" s="168">
        <f t="shared" si="15"/>
        <v>0</v>
      </c>
      <c r="BG186" s="168">
        <f t="shared" si="16"/>
        <v>0</v>
      </c>
      <c r="BH186" s="168">
        <f t="shared" si="17"/>
        <v>0</v>
      </c>
      <c r="BI186" s="168">
        <f t="shared" si="18"/>
        <v>0</v>
      </c>
      <c r="BJ186" s="16" t="s">
        <v>82</v>
      </c>
      <c r="BK186" s="168">
        <f t="shared" si="19"/>
        <v>0</v>
      </c>
      <c r="BL186" s="16" t="s">
        <v>165</v>
      </c>
      <c r="BM186" s="167" t="s">
        <v>878</v>
      </c>
    </row>
    <row r="187" spans="2:65" s="1" customFormat="1" ht="24" customHeight="1">
      <c r="B187" s="155"/>
      <c r="C187" s="195" t="s">
        <v>662</v>
      </c>
      <c r="D187" s="195" t="s">
        <v>224</v>
      </c>
      <c r="E187" s="196" t="s">
        <v>3699</v>
      </c>
      <c r="F187" s="197" t="s">
        <v>3700</v>
      </c>
      <c r="G187" s="198" t="s">
        <v>355</v>
      </c>
      <c r="H187" s="199">
        <v>1</v>
      </c>
      <c r="I187" s="200"/>
      <c r="J187" s="201">
        <f t="shared" si="10"/>
        <v>0</v>
      </c>
      <c r="K187" s="197" t="s">
        <v>1</v>
      </c>
      <c r="L187" s="202"/>
      <c r="M187" s="203" t="s">
        <v>1</v>
      </c>
      <c r="N187" s="204" t="s">
        <v>36</v>
      </c>
      <c r="O187" s="54"/>
      <c r="P187" s="165">
        <f t="shared" si="11"/>
        <v>0</v>
      </c>
      <c r="Q187" s="165">
        <v>0</v>
      </c>
      <c r="R187" s="165">
        <f t="shared" si="12"/>
        <v>0</v>
      </c>
      <c r="S187" s="165">
        <v>0</v>
      </c>
      <c r="T187" s="166">
        <f t="shared" si="13"/>
        <v>0</v>
      </c>
      <c r="AR187" s="167" t="s">
        <v>212</v>
      </c>
      <c r="AT187" s="167" t="s">
        <v>224</v>
      </c>
      <c r="AU187" s="167" t="s">
        <v>82</v>
      </c>
      <c r="AY187" s="16" t="s">
        <v>159</v>
      </c>
      <c r="BE187" s="168">
        <f t="shared" si="14"/>
        <v>0</v>
      </c>
      <c r="BF187" s="168">
        <f t="shared" si="15"/>
        <v>0</v>
      </c>
      <c r="BG187" s="168">
        <f t="shared" si="16"/>
        <v>0</v>
      </c>
      <c r="BH187" s="168">
        <f t="shared" si="17"/>
        <v>0</v>
      </c>
      <c r="BI187" s="168">
        <f t="shared" si="18"/>
        <v>0</v>
      </c>
      <c r="BJ187" s="16" t="s">
        <v>82</v>
      </c>
      <c r="BK187" s="168">
        <f t="shared" si="19"/>
        <v>0</v>
      </c>
      <c r="BL187" s="16" t="s">
        <v>165</v>
      </c>
      <c r="BM187" s="167" t="s">
        <v>887</v>
      </c>
    </row>
    <row r="188" spans="2:65" s="1" customFormat="1" ht="24" customHeight="1">
      <c r="B188" s="155"/>
      <c r="C188" s="195" t="s">
        <v>668</v>
      </c>
      <c r="D188" s="195" t="s">
        <v>224</v>
      </c>
      <c r="E188" s="196" t="s">
        <v>3701</v>
      </c>
      <c r="F188" s="197" t="s">
        <v>3702</v>
      </c>
      <c r="G188" s="198" t="s">
        <v>355</v>
      </c>
      <c r="H188" s="199">
        <v>1</v>
      </c>
      <c r="I188" s="200"/>
      <c r="J188" s="201">
        <f t="shared" si="10"/>
        <v>0</v>
      </c>
      <c r="K188" s="197" t="s">
        <v>1</v>
      </c>
      <c r="L188" s="202"/>
      <c r="M188" s="203" t="s">
        <v>1</v>
      </c>
      <c r="N188" s="204" t="s">
        <v>36</v>
      </c>
      <c r="O188" s="54"/>
      <c r="P188" s="165">
        <f t="shared" si="11"/>
        <v>0</v>
      </c>
      <c r="Q188" s="165">
        <v>0</v>
      </c>
      <c r="R188" s="165">
        <f t="shared" si="12"/>
        <v>0</v>
      </c>
      <c r="S188" s="165">
        <v>0</v>
      </c>
      <c r="T188" s="166">
        <f t="shared" si="13"/>
        <v>0</v>
      </c>
      <c r="AR188" s="167" t="s">
        <v>212</v>
      </c>
      <c r="AT188" s="167" t="s">
        <v>224</v>
      </c>
      <c r="AU188" s="167" t="s">
        <v>82</v>
      </c>
      <c r="AY188" s="16" t="s">
        <v>159</v>
      </c>
      <c r="BE188" s="168">
        <f t="shared" si="14"/>
        <v>0</v>
      </c>
      <c r="BF188" s="168">
        <f t="shared" si="15"/>
        <v>0</v>
      </c>
      <c r="BG188" s="168">
        <f t="shared" si="16"/>
        <v>0</v>
      </c>
      <c r="BH188" s="168">
        <f t="shared" si="17"/>
        <v>0</v>
      </c>
      <c r="BI188" s="168">
        <f t="shared" si="18"/>
        <v>0</v>
      </c>
      <c r="BJ188" s="16" t="s">
        <v>82</v>
      </c>
      <c r="BK188" s="168">
        <f t="shared" si="19"/>
        <v>0</v>
      </c>
      <c r="BL188" s="16" t="s">
        <v>165</v>
      </c>
      <c r="BM188" s="167" t="s">
        <v>896</v>
      </c>
    </row>
    <row r="189" spans="2:65" s="1" customFormat="1" ht="24" customHeight="1">
      <c r="B189" s="155"/>
      <c r="C189" s="195" t="s">
        <v>673</v>
      </c>
      <c r="D189" s="195" t="s">
        <v>224</v>
      </c>
      <c r="E189" s="196" t="s">
        <v>3703</v>
      </c>
      <c r="F189" s="197" t="s">
        <v>3704</v>
      </c>
      <c r="G189" s="198" t="s">
        <v>355</v>
      </c>
      <c r="H189" s="199">
        <v>1</v>
      </c>
      <c r="I189" s="200"/>
      <c r="J189" s="201">
        <f t="shared" si="10"/>
        <v>0</v>
      </c>
      <c r="K189" s="197" t="s">
        <v>1</v>
      </c>
      <c r="L189" s="202"/>
      <c r="M189" s="203" t="s">
        <v>1</v>
      </c>
      <c r="N189" s="204" t="s">
        <v>36</v>
      </c>
      <c r="O189" s="54"/>
      <c r="P189" s="165">
        <f t="shared" si="11"/>
        <v>0</v>
      </c>
      <c r="Q189" s="165">
        <v>0</v>
      </c>
      <c r="R189" s="165">
        <f t="shared" si="12"/>
        <v>0</v>
      </c>
      <c r="S189" s="165">
        <v>0</v>
      </c>
      <c r="T189" s="166">
        <f t="shared" si="13"/>
        <v>0</v>
      </c>
      <c r="AR189" s="167" t="s">
        <v>212</v>
      </c>
      <c r="AT189" s="167" t="s">
        <v>224</v>
      </c>
      <c r="AU189" s="167" t="s">
        <v>82</v>
      </c>
      <c r="AY189" s="16" t="s">
        <v>159</v>
      </c>
      <c r="BE189" s="168">
        <f t="shared" si="14"/>
        <v>0</v>
      </c>
      <c r="BF189" s="168">
        <f t="shared" si="15"/>
        <v>0</v>
      </c>
      <c r="BG189" s="168">
        <f t="shared" si="16"/>
        <v>0</v>
      </c>
      <c r="BH189" s="168">
        <f t="shared" si="17"/>
        <v>0</v>
      </c>
      <c r="BI189" s="168">
        <f t="shared" si="18"/>
        <v>0</v>
      </c>
      <c r="BJ189" s="16" t="s">
        <v>82</v>
      </c>
      <c r="BK189" s="168">
        <f t="shared" si="19"/>
        <v>0</v>
      </c>
      <c r="BL189" s="16" t="s">
        <v>165</v>
      </c>
      <c r="BM189" s="167" t="s">
        <v>904</v>
      </c>
    </row>
    <row r="190" spans="2:65" s="1" customFormat="1" ht="36" customHeight="1">
      <c r="B190" s="155"/>
      <c r="C190" s="195" t="s">
        <v>678</v>
      </c>
      <c r="D190" s="195" t="s">
        <v>224</v>
      </c>
      <c r="E190" s="196" t="s">
        <v>3705</v>
      </c>
      <c r="F190" s="197" t="s">
        <v>3706</v>
      </c>
      <c r="G190" s="198" t="s">
        <v>355</v>
      </c>
      <c r="H190" s="199">
        <v>2</v>
      </c>
      <c r="I190" s="200"/>
      <c r="J190" s="201">
        <f t="shared" si="10"/>
        <v>0</v>
      </c>
      <c r="K190" s="197" t="s">
        <v>1</v>
      </c>
      <c r="L190" s="202"/>
      <c r="M190" s="203" t="s">
        <v>1</v>
      </c>
      <c r="N190" s="204" t="s">
        <v>36</v>
      </c>
      <c r="O190" s="54"/>
      <c r="P190" s="165">
        <f t="shared" si="11"/>
        <v>0</v>
      </c>
      <c r="Q190" s="165">
        <v>0</v>
      </c>
      <c r="R190" s="165">
        <f t="shared" si="12"/>
        <v>0</v>
      </c>
      <c r="S190" s="165">
        <v>0</v>
      </c>
      <c r="T190" s="166">
        <f t="shared" si="13"/>
        <v>0</v>
      </c>
      <c r="AR190" s="167" t="s">
        <v>212</v>
      </c>
      <c r="AT190" s="167" t="s">
        <v>224</v>
      </c>
      <c r="AU190" s="167" t="s">
        <v>82</v>
      </c>
      <c r="AY190" s="16" t="s">
        <v>159</v>
      </c>
      <c r="BE190" s="168">
        <f t="shared" si="14"/>
        <v>0</v>
      </c>
      <c r="BF190" s="168">
        <f t="shared" si="15"/>
        <v>0</v>
      </c>
      <c r="BG190" s="168">
        <f t="shared" si="16"/>
        <v>0</v>
      </c>
      <c r="BH190" s="168">
        <f t="shared" si="17"/>
        <v>0</v>
      </c>
      <c r="BI190" s="168">
        <f t="shared" si="18"/>
        <v>0</v>
      </c>
      <c r="BJ190" s="16" t="s">
        <v>82</v>
      </c>
      <c r="BK190" s="168">
        <f t="shared" si="19"/>
        <v>0</v>
      </c>
      <c r="BL190" s="16" t="s">
        <v>165</v>
      </c>
      <c r="BM190" s="167" t="s">
        <v>917</v>
      </c>
    </row>
    <row r="191" spans="2:65" s="1" customFormat="1" ht="24" customHeight="1">
      <c r="B191" s="155"/>
      <c r="C191" s="195" t="s">
        <v>681</v>
      </c>
      <c r="D191" s="195" t="s">
        <v>224</v>
      </c>
      <c r="E191" s="196" t="s">
        <v>3707</v>
      </c>
      <c r="F191" s="197" t="s">
        <v>3708</v>
      </c>
      <c r="G191" s="198" t="s">
        <v>355</v>
      </c>
      <c r="H191" s="199">
        <v>2</v>
      </c>
      <c r="I191" s="200"/>
      <c r="J191" s="201">
        <f t="shared" si="10"/>
        <v>0</v>
      </c>
      <c r="K191" s="197" t="s">
        <v>1</v>
      </c>
      <c r="L191" s="202"/>
      <c r="M191" s="203" t="s">
        <v>1</v>
      </c>
      <c r="N191" s="204" t="s">
        <v>36</v>
      </c>
      <c r="O191" s="54"/>
      <c r="P191" s="165">
        <f t="shared" si="11"/>
        <v>0</v>
      </c>
      <c r="Q191" s="165">
        <v>0</v>
      </c>
      <c r="R191" s="165">
        <f t="shared" si="12"/>
        <v>0</v>
      </c>
      <c r="S191" s="165">
        <v>0</v>
      </c>
      <c r="T191" s="166">
        <f t="shared" si="13"/>
        <v>0</v>
      </c>
      <c r="AR191" s="167" t="s">
        <v>212</v>
      </c>
      <c r="AT191" s="167" t="s">
        <v>224</v>
      </c>
      <c r="AU191" s="167" t="s">
        <v>82</v>
      </c>
      <c r="AY191" s="16" t="s">
        <v>159</v>
      </c>
      <c r="BE191" s="168">
        <f t="shared" si="14"/>
        <v>0</v>
      </c>
      <c r="BF191" s="168">
        <f t="shared" si="15"/>
        <v>0</v>
      </c>
      <c r="BG191" s="168">
        <f t="shared" si="16"/>
        <v>0</v>
      </c>
      <c r="BH191" s="168">
        <f t="shared" si="17"/>
        <v>0</v>
      </c>
      <c r="BI191" s="168">
        <f t="shared" si="18"/>
        <v>0</v>
      </c>
      <c r="BJ191" s="16" t="s">
        <v>82</v>
      </c>
      <c r="BK191" s="168">
        <f t="shared" si="19"/>
        <v>0</v>
      </c>
      <c r="BL191" s="16" t="s">
        <v>165</v>
      </c>
      <c r="BM191" s="167" t="s">
        <v>927</v>
      </c>
    </row>
    <row r="192" spans="2:65" s="1" customFormat="1" ht="24" customHeight="1">
      <c r="B192" s="155"/>
      <c r="C192" s="195" t="s">
        <v>687</v>
      </c>
      <c r="D192" s="195" t="s">
        <v>224</v>
      </c>
      <c r="E192" s="196" t="s">
        <v>3709</v>
      </c>
      <c r="F192" s="197" t="s">
        <v>3710</v>
      </c>
      <c r="G192" s="198" t="s">
        <v>355</v>
      </c>
      <c r="H192" s="199">
        <v>2</v>
      </c>
      <c r="I192" s="200"/>
      <c r="J192" s="201">
        <f t="shared" si="10"/>
        <v>0</v>
      </c>
      <c r="K192" s="197" t="s">
        <v>1</v>
      </c>
      <c r="L192" s="202"/>
      <c r="M192" s="203" t="s">
        <v>1</v>
      </c>
      <c r="N192" s="204" t="s">
        <v>36</v>
      </c>
      <c r="O192" s="54"/>
      <c r="P192" s="165">
        <f t="shared" si="11"/>
        <v>0</v>
      </c>
      <c r="Q192" s="165">
        <v>0</v>
      </c>
      <c r="R192" s="165">
        <f t="shared" si="12"/>
        <v>0</v>
      </c>
      <c r="S192" s="165">
        <v>0</v>
      </c>
      <c r="T192" s="166">
        <f t="shared" si="13"/>
        <v>0</v>
      </c>
      <c r="AR192" s="167" t="s">
        <v>212</v>
      </c>
      <c r="AT192" s="167" t="s">
        <v>224</v>
      </c>
      <c r="AU192" s="167" t="s">
        <v>82</v>
      </c>
      <c r="AY192" s="16" t="s">
        <v>159</v>
      </c>
      <c r="BE192" s="168">
        <f t="shared" si="14"/>
        <v>0</v>
      </c>
      <c r="BF192" s="168">
        <f t="shared" si="15"/>
        <v>0</v>
      </c>
      <c r="BG192" s="168">
        <f t="shared" si="16"/>
        <v>0</v>
      </c>
      <c r="BH192" s="168">
        <f t="shared" si="17"/>
        <v>0</v>
      </c>
      <c r="BI192" s="168">
        <f t="shared" si="18"/>
        <v>0</v>
      </c>
      <c r="BJ192" s="16" t="s">
        <v>82</v>
      </c>
      <c r="BK192" s="168">
        <f t="shared" si="19"/>
        <v>0</v>
      </c>
      <c r="BL192" s="16" t="s">
        <v>165</v>
      </c>
      <c r="BM192" s="167" t="s">
        <v>938</v>
      </c>
    </row>
    <row r="193" spans="2:65" s="1" customFormat="1" ht="16.5" customHeight="1">
      <c r="B193" s="155"/>
      <c r="C193" s="195" t="s">
        <v>691</v>
      </c>
      <c r="D193" s="195" t="s">
        <v>224</v>
      </c>
      <c r="E193" s="196" t="s">
        <v>3711</v>
      </c>
      <c r="F193" s="197" t="s">
        <v>3712</v>
      </c>
      <c r="G193" s="198" t="s">
        <v>355</v>
      </c>
      <c r="H193" s="199">
        <v>2</v>
      </c>
      <c r="I193" s="200"/>
      <c r="J193" s="201">
        <f t="shared" si="10"/>
        <v>0</v>
      </c>
      <c r="K193" s="197" t="s">
        <v>1</v>
      </c>
      <c r="L193" s="202"/>
      <c r="M193" s="203" t="s">
        <v>1</v>
      </c>
      <c r="N193" s="204" t="s">
        <v>36</v>
      </c>
      <c r="O193" s="54"/>
      <c r="P193" s="165">
        <f t="shared" si="11"/>
        <v>0</v>
      </c>
      <c r="Q193" s="165">
        <v>0</v>
      </c>
      <c r="R193" s="165">
        <f t="shared" si="12"/>
        <v>0</v>
      </c>
      <c r="S193" s="165">
        <v>0</v>
      </c>
      <c r="T193" s="166">
        <f t="shared" si="13"/>
        <v>0</v>
      </c>
      <c r="AR193" s="167" t="s">
        <v>212</v>
      </c>
      <c r="AT193" s="167" t="s">
        <v>224</v>
      </c>
      <c r="AU193" s="167" t="s">
        <v>82</v>
      </c>
      <c r="AY193" s="16" t="s">
        <v>159</v>
      </c>
      <c r="BE193" s="168">
        <f t="shared" si="14"/>
        <v>0</v>
      </c>
      <c r="BF193" s="168">
        <f t="shared" si="15"/>
        <v>0</v>
      </c>
      <c r="BG193" s="168">
        <f t="shared" si="16"/>
        <v>0</v>
      </c>
      <c r="BH193" s="168">
        <f t="shared" si="17"/>
        <v>0</v>
      </c>
      <c r="BI193" s="168">
        <f t="shared" si="18"/>
        <v>0</v>
      </c>
      <c r="BJ193" s="16" t="s">
        <v>82</v>
      </c>
      <c r="BK193" s="168">
        <f t="shared" si="19"/>
        <v>0</v>
      </c>
      <c r="BL193" s="16" t="s">
        <v>165</v>
      </c>
      <c r="BM193" s="167" t="s">
        <v>946</v>
      </c>
    </row>
    <row r="194" spans="2:65" s="1" customFormat="1" ht="24" customHeight="1">
      <c r="B194" s="155"/>
      <c r="C194" s="195" t="s">
        <v>695</v>
      </c>
      <c r="D194" s="195" t="s">
        <v>224</v>
      </c>
      <c r="E194" s="196" t="s">
        <v>3713</v>
      </c>
      <c r="F194" s="197" t="s">
        <v>3714</v>
      </c>
      <c r="G194" s="198" t="s">
        <v>355</v>
      </c>
      <c r="H194" s="199">
        <v>2</v>
      </c>
      <c r="I194" s="200"/>
      <c r="J194" s="201">
        <f t="shared" si="10"/>
        <v>0</v>
      </c>
      <c r="K194" s="197" t="s">
        <v>1</v>
      </c>
      <c r="L194" s="202"/>
      <c r="M194" s="203" t="s">
        <v>1</v>
      </c>
      <c r="N194" s="204" t="s">
        <v>36</v>
      </c>
      <c r="O194" s="54"/>
      <c r="P194" s="165">
        <f t="shared" si="11"/>
        <v>0</v>
      </c>
      <c r="Q194" s="165">
        <v>0</v>
      </c>
      <c r="R194" s="165">
        <f t="shared" si="12"/>
        <v>0</v>
      </c>
      <c r="S194" s="165">
        <v>0</v>
      </c>
      <c r="T194" s="166">
        <f t="shared" si="13"/>
        <v>0</v>
      </c>
      <c r="AR194" s="167" t="s">
        <v>212</v>
      </c>
      <c r="AT194" s="167" t="s">
        <v>224</v>
      </c>
      <c r="AU194" s="167" t="s">
        <v>82</v>
      </c>
      <c r="AY194" s="16" t="s">
        <v>159</v>
      </c>
      <c r="BE194" s="168">
        <f t="shared" si="14"/>
        <v>0</v>
      </c>
      <c r="BF194" s="168">
        <f t="shared" si="15"/>
        <v>0</v>
      </c>
      <c r="BG194" s="168">
        <f t="shared" si="16"/>
        <v>0</v>
      </c>
      <c r="BH194" s="168">
        <f t="shared" si="17"/>
        <v>0</v>
      </c>
      <c r="BI194" s="168">
        <f t="shared" si="18"/>
        <v>0</v>
      </c>
      <c r="BJ194" s="16" t="s">
        <v>82</v>
      </c>
      <c r="BK194" s="168">
        <f t="shared" si="19"/>
        <v>0</v>
      </c>
      <c r="BL194" s="16" t="s">
        <v>165</v>
      </c>
      <c r="BM194" s="167" t="s">
        <v>955</v>
      </c>
    </row>
    <row r="195" spans="2:65" s="1" customFormat="1" ht="24" customHeight="1">
      <c r="B195" s="155"/>
      <c r="C195" s="156" t="s">
        <v>699</v>
      </c>
      <c r="D195" s="156" t="s">
        <v>161</v>
      </c>
      <c r="E195" s="157" t="s">
        <v>3715</v>
      </c>
      <c r="F195" s="158" t="s">
        <v>3716</v>
      </c>
      <c r="G195" s="159" t="s">
        <v>164</v>
      </c>
      <c r="H195" s="160">
        <v>1</v>
      </c>
      <c r="I195" s="161"/>
      <c r="J195" s="162">
        <f t="shared" si="10"/>
        <v>0</v>
      </c>
      <c r="K195" s="158" t="s">
        <v>1</v>
      </c>
      <c r="L195" s="31"/>
      <c r="M195" s="163" t="s">
        <v>1</v>
      </c>
      <c r="N195" s="164" t="s">
        <v>36</v>
      </c>
      <c r="O195" s="54"/>
      <c r="P195" s="165">
        <f t="shared" si="11"/>
        <v>0</v>
      </c>
      <c r="Q195" s="165">
        <v>0</v>
      </c>
      <c r="R195" s="165">
        <f t="shared" si="12"/>
        <v>0</v>
      </c>
      <c r="S195" s="165">
        <v>0</v>
      </c>
      <c r="T195" s="166">
        <f t="shared" si="13"/>
        <v>0</v>
      </c>
      <c r="AR195" s="167" t="s">
        <v>165</v>
      </c>
      <c r="AT195" s="167" t="s">
        <v>161</v>
      </c>
      <c r="AU195" s="167" t="s">
        <v>82</v>
      </c>
      <c r="AY195" s="16" t="s">
        <v>159</v>
      </c>
      <c r="BE195" s="168">
        <f t="shared" si="14"/>
        <v>0</v>
      </c>
      <c r="BF195" s="168">
        <f t="shared" si="15"/>
        <v>0</v>
      </c>
      <c r="BG195" s="168">
        <f t="shared" si="16"/>
        <v>0</v>
      </c>
      <c r="BH195" s="168">
        <f t="shared" si="17"/>
        <v>0</v>
      </c>
      <c r="BI195" s="168">
        <f t="shared" si="18"/>
        <v>0</v>
      </c>
      <c r="BJ195" s="16" t="s">
        <v>82</v>
      </c>
      <c r="BK195" s="168">
        <f t="shared" si="19"/>
        <v>0</v>
      </c>
      <c r="BL195" s="16" t="s">
        <v>165</v>
      </c>
      <c r="BM195" s="167" t="s">
        <v>963</v>
      </c>
    </row>
    <row r="196" spans="2:65" s="1" customFormat="1" ht="24" customHeight="1">
      <c r="B196" s="155"/>
      <c r="C196" s="156" t="s">
        <v>705</v>
      </c>
      <c r="D196" s="156" t="s">
        <v>161</v>
      </c>
      <c r="E196" s="157" t="s">
        <v>3717</v>
      </c>
      <c r="F196" s="158" t="s">
        <v>3718</v>
      </c>
      <c r="G196" s="159" t="s">
        <v>164</v>
      </c>
      <c r="H196" s="160">
        <v>2</v>
      </c>
      <c r="I196" s="161"/>
      <c r="J196" s="162">
        <f t="shared" si="10"/>
        <v>0</v>
      </c>
      <c r="K196" s="158" t="s">
        <v>1</v>
      </c>
      <c r="L196" s="31"/>
      <c r="M196" s="163" t="s">
        <v>1</v>
      </c>
      <c r="N196" s="164" t="s">
        <v>36</v>
      </c>
      <c r="O196" s="54"/>
      <c r="P196" s="165">
        <f t="shared" si="11"/>
        <v>0</v>
      </c>
      <c r="Q196" s="165">
        <v>0</v>
      </c>
      <c r="R196" s="165">
        <f t="shared" si="12"/>
        <v>0</v>
      </c>
      <c r="S196" s="165">
        <v>0</v>
      </c>
      <c r="T196" s="166">
        <f t="shared" si="13"/>
        <v>0</v>
      </c>
      <c r="AR196" s="167" t="s">
        <v>165</v>
      </c>
      <c r="AT196" s="167" t="s">
        <v>161</v>
      </c>
      <c r="AU196" s="167" t="s">
        <v>82</v>
      </c>
      <c r="AY196" s="16" t="s">
        <v>159</v>
      </c>
      <c r="BE196" s="168">
        <f t="shared" si="14"/>
        <v>0</v>
      </c>
      <c r="BF196" s="168">
        <f t="shared" si="15"/>
        <v>0</v>
      </c>
      <c r="BG196" s="168">
        <f t="shared" si="16"/>
        <v>0</v>
      </c>
      <c r="BH196" s="168">
        <f t="shared" si="17"/>
        <v>0</v>
      </c>
      <c r="BI196" s="168">
        <f t="shared" si="18"/>
        <v>0</v>
      </c>
      <c r="BJ196" s="16" t="s">
        <v>82</v>
      </c>
      <c r="BK196" s="168">
        <f t="shared" si="19"/>
        <v>0</v>
      </c>
      <c r="BL196" s="16" t="s">
        <v>165</v>
      </c>
      <c r="BM196" s="167" t="s">
        <v>975</v>
      </c>
    </row>
    <row r="197" spans="2:65" s="1" customFormat="1" ht="16.5" customHeight="1">
      <c r="B197" s="155"/>
      <c r="C197" s="156" t="s">
        <v>711</v>
      </c>
      <c r="D197" s="156" t="s">
        <v>161</v>
      </c>
      <c r="E197" s="157" t="s">
        <v>1110</v>
      </c>
      <c r="F197" s="158" t="s">
        <v>1111</v>
      </c>
      <c r="G197" s="159" t="s">
        <v>405</v>
      </c>
      <c r="H197" s="160">
        <v>17.5</v>
      </c>
      <c r="I197" s="161"/>
      <c r="J197" s="162">
        <f t="shared" si="10"/>
        <v>0</v>
      </c>
      <c r="K197" s="158" t="s">
        <v>1</v>
      </c>
      <c r="L197" s="31"/>
      <c r="M197" s="163" t="s">
        <v>1</v>
      </c>
      <c r="N197" s="164" t="s">
        <v>36</v>
      </c>
      <c r="O197" s="54"/>
      <c r="P197" s="165">
        <f t="shared" si="11"/>
        <v>0</v>
      </c>
      <c r="Q197" s="165">
        <v>0</v>
      </c>
      <c r="R197" s="165">
        <f t="shared" si="12"/>
        <v>0</v>
      </c>
      <c r="S197" s="165">
        <v>0</v>
      </c>
      <c r="T197" s="166">
        <f t="shared" si="13"/>
        <v>0</v>
      </c>
      <c r="AR197" s="167" t="s">
        <v>165</v>
      </c>
      <c r="AT197" s="167" t="s">
        <v>161</v>
      </c>
      <c r="AU197" s="167" t="s">
        <v>82</v>
      </c>
      <c r="AY197" s="16" t="s">
        <v>159</v>
      </c>
      <c r="BE197" s="168">
        <f t="shared" si="14"/>
        <v>0</v>
      </c>
      <c r="BF197" s="168">
        <f t="shared" si="15"/>
        <v>0</v>
      </c>
      <c r="BG197" s="168">
        <f t="shared" si="16"/>
        <v>0</v>
      </c>
      <c r="BH197" s="168">
        <f t="shared" si="17"/>
        <v>0</v>
      </c>
      <c r="BI197" s="168">
        <f t="shared" si="18"/>
        <v>0</v>
      </c>
      <c r="BJ197" s="16" t="s">
        <v>82</v>
      </c>
      <c r="BK197" s="168">
        <f t="shared" si="19"/>
        <v>0</v>
      </c>
      <c r="BL197" s="16" t="s">
        <v>165</v>
      </c>
      <c r="BM197" s="167" t="s">
        <v>989</v>
      </c>
    </row>
    <row r="198" spans="2:65" s="1" customFormat="1" ht="24" customHeight="1">
      <c r="B198" s="155"/>
      <c r="C198" s="156" t="s">
        <v>717</v>
      </c>
      <c r="D198" s="156" t="s">
        <v>161</v>
      </c>
      <c r="E198" s="157" t="s">
        <v>1112</v>
      </c>
      <c r="F198" s="158" t="s">
        <v>1113</v>
      </c>
      <c r="G198" s="159" t="s">
        <v>405</v>
      </c>
      <c r="H198" s="160">
        <v>17.5</v>
      </c>
      <c r="I198" s="161"/>
      <c r="J198" s="162">
        <f t="shared" si="10"/>
        <v>0</v>
      </c>
      <c r="K198" s="158" t="s">
        <v>1</v>
      </c>
      <c r="L198" s="31"/>
      <c r="M198" s="163" t="s">
        <v>1</v>
      </c>
      <c r="N198" s="164" t="s">
        <v>36</v>
      </c>
      <c r="O198" s="54"/>
      <c r="P198" s="165">
        <f t="shared" si="11"/>
        <v>0</v>
      </c>
      <c r="Q198" s="165">
        <v>0</v>
      </c>
      <c r="R198" s="165">
        <f t="shared" si="12"/>
        <v>0</v>
      </c>
      <c r="S198" s="165">
        <v>0</v>
      </c>
      <c r="T198" s="166">
        <f t="shared" si="13"/>
        <v>0</v>
      </c>
      <c r="AR198" s="167" t="s">
        <v>165</v>
      </c>
      <c r="AT198" s="167" t="s">
        <v>161</v>
      </c>
      <c r="AU198" s="167" t="s">
        <v>82</v>
      </c>
      <c r="AY198" s="16" t="s">
        <v>159</v>
      </c>
      <c r="BE198" s="168">
        <f t="shared" si="14"/>
        <v>0</v>
      </c>
      <c r="BF198" s="168">
        <f t="shared" si="15"/>
        <v>0</v>
      </c>
      <c r="BG198" s="168">
        <f t="shared" si="16"/>
        <v>0</v>
      </c>
      <c r="BH198" s="168">
        <f t="shared" si="17"/>
        <v>0</v>
      </c>
      <c r="BI198" s="168">
        <f t="shared" si="18"/>
        <v>0</v>
      </c>
      <c r="BJ198" s="16" t="s">
        <v>82</v>
      </c>
      <c r="BK198" s="168">
        <f t="shared" si="19"/>
        <v>0</v>
      </c>
      <c r="BL198" s="16" t="s">
        <v>165</v>
      </c>
      <c r="BM198" s="167" t="s">
        <v>1000</v>
      </c>
    </row>
    <row r="199" spans="2:65" s="1" customFormat="1" ht="24" customHeight="1">
      <c r="B199" s="155"/>
      <c r="C199" s="195" t="s">
        <v>721</v>
      </c>
      <c r="D199" s="195" t="s">
        <v>224</v>
      </c>
      <c r="E199" s="196" t="s">
        <v>1114</v>
      </c>
      <c r="F199" s="197" t="s">
        <v>1115</v>
      </c>
      <c r="G199" s="198" t="s">
        <v>405</v>
      </c>
      <c r="H199" s="199">
        <v>17.5</v>
      </c>
      <c r="I199" s="200"/>
      <c r="J199" s="201">
        <f t="shared" si="10"/>
        <v>0</v>
      </c>
      <c r="K199" s="197" t="s">
        <v>1</v>
      </c>
      <c r="L199" s="202"/>
      <c r="M199" s="203" t="s">
        <v>1</v>
      </c>
      <c r="N199" s="204" t="s">
        <v>36</v>
      </c>
      <c r="O199" s="54"/>
      <c r="P199" s="165">
        <f t="shared" si="11"/>
        <v>0</v>
      </c>
      <c r="Q199" s="165">
        <v>0</v>
      </c>
      <c r="R199" s="165">
        <f t="shared" si="12"/>
        <v>0</v>
      </c>
      <c r="S199" s="165">
        <v>0</v>
      </c>
      <c r="T199" s="166">
        <f t="shared" si="13"/>
        <v>0</v>
      </c>
      <c r="AR199" s="167" t="s">
        <v>212</v>
      </c>
      <c r="AT199" s="167" t="s">
        <v>224</v>
      </c>
      <c r="AU199" s="167" t="s">
        <v>82</v>
      </c>
      <c r="AY199" s="16" t="s">
        <v>159</v>
      </c>
      <c r="BE199" s="168">
        <f t="shared" si="14"/>
        <v>0</v>
      </c>
      <c r="BF199" s="168">
        <f t="shared" si="15"/>
        <v>0</v>
      </c>
      <c r="BG199" s="168">
        <f t="shared" si="16"/>
        <v>0</v>
      </c>
      <c r="BH199" s="168">
        <f t="shared" si="17"/>
        <v>0</v>
      </c>
      <c r="BI199" s="168">
        <f t="shared" si="18"/>
        <v>0</v>
      </c>
      <c r="BJ199" s="16" t="s">
        <v>82</v>
      </c>
      <c r="BK199" s="168">
        <f t="shared" si="19"/>
        <v>0</v>
      </c>
      <c r="BL199" s="16" t="s">
        <v>165</v>
      </c>
      <c r="BM199" s="167" t="s">
        <v>1011</v>
      </c>
    </row>
    <row r="200" spans="2:65" s="1" customFormat="1" ht="24" customHeight="1">
      <c r="B200" s="155"/>
      <c r="C200" s="156" t="s">
        <v>727</v>
      </c>
      <c r="D200" s="156" t="s">
        <v>161</v>
      </c>
      <c r="E200" s="157" t="s">
        <v>1116</v>
      </c>
      <c r="F200" s="158" t="s">
        <v>1117</v>
      </c>
      <c r="G200" s="159" t="s">
        <v>405</v>
      </c>
      <c r="H200" s="160">
        <v>17.5</v>
      </c>
      <c r="I200" s="161"/>
      <c r="J200" s="162">
        <f t="shared" si="10"/>
        <v>0</v>
      </c>
      <c r="K200" s="158" t="s">
        <v>1</v>
      </c>
      <c r="L200" s="31"/>
      <c r="M200" s="163" t="s">
        <v>1</v>
      </c>
      <c r="N200" s="164" t="s">
        <v>36</v>
      </c>
      <c r="O200" s="54"/>
      <c r="P200" s="165">
        <f t="shared" si="11"/>
        <v>0</v>
      </c>
      <c r="Q200" s="165">
        <v>0</v>
      </c>
      <c r="R200" s="165">
        <f t="shared" si="12"/>
        <v>0</v>
      </c>
      <c r="S200" s="165">
        <v>0</v>
      </c>
      <c r="T200" s="166">
        <f t="shared" si="13"/>
        <v>0</v>
      </c>
      <c r="AR200" s="167" t="s">
        <v>165</v>
      </c>
      <c r="AT200" s="167" t="s">
        <v>161</v>
      </c>
      <c r="AU200" s="167" t="s">
        <v>82</v>
      </c>
      <c r="AY200" s="16" t="s">
        <v>159</v>
      </c>
      <c r="BE200" s="168">
        <f t="shared" si="14"/>
        <v>0</v>
      </c>
      <c r="BF200" s="168">
        <f t="shared" si="15"/>
        <v>0</v>
      </c>
      <c r="BG200" s="168">
        <f t="shared" si="16"/>
        <v>0</v>
      </c>
      <c r="BH200" s="168">
        <f t="shared" si="17"/>
        <v>0</v>
      </c>
      <c r="BI200" s="168">
        <f t="shared" si="18"/>
        <v>0</v>
      </c>
      <c r="BJ200" s="16" t="s">
        <v>82</v>
      </c>
      <c r="BK200" s="168">
        <f t="shared" si="19"/>
        <v>0</v>
      </c>
      <c r="BL200" s="16" t="s">
        <v>165</v>
      </c>
      <c r="BM200" s="167" t="s">
        <v>1022</v>
      </c>
    </row>
    <row r="201" spans="2:65" s="1" customFormat="1" ht="24" customHeight="1">
      <c r="B201" s="155"/>
      <c r="C201" s="195" t="s">
        <v>731</v>
      </c>
      <c r="D201" s="195" t="s">
        <v>224</v>
      </c>
      <c r="E201" s="196" t="s">
        <v>1118</v>
      </c>
      <c r="F201" s="197" t="s">
        <v>1119</v>
      </c>
      <c r="G201" s="198" t="s">
        <v>405</v>
      </c>
      <c r="H201" s="199">
        <v>17.5</v>
      </c>
      <c r="I201" s="200"/>
      <c r="J201" s="201">
        <f t="shared" si="10"/>
        <v>0</v>
      </c>
      <c r="K201" s="197" t="s">
        <v>1</v>
      </c>
      <c r="L201" s="202"/>
      <c r="M201" s="203" t="s">
        <v>1</v>
      </c>
      <c r="N201" s="204" t="s">
        <v>36</v>
      </c>
      <c r="O201" s="54"/>
      <c r="P201" s="165">
        <f t="shared" si="11"/>
        <v>0</v>
      </c>
      <c r="Q201" s="165">
        <v>0</v>
      </c>
      <c r="R201" s="165">
        <f t="shared" si="12"/>
        <v>0</v>
      </c>
      <c r="S201" s="165">
        <v>0</v>
      </c>
      <c r="T201" s="166">
        <f t="shared" si="13"/>
        <v>0</v>
      </c>
      <c r="AR201" s="167" t="s">
        <v>212</v>
      </c>
      <c r="AT201" s="167" t="s">
        <v>224</v>
      </c>
      <c r="AU201" s="167" t="s">
        <v>82</v>
      </c>
      <c r="AY201" s="16" t="s">
        <v>159</v>
      </c>
      <c r="BE201" s="168">
        <f t="shared" si="14"/>
        <v>0</v>
      </c>
      <c r="BF201" s="168">
        <f t="shared" si="15"/>
        <v>0</v>
      </c>
      <c r="BG201" s="168">
        <f t="shared" si="16"/>
        <v>0</v>
      </c>
      <c r="BH201" s="168">
        <f t="shared" si="17"/>
        <v>0</v>
      </c>
      <c r="BI201" s="168">
        <f t="shared" si="18"/>
        <v>0</v>
      </c>
      <c r="BJ201" s="16" t="s">
        <v>82</v>
      </c>
      <c r="BK201" s="168">
        <f t="shared" si="19"/>
        <v>0</v>
      </c>
      <c r="BL201" s="16" t="s">
        <v>165</v>
      </c>
      <c r="BM201" s="167" t="s">
        <v>1032</v>
      </c>
    </row>
    <row r="202" spans="2:65" s="11" customFormat="1" ht="22.95" customHeight="1">
      <c r="B202" s="142"/>
      <c r="D202" s="143" t="s">
        <v>69</v>
      </c>
      <c r="E202" s="153" t="s">
        <v>417</v>
      </c>
      <c r="F202" s="153" t="s">
        <v>418</v>
      </c>
      <c r="I202" s="145"/>
      <c r="J202" s="154">
        <f>BK202</f>
        <v>0</v>
      </c>
      <c r="L202" s="142"/>
      <c r="M202" s="147"/>
      <c r="N202" s="148"/>
      <c r="O202" s="148"/>
      <c r="P202" s="149">
        <f>P203</f>
        <v>0</v>
      </c>
      <c r="Q202" s="148"/>
      <c r="R202" s="149">
        <f>R203</f>
        <v>0</v>
      </c>
      <c r="S202" s="148"/>
      <c r="T202" s="150">
        <f>T203</f>
        <v>0</v>
      </c>
      <c r="AR202" s="143" t="s">
        <v>74</v>
      </c>
      <c r="AT202" s="151" t="s">
        <v>69</v>
      </c>
      <c r="AU202" s="151" t="s">
        <v>74</v>
      </c>
      <c r="AY202" s="143" t="s">
        <v>159</v>
      </c>
      <c r="BK202" s="152">
        <f>BK203</f>
        <v>0</v>
      </c>
    </row>
    <row r="203" spans="2:65" s="1" customFormat="1" ht="24" customHeight="1">
      <c r="B203" s="155"/>
      <c r="C203" s="156" t="s">
        <v>737</v>
      </c>
      <c r="D203" s="156" t="s">
        <v>161</v>
      </c>
      <c r="E203" s="157" t="s">
        <v>1120</v>
      </c>
      <c r="F203" s="158" t="s">
        <v>1121</v>
      </c>
      <c r="G203" s="159" t="s">
        <v>227</v>
      </c>
      <c r="H203" s="160">
        <v>41.182000000000002</v>
      </c>
      <c r="I203" s="161"/>
      <c r="J203" s="162">
        <f>ROUND(I203*H203,2)</f>
        <v>0</v>
      </c>
      <c r="K203" s="158" t="s">
        <v>1</v>
      </c>
      <c r="L203" s="31"/>
      <c r="M203" s="163" t="s">
        <v>1</v>
      </c>
      <c r="N203" s="164" t="s">
        <v>36</v>
      </c>
      <c r="O203" s="54"/>
      <c r="P203" s="165">
        <f>O203*H203</f>
        <v>0</v>
      </c>
      <c r="Q203" s="165">
        <v>0</v>
      </c>
      <c r="R203" s="165">
        <f>Q203*H203</f>
        <v>0</v>
      </c>
      <c r="S203" s="165">
        <v>0</v>
      </c>
      <c r="T203" s="166">
        <f>S203*H203</f>
        <v>0</v>
      </c>
      <c r="AR203" s="167" t="s">
        <v>165</v>
      </c>
      <c r="AT203" s="167" t="s">
        <v>161</v>
      </c>
      <c r="AU203" s="167" t="s">
        <v>82</v>
      </c>
      <c r="AY203" s="16" t="s">
        <v>159</v>
      </c>
      <c r="BE203" s="168">
        <f>IF(N203="základná",J203,0)</f>
        <v>0</v>
      </c>
      <c r="BF203" s="168">
        <f>IF(N203="znížená",J203,0)</f>
        <v>0</v>
      </c>
      <c r="BG203" s="168">
        <f>IF(N203="zákl. prenesená",J203,0)</f>
        <v>0</v>
      </c>
      <c r="BH203" s="168">
        <f>IF(N203="zníž. prenesená",J203,0)</f>
        <v>0</v>
      </c>
      <c r="BI203" s="168">
        <f>IF(N203="nulová",J203,0)</f>
        <v>0</v>
      </c>
      <c r="BJ203" s="16" t="s">
        <v>82</v>
      </c>
      <c r="BK203" s="168">
        <f>ROUND(I203*H203,2)</f>
        <v>0</v>
      </c>
      <c r="BL203" s="16" t="s">
        <v>165</v>
      </c>
      <c r="BM203" s="167" t="s">
        <v>1045</v>
      </c>
    </row>
    <row r="204" spans="2:65" s="11" customFormat="1" ht="25.95" customHeight="1">
      <c r="B204" s="142"/>
      <c r="D204" s="143" t="s">
        <v>69</v>
      </c>
      <c r="E204" s="144" t="s">
        <v>423</v>
      </c>
      <c r="F204" s="144" t="s">
        <v>424</v>
      </c>
      <c r="I204" s="145"/>
      <c r="J204" s="146">
        <f>BK204</f>
        <v>0</v>
      </c>
      <c r="L204" s="142"/>
      <c r="M204" s="147"/>
      <c r="N204" s="148"/>
      <c r="O204" s="148"/>
      <c r="P204" s="149">
        <f>P205</f>
        <v>0</v>
      </c>
      <c r="Q204" s="148"/>
      <c r="R204" s="149">
        <f>R205</f>
        <v>0</v>
      </c>
      <c r="S204" s="148"/>
      <c r="T204" s="150">
        <f>T205</f>
        <v>0</v>
      </c>
      <c r="AR204" s="143" t="s">
        <v>82</v>
      </c>
      <c r="AT204" s="151" t="s">
        <v>69</v>
      </c>
      <c r="AU204" s="151" t="s">
        <v>70</v>
      </c>
      <c r="AY204" s="143" t="s">
        <v>159</v>
      </c>
      <c r="BK204" s="152">
        <f>BK205</f>
        <v>0</v>
      </c>
    </row>
    <row r="205" spans="2:65" s="11" customFormat="1" ht="22.95" customHeight="1">
      <c r="B205" s="142"/>
      <c r="D205" s="143" t="s">
        <v>69</v>
      </c>
      <c r="E205" s="153" t="s">
        <v>1438</v>
      </c>
      <c r="F205" s="153" t="s">
        <v>1439</v>
      </c>
      <c r="I205" s="145"/>
      <c r="J205" s="154">
        <f>BK205</f>
        <v>0</v>
      </c>
      <c r="L205" s="142"/>
      <c r="M205" s="147"/>
      <c r="N205" s="148"/>
      <c r="O205" s="148"/>
      <c r="P205" s="149">
        <f>SUM(P206:P213)</f>
        <v>0</v>
      </c>
      <c r="Q205" s="148"/>
      <c r="R205" s="149">
        <f>SUM(R206:R213)</f>
        <v>0</v>
      </c>
      <c r="S205" s="148"/>
      <c r="T205" s="150">
        <f>SUM(T206:T213)</f>
        <v>0</v>
      </c>
      <c r="AR205" s="143" t="s">
        <v>82</v>
      </c>
      <c r="AT205" s="151" t="s">
        <v>69</v>
      </c>
      <c r="AU205" s="151" t="s">
        <v>74</v>
      </c>
      <c r="AY205" s="143" t="s">
        <v>159</v>
      </c>
      <c r="BK205" s="152">
        <f>SUM(BK206:BK213)</f>
        <v>0</v>
      </c>
    </row>
    <row r="206" spans="2:65" s="1" customFormat="1" ht="24" customHeight="1">
      <c r="B206" s="155"/>
      <c r="C206" s="156" t="s">
        <v>742</v>
      </c>
      <c r="D206" s="156" t="s">
        <v>161</v>
      </c>
      <c r="E206" s="157" t="s">
        <v>3719</v>
      </c>
      <c r="F206" s="158" t="s">
        <v>3720</v>
      </c>
      <c r="G206" s="159" t="s">
        <v>355</v>
      </c>
      <c r="H206" s="160">
        <v>1</v>
      </c>
      <c r="I206" s="161"/>
      <c r="J206" s="162">
        <f t="shared" ref="J206:J213" si="20">ROUND(I206*H206,2)</f>
        <v>0</v>
      </c>
      <c r="K206" s="158" t="s">
        <v>1</v>
      </c>
      <c r="L206" s="31"/>
      <c r="M206" s="163" t="s">
        <v>1</v>
      </c>
      <c r="N206" s="164" t="s">
        <v>36</v>
      </c>
      <c r="O206" s="54"/>
      <c r="P206" s="165">
        <f t="shared" ref="P206:P213" si="21">O206*H206</f>
        <v>0</v>
      </c>
      <c r="Q206" s="165">
        <v>0</v>
      </c>
      <c r="R206" s="165">
        <f t="shared" ref="R206:R213" si="22">Q206*H206</f>
        <v>0</v>
      </c>
      <c r="S206" s="165">
        <v>0</v>
      </c>
      <c r="T206" s="166">
        <f t="shared" ref="T206:T213" si="23">S206*H206</f>
        <v>0</v>
      </c>
      <c r="AR206" s="167" t="s">
        <v>263</v>
      </c>
      <c r="AT206" s="167" t="s">
        <v>161</v>
      </c>
      <c r="AU206" s="167" t="s">
        <v>82</v>
      </c>
      <c r="AY206" s="16" t="s">
        <v>159</v>
      </c>
      <c r="BE206" s="168">
        <f t="shared" ref="BE206:BE213" si="24">IF(N206="základná",J206,0)</f>
        <v>0</v>
      </c>
      <c r="BF206" s="168">
        <f t="shared" ref="BF206:BF213" si="25">IF(N206="znížená",J206,0)</f>
        <v>0</v>
      </c>
      <c r="BG206" s="168">
        <f t="shared" ref="BG206:BG213" si="26">IF(N206="zákl. prenesená",J206,0)</f>
        <v>0</v>
      </c>
      <c r="BH206" s="168">
        <f t="shared" ref="BH206:BH213" si="27">IF(N206="zníž. prenesená",J206,0)</f>
        <v>0</v>
      </c>
      <c r="BI206" s="168">
        <f t="shared" ref="BI206:BI213" si="28">IF(N206="nulová",J206,0)</f>
        <v>0</v>
      </c>
      <c r="BJ206" s="16" t="s">
        <v>82</v>
      </c>
      <c r="BK206" s="168">
        <f t="shared" ref="BK206:BK213" si="29">ROUND(I206*H206,2)</f>
        <v>0</v>
      </c>
      <c r="BL206" s="16" t="s">
        <v>263</v>
      </c>
      <c r="BM206" s="167" t="s">
        <v>1172</v>
      </c>
    </row>
    <row r="207" spans="2:65" s="1" customFormat="1" ht="24" customHeight="1">
      <c r="B207" s="155"/>
      <c r="C207" s="195" t="s">
        <v>747</v>
      </c>
      <c r="D207" s="195" t="s">
        <v>224</v>
      </c>
      <c r="E207" s="196" t="s">
        <v>3721</v>
      </c>
      <c r="F207" s="197" t="s">
        <v>3722</v>
      </c>
      <c r="G207" s="198" t="s">
        <v>355</v>
      </c>
      <c r="H207" s="199">
        <v>2</v>
      </c>
      <c r="I207" s="200"/>
      <c r="J207" s="201">
        <f t="shared" si="20"/>
        <v>0</v>
      </c>
      <c r="K207" s="197" t="s">
        <v>1</v>
      </c>
      <c r="L207" s="202"/>
      <c r="M207" s="203" t="s">
        <v>1</v>
      </c>
      <c r="N207" s="204" t="s">
        <v>36</v>
      </c>
      <c r="O207" s="54"/>
      <c r="P207" s="165">
        <f t="shared" si="21"/>
        <v>0</v>
      </c>
      <c r="Q207" s="165">
        <v>0</v>
      </c>
      <c r="R207" s="165">
        <f t="shared" si="22"/>
        <v>0</v>
      </c>
      <c r="S207" s="165">
        <v>0</v>
      </c>
      <c r="T207" s="166">
        <f t="shared" si="23"/>
        <v>0</v>
      </c>
      <c r="AR207" s="167" t="s">
        <v>377</v>
      </c>
      <c r="AT207" s="167" t="s">
        <v>224</v>
      </c>
      <c r="AU207" s="167" t="s">
        <v>82</v>
      </c>
      <c r="AY207" s="16" t="s">
        <v>159</v>
      </c>
      <c r="BE207" s="168">
        <f t="shared" si="24"/>
        <v>0</v>
      </c>
      <c r="BF207" s="168">
        <f t="shared" si="25"/>
        <v>0</v>
      </c>
      <c r="BG207" s="168">
        <f t="shared" si="26"/>
        <v>0</v>
      </c>
      <c r="BH207" s="168">
        <f t="shared" si="27"/>
        <v>0</v>
      </c>
      <c r="BI207" s="168">
        <f t="shared" si="28"/>
        <v>0</v>
      </c>
      <c r="BJ207" s="16" t="s">
        <v>82</v>
      </c>
      <c r="BK207" s="168">
        <f t="shared" si="29"/>
        <v>0</v>
      </c>
      <c r="BL207" s="16" t="s">
        <v>263</v>
      </c>
      <c r="BM207" s="167" t="s">
        <v>1175</v>
      </c>
    </row>
    <row r="208" spans="2:65" s="1" customFormat="1" ht="16.5" customHeight="1">
      <c r="B208" s="155"/>
      <c r="C208" s="195" t="s">
        <v>752</v>
      </c>
      <c r="D208" s="195" t="s">
        <v>224</v>
      </c>
      <c r="E208" s="196" t="s">
        <v>3723</v>
      </c>
      <c r="F208" s="197" t="s">
        <v>3724</v>
      </c>
      <c r="G208" s="198" t="s">
        <v>355</v>
      </c>
      <c r="H208" s="199">
        <v>2</v>
      </c>
      <c r="I208" s="200"/>
      <c r="J208" s="201">
        <f t="shared" si="20"/>
        <v>0</v>
      </c>
      <c r="K208" s="197" t="s">
        <v>1</v>
      </c>
      <c r="L208" s="202"/>
      <c r="M208" s="203" t="s">
        <v>1</v>
      </c>
      <c r="N208" s="204" t="s">
        <v>36</v>
      </c>
      <c r="O208" s="54"/>
      <c r="P208" s="165">
        <f t="shared" si="21"/>
        <v>0</v>
      </c>
      <c r="Q208" s="165">
        <v>0</v>
      </c>
      <c r="R208" s="165">
        <f t="shared" si="22"/>
        <v>0</v>
      </c>
      <c r="S208" s="165">
        <v>0</v>
      </c>
      <c r="T208" s="166">
        <f t="shared" si="23"/>
        <v>0</v>
      </c>
      <c r="AR208" s="167" t="s">
        <v>377</v>
      </c>
      <c r="AT208" s="167" t="s">
        <v>224</v>
      </c>
      <c r="AU208" s="167" t="s">
        <v>82</v>
      </c>
      <c r="AY208" s="16" t="s">
        <v>159</v>
      </c>
      <c r="BE208" s="168">
        <f t="shared" si="24"/>
        <v>0</v>
      </c>
      <c r="BF208" s="168">
        <f t="shared" si="25"/>
        <v>0</v>
      </c>
      <c r="BG208" s="168">
        <f t="shared" si="26"/>
        <v>0</v>
      </c>
      <c r="BH208" s="168">
        <f t="shared" si="27"/>
        <v>0</v>
      </c>
      <c r="BI208" s="168">
        <f t="shared" si="28"/>
        <v>0</v>
      </c>
      <c r="BJ208" s="16" t="s">
        <v>82</v>
      </c>
      <c r="BK208" s="168">
        <f t="shared" si="29"/>
        <v>0</v>
      </c>
      <c r="BL208" s="16" t="s">
        <v>263</v>
      </c>
      <c r="BM208" s="167" t="s">
        <v>1180</v>
      </c>
    </row>
    <row r="209" spans="2:65" s="1" customFormat="1" ht="16.5" customHeight="1">
      <c r="B209" s="155"/>
      <c r="C209" s="195" t="s">
        <v>757</v>
      </c>
      <c r="D209" s="195" t="s">
        <v>224</v>
      </c>
      <c r="E209" s="196" t="s">
        <v>3725</v>
      </c>
      <c r="F209" s="197" t="s">
        <v>3726</v>
      </c>
      <c r="G209" s="198" t="s">
        <v>355</v>
      </c>
      <c r="H209" s="199">
        <v>4</v>
      </c>
      <c r="I209" s="200"/>
      <c r="J209" s="201">
        <f t="shared" si="20"/>
        <v>0</v>
      </c>
      <c r="K209" s="197" t="s">
        <v>1</v>
      </c>
      <c r="L209" s="202"/>
      <c r="M209" s="203" t="s">
        <v>1</v>
      </c>
      <c r="N209" s="204" t="s">
        <v>36</v>
      </c>
      <c r="O209" s="54"/>
      <c r="P209" s="165">
        <f t="shared" si="21"/>
        <v>0</v>
      </c>
      <c r="Q209" s="165">
        <v>0</v>
      </c>
      <c r="R209" s="165">
        <f t="shared" si="22"/>
        <v>0</v>
      </c>
      <c r="S209" s="165">
        <v>0</v>
      </c>
      <c r="T209" s="166">
        <f t="shared" si="23"/>
        <v>0</v>
      </c>
      <c r="AR209" s="167" t="s">
        <v>377</v>
      </c>
      <c r="AT209" s="167" t="s">
        <v>224</v>
      </c>
      <c r="AU209" s="167" t="s">
        <v>82</v>
      </c>
      <c r="AY209" s="16" t="s">
        <v>159</v>
      </c>
      <c r="BE209" s="168">
        <f t="shared" si="24"/>
        <v>0</v>
      </c>
      <c r="BF209" s="168">
        <f t="shared" si="25"/>
        <v>0</v>
      </c>
      <c r="BG209" s="168">
        <f t="shared" si="26"/>
        <v>0</v>
      </c>
      <c r="BH209" s="168">
        <f t="shared" si="27"/>
        <v>0</v>
      </c>
      <c r="BI209" s="168">
        <f t="shared" si="28"/>
        <v>0</v>
      </c>
      <c r="BJ209" s="16" t="s">
        <v>82</v>
      </c>
      <c r="BK209" s="168">
        <f t="shared" si="29"/>
        <v>0</v>
      </c>
      <c r="BL209" s="16" t="s">
        <v>263</v>
      </c>
      <c r="BM209" s="167" t="s">
        <v>1183</v>
      </c>
    </row>
    <row r="210" spans="2:65" s="1" customFormat="1" ht="16.5" customHeight="1">
      <c r="B210" s="155"/>
      <c r="C210" s="195" t="s">
        <v>763</v>
      </c>
      <c r="D210" s="195" t="s">
        <v>224</v>
      </c>
      <c r="E210" s="196" t="s">
        <v>3727</v>
      </c>
      <c r="F210" s="197" t="s">
        <v>3728</v>
      </c>
      <c r="G210" s="198" t="s">
        <v>355</v>
      </c>
      <c r="H210" s="199">
        <v>1</v>
      </c>
      <c r="I210" s="200"/>
      <c r="J210" s="201">
        <f t="shared" si="20"/>
        <v>0</v>
      </c>
      <c r="K210" s="197" t="s">
        <v>1</v>
      </c>
      <c r="L210" s="202"/>
      <c r="M210" s="203" t="s">
        <v>1</v>
      </c>
      <c r="N210" s="204" t="s">
        <v>36</v>
      </c>
      <c r="O210" s="54"/>
      <c r="P210" s="165">
        <f t="shared" si="21"/>
        <v>0</v>
      </c>
      <c r="Q210" s="165">
        <v>0</v>
      </c>
      <c r="R210" s="165">
        <f t="shared" si="22"/>
        <v>0</v>
      </c>
      <c r="S210" s="165">
        <v>0</v>
      </c>
      <c r="T210" s="166">
        <f t="shared" si="23"/>
        <v>0</v>
      </c>
      <c r="AR210" s="167" t="s">
        <v>377</v>
      </c>
      <c r="AT210" s="167" t="s">
        <v>224</v>
      </c>
      <c r="AU210" s="167" t="s">
        <v>82</v>
      </c>
      <c r="AY210" s="16" t="s">
        <v>159</v>
      </c>
      <c r="BE210" s="168">
        <f t="shared" si="24"/>
        <v>0</v>
      </c>
      <c r="BF210" s="168">
        <f t="shared" si="25"/>
        <v>0</v>
      </c>
      <c r="BG210" s="168">
        <f t="shared" si="26"/>
        <v>0</v>
      </c>
      <c r="BH210" s="168">
        <f t="shared" si="27"/>
        <v>0</v>
      </c>
      <c r="BI210" s="168">
        <f t="shared" si="28"/>
        <v>0</v>
      </c>
      <c r="BJ210" s="16" t="s">
        <v>82</v>
      </c>
      <c r="BK210" s="168">
        <f t="shared" si="29"/>
        <v>0</v>
      </c>
      <c r="BL210" s="16" t="s">
        <v>263</v>
      </c>
      <c r="BM210" s="167" t="s">
        <v>1186</v>
      </c>
    </row>
    <row r="211" spans="2:65" s="1" customFormat="1" ht="16.5" customHeight="1">
      <c r="B211" s="155"/>
      <c r="C211" s="156" t="s">
        <v>769</v>
      </c>
      <c r="D211" s="156" t="s">
        <v>161</v>
      </c>
      <c r="E211" s="157" t="s">
        <v>1465</v>
      </c>
      <c r="F211" s="158" t="s">
        <v>1466</v>
      </c>
      <c r="G211" s="159" t="s">
        <v>355</v>
      </c>
      <c r="H211" s="160">
        <v>1</v>
      </c>
      <c r="I211" s="161"/>
      <c r="J211" s="162">
        <f t="shared" si="20"/>
        <v>0</v>
      </c>
      <c r="K211" s="158" t="s">
        <v>1</v>
      </c>
      <c r="L211" s="31"/>
      <c r="M211" s="163" t="s">
        <v>1</v>
      </c>
      <c r="N211" s="164" t="s">
        <v>36</v>
      </c>
      <c r="O211" s="54"/>
      <c r="P211" s="165">
        <f t="shared" si="21"/>
        <v>0</v>
      </c>
      <c r="Q211" s="165">
        <v>0</v>
      </c>
      <c r="R211" s="165">
        <f t="shared" si="22"/>
        <v>0</v>
      </c>
      <c r="S211" s="165">
        <v>0</v>
      </c>
      <c r="T211" s="166">
        <f t="shared" si="23"/>
        <v>0</v>
      </c>
      <c r="AR211" s="167" t="s">
        <v>263</v>
      </c>
      <c r="AT211" s="167" t="s">
        <v>161</v>
      </c>
      <c r="AU211" s="167" t="s">
        <v>82</v>
      </c>
      <c r="AY211" s="16" t="s">
        <v>159</v>
      </c>
      <c r="BE211" s="168">
        <f t="shared" si="24"/>
        <v>0</v>
      </c>
      <c r="BF211" s="168">
        <f t="shared" si="25"/>
        <v>0</v>
      </c>
      <c r="BG211" s="168">
        <f t="shared" si="26"/>
        <v>0</v>
      </c>
      <c r="BH211" s="168">
        <f t="shared" si="27"/>
        <v>0</v>
      </c>
      <c r="BI211" s="168">
        <f t="shared" si="28"/>
        <v>0</v>
      </c>
      <c r="BJ211" s="16" t="s">
        <v>82</v>
      </c>
      <c r="BK211" s="168">
        <f t="shared" si="29"/>
        <v>0</v>
      </c>
      <c r="BL211" s="16" t="s">
        <v>263</v>
      </c>
      <c r="BM211" s="167" t="s">
        <v>1189</v>
      </c>
    </row>
    <row r="212" spans="2:65" s="1" customFormat="1" ht="16.5" customHeight="1">
      <c r="B212" s="155"/>
      <c r="C212" s="195" t="s">
        <v>773</v>
      </c>
      <c r="D212" s="195" t="s">
        <v>224</v>
      </c>
      <c r="E212" s="196" t="s">
        <v>1469</v>
      </c>
      <c r="F212" s="197" t="s">
        <v>1470</v>
      </c>
      <c r="G212" s="198" t="s">
        <v>355</v>
      </c>
      <c r="H212" s="199">
        <v>1</v>
      </c>
      <c r="I212" s="200"/>
      <c r="J212" s="201">
        <f t="shared" si="20"/>
        <v>0</v>
      </c>
      <c r="K212" s="197" t="s">
        <v>1</v>
      </c>
      <c r="L212" s="202"/>
      <c r="M212" s="203" t="s">
        <v>1</v>
      </c>
      <c r="N212" s="204" t="s">
        <v>36</v>
      </c>
      <c r="O212" s="54"/>
      <c r="P212" s="165">
        <f t="shared" si="21"/>
        <v>0</v>
      </c>
      <c r="Q212" s="165">
        <v>0</v>
      </c>
      <c r="R212" s="165">
        <f t="shared" si="22"/>
        <v>0</v>
      </c>
      <c r="S212" s="165">
        <v>0</v>
      </c>
      <c r="T212" s="166">
        <f t="shared" si="23"/>
        <v>0</v>
      </c>
      <c r="AR212" s="167" t="s">
        <v>377</v>
      </c>
      <c r="AT212" s="167" t="s">
        <v>224</v>
      </c>
      <c r="AU212" s="167" t="s">
        <v>82</v>
      </c>
      <c r="AY212" s="16" t="s">
        <v>159</v>
      </c>
      <c r="BE212" s="168">
        <f t="shared" si="24"/>
        <v>0</v>
      </c>
      <c r="BF212" s="168">
        <f t="shared" si="25"/>
        <v>0</v>
      </c>
      <c r="BG212" s="168">
        <f t="shared" si="26"/>
        <v>0</v>
      </c>
      <c r="BH212" s="168">
        <f t="shared" si="27"/>
        <v>0</v>
      </c>
      <c r="BI212" s="168">
        <f t="shared" si="28"/>
        <v>0</v>
      </c>
      <c r="BJ212" s="16" t="s">
        <v>82</v>
      </c>
      <c r="BK212" s="168">
        <f t="shared" si="29"/>
        <v>0</v>
      </c>
      <c r="BL212" s="16" t="s">
        <v>263</v>
      </c>
      <c r="BM212" s="167" t="s">
        <v>1192</v>
      </c>
    </row>
    <row r="213" spans="2:65" s="1" customFormat="1" ht="24" customHeight="1">
      <c r="B213" s="155"/>
      <c r="C213" s="156" t="s">
        <v>777</v>
      </c>
      <c r="D213" s="156" t="s">
        <v>161</v>
      </c>
      <c r="E213" s="157" t="s">
        <v>1472</v>
      </c>
      <c r="F213" s="158" t="s">
        <v>1473</v>
      </c>
      <c r="G213" s="159" t="s">
        <v>227</v>
      </c>
      <c r="H213" s="160">
        <v>0.5</v>
      </c>
      <c r="I213" s="161"/>
      <c r="J213" s="162">
        <f t="shared" si="20"/>
        <v>0</v>
      </c>
      <c r="K213" s="158" t="s">
        <v>1</v>
      </c>
      <c r="L213" s="31"/>
      <c r="M213" s="206" t="s">
        <v>1</v>
      </c>
      <c r="N213" s="207" t="s">
        <v>36</v>
      </c>
      <c r="O213" s="208"/>
      <c r="P213" s="209">
        <f t="shared" si="21"/>
        <v>0</v>
      </c>
      <c r="Q213" s="209">
        <v>0</v>
      </c>
      <c r="R213" s="209">
        <f t="shared" si="22"/>
        <v>0</v>
      </c>
      <c r="S213" s="209">
        <v>0</v>
      </c>
      <c r="T213" s="210">
        <f t="shared" si="23"/>
        <v>0</v>
      </c>
      <c r="AR213" s="167" t="s">
        <v>263</v>
      </c>
      <c r="AT213" s="167" t="s">
        <v>161</v>
      </c>
      <c r="AU213" s="167" t="s">
        <v>82</v>
      </c>
      <c r="AY213" s="16" t="s">
        <v>159</v>
      </c>
      <c r="BE213" s="168">
        <f t="shared" si="24"/>
        <v>0</v>
      </c>
      <c r="BF213" s="168">
        <f t="shared" si="25"/>
        <v>0</v>
      </c>
      <c r="BG213" s="168">
        <f t="shared" si="26"/>
        <v>0</v>
      </c>
      <c r="BH213" s="168">
        <f t="shared" si="27"/>
        <v>0</v>
      </c>
      <c r="BI213" s="168">
        <f t="shared" si="28"/>
        <v>0</v>
      </c>
      <c r="BJ213" s="16" t="s">
        <v>82</v>
      </c>
      <c r="BK213" s="168">
        <f t="shared" si="29"/>
        <v>0</v>
      </c>
      <c r="BL213" s="16" t="s">
        <v>263</v>
      </c>
      <c r="BM213" s="167" t="s">
        <v>1195</v>
      </c>
    </row>
    <row r="214" spans="2:65" s="1" customFormat="1" ht="6.9" customHeight="1">
      <c r="B214" s="43"/>
      <c r="C214" s="44"/>
      <c r="D214" s="44"/>
      <c r="E214" s="44"/>
      <c r="F214" s="44"/>
      <c r="G214" s="44"/>
      <c r="H214" s="44"/>
      <c r="I214" s="116"/>
      <c r="J214" s="44"/>
      <c r="K214" s="44"/>
      <c r="L214" s="31"/>
    </row>
  </sheetData>
  <autoFilter ref="C127:K213"/>
  <mergeCells count="12">
    <mergeCell ref="E120:H120"/>
    <mergeCell ref="L2:V2"/>
    <mergeCell ref="E85:H85"/>
    <mergeCell ref="E87:H87"/>
    <mergeCell ref="E89:H89"/>
    <mergeCell ref="E116:H116"/>
    <mergeCell ref="E118:H118"/>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4.xml><?xml version="1.0" encoding="utf-8"?>
<worksheet xmlns="http://schemas.openxmlformats.org/spreadsheetml/2006/main" xmlns:r="http://schemas.openxmlformats.org/officeDocument/2006/relationships">
  <sheetPr>
    <pageSetUpPr fitToPage="1"/>
  </sheetPr>
  <dimension ref="B2:BM215"/>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121</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3367</v>
      </c>
      <c r="F9" s="263"/>
      <c r="G9" s="263"/>
      <c r="H9" s="263"/>
      <c r="I9" s="95"/>
      <c r="L9" s="31"/>
    </row>
    <row r="10" spans="2:46" s="1" customFormat="1" ht="12" customHeight="1">
      <c r="B10" s="31"/>
      <c r="D10" s="26" t="s">
        <v>128</v>
      </c>
      <c r="I10" s="95"/>
      <c r="L10" s="31"/>
    </row>
    <row r="11" spans="2:46" s="1" customFormat="1" ht="36.9" customHeight="1">
      <c r="B11" s="31"/>
      <c r="E11" s="242" t="s">
        <v>3729</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ROUND(J127,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ROUND((SUM(BE127:BE214)),  2)</f>
        <v>0</v>
      </c>
      <c r="I35" s="104">
        <v>0.2</v>
      </c>
      <c r="J35" s="103">
        <f>ROUND(((SUM(BE127:BE214))*I35),  2)</f>
        <v>0</v>
      </c>
      <c r="L35" s="31"/>
    </row>
    <row r="36" spans="2:12" s="1" customFormat="1" ht="14.4" customHeight="1">
      <c r="B36" s="31"/>
      <c r="E36" s="26" t="s">
        <v>36</v>
      </c>
      <c r="F36" s="103">
        <f>ROUND((SUM(BF127:BF214)),  2)</f>
        <v>0</v>
      </c>
      <c r="I36" s="104">
        <v>0.2</v>
      </c>
      <c r="J36" s="103">
        <f>ROUND(((SUM(BF127:BF214))*I36),  2)</f>
        <v>0</v>
      </c>
      <c r="L36" s="31"/>
    </row>
    <row r="37" spans="2:12" s="1" customFormat="1" ht="14.4" hidden="1" customHeight="1">
      <c r="B37" s="31"/>
      <c r="E37" s="26" t="s">
        <v>37</v>
      </c>
      <c r="F37" s="103">
        <f>ROUND((SUM(BG127:BG214)),  2)</f>
        <v>0</v>
      </c>
      <c r="I37" s="104">
        <v>0.2</v>
      </c>
      <c r="J37" s="103">
        <f>0</f>
        <v>0</v>
      </c>
      <c r="L37" s="31"/>
    </row>
    <row r="38" spans="2:12" s="1" customFormat="1" ht="14.4" hidden="1" customHeight="1">
      <c r="B38" s="31"/>
      <c r="E38" s="26" t="s">
        <v>38</v>
      </c>
      <c r="F38" s="103">
        <f>ROUND((SUM(BH127:BH214)),  2)</f>
        <v>0</v>
      </c>
      <c r="I38" s="104">
        <v>0.2</v>
      </c>
      <c r="J38" s="103">
        <f>0</f>
        <v>0</v>
      </c>
      <c r="L38" s="31"/>
    </row>
    <row r="39" spans="2:12" s="1" customFormat="1" ht="14.4" hidden="1" customHeight="1">
      <c r="B39" s="31"/>
      <c r="E39" s="26" t="s">
        <v>39</v>
      </c>
      <c r="F39" s="103">
        <f>ROUND((SUM(BI127:BI214)),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3367</v>
      </c>
      <c r="F87" s="263"/>
      <c r="G87" s="263"/>
      <c r="H87" s="263"/>
      <c r="I87" s="95"/>
      <c r="L87" s="31"/>
    </row>
    <row r="88" spans="2:12" s="1" customFormat="1" ht="12" customHeight="1">
      <c r="B88" s="31"/>
      <c r="C88" s="26" t="s">
        <v>128</v>
      </c>
      <c r="I88" s="95"/>
      <c r="L88" s="31"/>
    </row>
    <row r="89" spans="2:12" s="1" customFormat="1" ht="16.5" customHeight="1">
      <c r="B89" s="31"/>
      <c r="E89" s="242" t="str">
        <f>E11</f>
        <v>SO-06 - Areálová dažďová kanalizácia</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J127</f>
        <v>0</v>
      </c>
      <c r="L98" s="31"/>
      <c r="AU98" s="16" t="s">
        <v>134</v>
      </c>
    </row>
    <row r="99" spans="2:47" s="8" customFormat="1" ht="24.9" customHeight="1">
      <c r="B99" s="122"/>
      <c r="D99" s="123" t="s">
        <v>135</v>
      </c>
      <c r="E99" s="124"/>
      <c r="F99" s="124"/>
      <c r="G99" s="124"/>
      <c r="H99" s="124"/>
      <c r="I99" s="125"/>
      <c r="J99" s="126">
        <f>J128</f>
        <v>0</v>
      </c>
      <c r="L99" s="122"/>
    </row>
    <row r="100" spans="2:47" s="9" customFormat="1" ht="19.95" customHeight="1">
      <c r="B100" s="127"/>
      <c r="D100" s="128" t="s">
        <v>136</v>
      </c>
      <c r="E100" s="129"/>
      <c r="F100" s="129"/>
      <c r="G100" s="129"/>
      <c r="H100" s="129"/>
      <c r="I100" s="130"/>
      <c r="J100" s="131">
        <f>J129</f>
        <v>0</v>
      </c>
      <c r="L100" s="127"/>
    </row>
    <row r="101" spans="2:47" s="9" customFormat="1" ht="19.95" customHeight="1">
      <c r="B101" s="127"/>
      <c r="D101" s="128" t="s">
        <v>137</v>
      </c>
      <c r="E101" s="129"/>
      <c r="F101" s="129"/>
      <c r="G101" s="129"/>
      <c r="H101" s="129"/>
      <c r="I101" s="130"/>
      <c r="J101" s="131">
        <f>J154</f>
        <v>0</v>
      </c>
      <c r="L101" s="127"/>
    </row>
    <row r="102" spans="2:47" s="9" customFormat="1" ht="19.95" customHeight="1">
      <c r="B102" s="127"/>
      <c r="D102" s="128" t="s">
        <v>138</v>
      </c>
      <c r="E102" s="129"/>
      <c r="F102" s="129"/>
      <c r="G102" s="129"/>
      <c r="H102" s="129"/>
      <c r="I102" s="130"/>
      <c r="J102" s="131">
        <f>J156</f>
        <v>0</v>
      </c>
      <c r="L102" s="127"/>
    </row>
    <row r="103" spans="2:47" s="9" customFormat="1" ht="19.95" customHeight="1">
      <c r="B103" s="127"/>
      <c r="D103" s="128" t="s">
        <v>1050</v>
      </c>
      <c r="E103" s="129"/>
      <c r="F103" s="129"/>
      <c r="G103" s="129"/>
      <c r="H103" s="129"/>
      <c r="I103" s="130"/>
      <c r="J103" s="131">
        <f>J160</f>
        <v>0</v>
      </c>
      <c r="L103" s="127"/>
    </row>
    <row r="104" spans="2:47" s="9" customFormat="1" ht="19.95" customHeight="1">
      <c r="B104" s="127"/>
      <c r="D104" s="128" t="s">
        <v>1051</v>
      </c>
      <c r="E104" s="129"/>
      <c r="F104" s="129"/>
      <c r="G104" s="129"/>
      <c r="H104" s="129"/>
      <c r="I104" s="130"/>
      <c r="J104" s="131">
        <f>J164</f>
        <v>0</v>
      </c>
      <c r="L104" s="127"/>
    </row>
    <row r="105" spans="2:47" s="9" customFormat="1" ht="19.95" customHeight="1">
      <c r="B105" s="127"/>
      <c r="D105" s="128" t="s">
        <v>141</v>
      </c>
      <c r="E105" s="129"/>
      <c r="F105" s="129"/>
      <c r="G105" s="129"/>
      <c r="H105" s="129"/>
      <c r="I105" s="130"/>
      <c r="J105" s="131">
        <f>J213</f>
        <v>0</v>
      </c>
      <c r="L105" s="127"/>
    </row>
    <row r="106" spans="2:47" s="1" customFormat="1" ht="21.75" customHeight="1">
      <c r="B106" s="31"/>
      <c r="I106" s="95"/>
      <c r="L106" s="31"/>
    </row>
    <row r="107" spans="2:47" s="1" customFormat="1" ht="6.9" customHeight="1">
      <c r="B107" s="43"/>
      <c r="C107" s="44"/>
      <c r="D107" s="44"/>
      <c r="E107" s="44"/>
      <c r="F107" s="44"/>
      <c r="G107" s="44"/>
      <c r="H107" s="44"/>
      <c r="I107" s="116"/>
      <c r="J107" s="44"/>
      <c r="K107" s="44"/>
      <c r="L107" s="31"/>
    </row>
    <row r="111" spans="2:47" s="1" customFormat="1" ht="6.9" customHeight="1">
      <c r="B111" s="45"/>
      <c r="C111" s="46"/>
      <c r="D111" s="46"/>
      <c r="E111" s="46"/>
      <c r="F111" s="46"/>
      <c r="G111" s="46"/>
      <c r="H111" s="46"/>
      <c r="I111" s="117"/>
      <c r="J111" s="46"/>
      <c r="K111" s="46"/>
      <c r="L111" s="31"/>
    </row>
    <row r="112" spans="2:47" s="1" customFormat="1" ht="24.9" customHeight="1">
      <c r="B112" s="31"/>
      <c r="C112" s="20" t="s">
        <v>145</v>
      </c>
      <c r="I112" s="95"/>
      <c r="L112" s="31"/>
    </row>
    <row r="113" spans="2:63" s="1" customFormat="1" ht="6.9" customHeight="1">
      <c r="B113" s="31"/>
      <c r="I113" s="95"/>
      <c r="L113" s="31"/>
    </row>
    <row r="114" spans="2:63" s="1" customFormat="1" ht="12" customHeight="1">
      <c r="B114" s="31"/>
      <c r="C114" s="26" t="s">
        <v>14</v>
      </c>
      <c r="I114" s="95"/>
      <c r="L114" s="31"/>
    </row>
    <row r="115" spans="2:63" s="1" customFormat="1" ht="16.5" customHeight="1">
      <c r="B115" s="31"/>
      <c r="E115" s="264" t="str">
        <f>E7</f>
        <v>Základná škola Biely Kostol formou modulov</v>
      </c>
      <c r="F115" s="265"/>
      <c r="G115" s="265"/>
      <c r="H115" s="265"/>
      <c r="I115" s="95"/>
      <c r="L115" s="31"/>
    </row>
    <row r="116" spans="2:63" ht="12" customHeight="1">
      <c r="B116" s="19"/>
      <c r="C116" s="26" t="s">
        <v>126</v>
      </c>
      <c r="L116" s="19"/>
    </row>
    <row r="117" spans="2:63" s="1" customFormat="1" ht="16.5" customHeight="1">
      <c r="B117" s="31"/>
      <c r="E117" s="264" t="s">
        <v>3367</v>
      </c>
      <c r="F117" s="263"/>
      <c r="G117" s="263"/>
      <c r="H117" s="263"/>
      <c r="I117" s="95"/>
      <c r="L117" s="31"/>
    </row>
    <row r="118" spans="2:63" s="1" customFormat="1" ht="12" customHeight="1">
      <c r="B118" s="31"/>
      <c r="C118" s="26" t="s">
        <v>128</v>
      </c>
      <c r="I118" s="95"/>
      <c r="L118" s="31"/>
    </row>
    <row r="119" spans="2:63" s="1" customFormat="1" ht="16.5" customHeight="1">
      <c r="B119" s="31"/>
      <c r="E119" s="242" t="str">
        <f>E11</f>
        <v>SO-06 - Areálová dažďová kanalizácia</v>
      </c>
      <c r="F119" s="263"/>
      <c r="G119" s="263"/>
      <c r="H119" s="263"/>
      <c r="I119" s="95"/>
      <c r="L119" s="31"/>
    </row>
    <row r="120" spans="2:63" s="1" customFormat="1" ht="6.9" customHeight="1">
      <c r="B120" s="31"/>
      <c r="I120" s="95"/>
      <c r="L120" s="31"/>
    </row>
    <row r="121" spans="2:63" s="1" customFormat="1" ht="12" customHeight="1">
      <c r="B121" s="31"/>
      <c r="C121" s="26" t="s">
        <v>18</v>
      </c>
      <c r="F121" s="24" t="str">
        <f>F14</f>
        <v/>
      </c>
      <c r="I121" s="96" t="s">
        <v>20</v>
      </c>
      <c r="J121" s="51" t="str">
        <f>IF(J14="","",J14)</f>
        <v/>
      </c>
      <c r="L121" s="31"/>
    </row>
    <row r="122" spans="2:63" s="1" customFormat="1" ht="6.9" customHeight="1">
      <c r="B122" s="31"/>
      <c r="I122" s="95"/>
      <c r="L122" s="31"/>
    </row>
    <row r="123" spans="2:63" s="1" customFormat="1" ht="15.15" customHeight="1">
      <c r="B123" s="31"/>
      <c r="C123" s="26" t="s">
        <v>21</v>
      </c>
      <c r="F123" s="24" t="str">
        <f>E17</f>
        <v xml:space="preserve"> </v>
      </c>
      <c r="I123" s="96" t="s">
        <v>26</v>
      </c>
      <c r="J123" s="29" t="str">
        <f>E23</f>
        <v xml:space="preserve"> </v>
      </c>
      <c r="L123" s="31"/>
    </row>
    <row r="124" spans="2:63" s="1" customFormat="1" ht="15.15" customHeight="1">
      <c r="B124" s="31"/>
      <c r="C124" s="26" t="s">
        <v>24</v>
      </c>
      <c r="F124" s="24" t="str">
        <f>IF(E20="","",E20)</f>
        <v>Vyplň údaj</v>
      </c>
      <c r="I124" s="96" t="s">
        <v>28</v>
      </c>
      <c r="J124" s="29" t="str">
        <f>E26</f>
        <v xml:space="preserve"> </v>
      </c>
      <c r="L124" s="31"/>
    </row>
    <row r="125" spans="2:63" s="1" customFormat="1" ht="10.35" customHeight="1">
      <c r="B125" s="31"/>
      <c r="I125" s="95"/>
      <c r="L125" s="31"/>
    </row>
    <row r="126" spans="2:63" s="10" customFormat="1" ht="29.25" customHeight="1">
      <c r="B126" s="132"/>
      <c r="C126" s="133" t="s">
        <v>146</v>
      </c>
      <c r="D126" s="134" t="s">
        <v>55</v>
      </c>
      <c r="E126" s="134" t="s">
        <v>51</v>
      </c>
      <c r="F126" s="134" t="s">
        <v>52</v>
      </c>
      <c r="G126" s="134" t="s">
        <v>147</v>
      </c>
      <c r="H126" s="134" t="s">
        <v>148</v>
      </c>
      <c r="I126" s="135" t="s">
        <v>149</v>
      </c>
      <c r="J126" s="136" t="s">
        <v>132</v>
      </c>
      <c r="K126" s="137" t="s">
        <v>150</v>
      </c>
      <c r="L126" s="132"/>
      <c r="M126" s="58" t="s">
        <v>1</v>
      </c>
      <c r="N126" s="59" t="s">
        <v>34</v>
      </c>
      <c r="O126" s="59" t="s">
        <v>151</v>
      </c>
      <c r="P126" s="59" t="s">
        <v>152</v>
      </c>
      <c r="Q126" s="59" t="s">
        <v>153</v>
      </c>
      <c r="R126" s="59" t="s">
        <v>154</v>
      </c>
      <c r="S126" s="59" t="s">
        <v>155</v>
      </c>
      <c r="T126" s="60" t="s">
        <v>156</v>
      </c>
    </row>
    <row r="127" spans="2:63" s="1" customFormat="1" ht="22.95" customHeight="1">
      <c r="B127" s="31"/>
      <c r="C127" s="63" t="s">
        <v>133</v>
      </c>
      <c r="I127" s="95"/>
      <c r="J127" s="138">
        <f>BK127</f>
        <v>0</v>
      </c>
      <c r="L127" s="31"/>
      <c r="M127" s="61"/>
      <c r="N127" s="52"/>
      <c r="O127" s="52"/>
      <c r="P127" s="139">
        <f>P128</f>
        <v>0</v>
      </c>
      <c r="Q127" s="52"/>
      <c r="R127" s="139">
        <f>R128</f>
        <v>0</v>
      </c>
      <c r="S127" s="52"/>
      <c r="T127" s="140">
        <f>T128</f>
        <v>0</v>
      </c>
      <c r="AT127" s="16" t="s">
        <v>69</v>
      </c>
      <c r="AU127" s="16" t="s">
        <v>134</v>
      </c>
      <c r="BK127" s="141">
        <f>BK128</f>
        <v>0</v>
      </c>
    </row>
    <row r="128" spans="2:63" s="11" customFormat="1" ht="25.95" customHeight="1">
      <c r="B128" s="142"/>
      <c r="D128" s="143" t="s">
        <v>69</v>
      </c>
      <c r="E128" s="144" t="s">
        <v>157</v>
      </c>
      <c r="F128" s="144" t="s">
        <v>158</v>
      </c>
      <c r="I128" s="145"/>
      <c r="J128" s="146">
        <f>BK128</f>
        <v>0</v>
      </c>
      <c r="L128" s="142"/>
      <c r="M128" s="147"/>
      <c r="N128" s="148"/>
      <c r="O128" s="148"/>
      <c r="P128" s="149">
        <f>P129+P154+P156+P160+P164+P213</f>
        <v>0</v>
      </c>
      <c r="Q128" s="148"/>
      <c r="R128" s="149">
        <f>R129+R154+R156+R160+R164+R213</f>
        <v>0</v>
      </c>
      <c r="S128" s="148"/>
      <c r="T128" s="150">
        <f>T129+T154+T156+T160+T164+T213</f>
        <v>0</v>
      </c>
      <c r="AR128" s="143" t="s">
        <v>74</v>
      </c>
      <c r="AT128" s="151" t="s">
        <v>69</v>
      </c>
      <c r="AU128" s="151" t="s">
        <v>70</v>
      </c>
      <c r="AY128" s="143" t="s">
        <v>159</v>
      </c>
      <c r="BK128" s="152">
        <f>BK129+BK154+BK156+BK160+BK164+BK213</f>
        <v>0</v>
      </c>
    </row>
    <row r="129" spans="2:65" s="11" customFormat="1" ht="22.95" customHeight="1">
      <c r="B129" s="142"/>
      <c r="D129" s="143" t="s">
        <v>69</v>
      </c>
      <c r="E129" s="153" t="s">
        <v>74</v>
      </c>
      <c r="F129" s="153" t="s">
        <v>160</v>
      </c>
      <c r="I129" s="145"/>
      <c r="J129" s="154">
        <f>BK129</f>
        <v>0</v>
      </c>
      <c r="L129" s="142"/>
      <c r="M129" s="147"/>
      <c r="N129" s="148"/>
      <c r="O129" s="148"/>
      <c r="P129" s="149">
        <f>SUM(P130:P153)</f>
        <v>0</v>
      </c>
      <c r="Q129" s="148"/>
      <c r="R129" s="149">
        <f>SUM(R130:R153)</f>
        <v>0</v>
      </c>
      <c r="S129" s="148"/>
      <c r="T129" s="150">
        <f>SUM(T130:T153)</f>
        <v>0</v>
      </c>
      <c r="AR129" s="143" t="s">
        <v>74</v>
      </c>
      <c r="AT129" s="151" t="s">
        <v>69</v>
      </c>
      <c r="AU129" s="151" t="s">
        <v>74</v>
      </c>
      <c r="AY129" s="143" t="s">
        <v>159</v>
      </c>
      <c r="BK129" s="152">
        <f>SUM(BK130:BK153)</f>
        <v>0</v>
      </c>
    </row>
    <row r="130" spans="2:65" s="1" customFormat="1" ht="16.5" customHeight="1">
      <c r="B130" s="155"/>
      <c r="C130" s="156" t="s">
        <v>74</v>
      </c>
      <c r="D130" s="156" t="s">
        <v>161</v>
      </c>
      <c r="E130" s="157" t="s">
        <v>3584</v>
      </c>
      <c r="F130" s="158" t="s">
        <v>3585</v>
      </c>
      <c r="G130" s="159" t="s">
        <v>164</v>
      </c>
      <c r="H130" s="160">
        <v>200</v>
      </c>
      <c r="I130" s="161"/>
      <c r="J130" s="162">
        <f t="shared" ref="J130:J138" si="0">ROUND(I130*H130,2)</f>
        <v>0</v>
      </c>
      <c r="K130" s="158" t="s">
        <v>1</v>
      </c>
      <c r="L130" s="31"/>
      <c r="M130" s="163" t="s">
        <v>1</v>
      </c>
      <c r="N130" s="164" t="s">
        <v>36</v>
      </c>
      <c r="O130" s="54"/>
      <c r="P130" s="165">
        <f t="shared" ref="P130:P138" si="1">O130*H130</f>
        <v>0</v>
      </c>
      <c r="Q130" s="165">
        <v>0</v>
      </c>
      <c r="R130" s="165">
        <f t="shared" ref="R130:R138" si="2">Q130*H130</f>
        <v>0</v>
      </c>
      <c r="S130" s="165">
        <v>0</v>
      </c>
      <c r="T130" s="166">
        <f t="shared" ref="T130:T138" si="3">S130*H130</f>
        <v>0</v>
      </c>
      <c r="AR130" s="167" t="s">
        <v>165</v>
      </c>
      <c r="AT130" s="167" t="s">
        <v>161</v>
      </c>
      <c r="AU130" s="167" t="s">
        <v>82</v>
      </c>
      <c r="AY130" s="16" t="s">
        <v>159</v>
      </c>
      <c r="BE130" s="168">
        <f t="shared" ref="BE130:BE138" si="4">IF(N130="základná",J130,0)</f>
        <v>0</v>
      </c>
      <c r="BF130" s="168">
        <f t="shared" ref="BF130:BF138" si="5">IF(N130="znížená",J130,0)</f>
        <v>0</v>
      </c>
      <c r="BG130" s="168">
        <f t="shared" ref="BG130:BG138" si="6">IF(N130="zákl. prenesená",J130,0)</f>
        <v>0</v>
      </c>
      <c r="BH130" s="168">
        <f t="shared" ref="BH130:BH138" si="7">IF(N130="zníž. prenesená",J130,0)</f>
        <v>0</v>
      </c>
      <c r="BI130" s="168">
        <f t="shared" ref="BI130:BI138" si="8">IF(N130="nulová",J130,0)</f>
        <v>0</v>
      </c>
      <c r="BJ130" s="16" t="s">
        <v>82</v>
      </c>
      <c r="BK130" s="168">
        <f t="shared" ref="BK130:BK138" si="9">ROUND(I130*H130,2)</f>
        <v>0</v>
      </c>
      <c r="BL130" s="16" t="s">
        <v>165</v>
      </c>
      <c r="BM130" s="167" t="s">
        <v>82</v>
      </c>
    </row>
    <row r="131" spans="2:65" s="1" customFormat="1" ht="24" customHeight="1">
      <c r="B131" s="155"/>
      <c r="C131" s="156" t="s">
        <v>82</v>
      </c>
      <c r="D131" s="156" t="s">
        <v>161</v>
      </c>
      <c r="E131" s="157" t="s">
        <v>3586</v>
      </c>
      <c r="F131" s="158" t="s">
        <v>3587</v>
      </c>
      <c r="G131" s="159" t="s">
        <v>164</v>
      </c>
      <c r="H131" s="160">
        <v>100</v>
      </c>
      <c r="I131" s="161"/>
      <c r="J131" s="162">
        <f t="shared" si="0"/>
        <v>0</v>
      </c>
      <c r="K131" s="158" t="s">
        <v>1</v>
      </c>
      <c r="L131" s="31"/>
      <c r="M131" s="163" t="s">
        <v>1</v>
      </c>
      <c r="N131" s="164" t="s">
        <v>36</v>
      </c>
      <c r="O131" s="54"/>
      <c r="P131" s="165">
        <f t="shared" si="1"/>
        <v>0</v>
      </c>
      <c r="Q131" s="165">
        <v>0</v>
      </c>
      <c r="R131" s="165">
        <f t="shared" si="2"/>
        <v>0</v>
      </c>
      <c r="S131" s="165">
        <v>0</v>
      </c>
      <c r="T131" s="166">
        <f t="shared" si="3"/>
        <v>0</v>
      </c>
      <c r="AR131" s="167" t="s">
        <v>165</v>
      </c>
      <c r="AT131" s="167" t="s">
        <v>161</v>
      </c>
      <c r="AU131" s="167" t="s">
        <v>82</v>
      </c>
      <c r="AY131" s="16" t="s">
        <v>159</v>
      </c>
      <c r="BE131" s="168">
        <f t="shared" si="4"/>
        <v>0</v>
      </c>
      <c r="BF131" s="168">
        <f t="shared" si="5"/>
        <v>0</v>
      </c>
      <c r="BG131" s="168">
        <f t="shared" si="6"/>
        <v>0</v>
      </c>
      <c r="BH131" s="168">
        <f t="shared" si="7"/>
        <v>0</v>
      </c>
      <c r="BI131" s="168">
        <f t="shared" si="8"/>
        <v>0</v>
      </c>
      <c r="BJ131" s="16" t="s">
        <v>82</v>
      </c>
      <c r="BK131" s="168">
        <f t="shared" si="9"/>
        <v>0</v>
      </c>
      <c r="BL131" s="16" t="s">
        <v>165</v>
      </c>
      <c r="BM131" s="167" t="s">
        <v>165</v>
      </c>
    </row>
    <row r="132" spans="2:65" s="1" customFormat="1" ht="16.5" customHeight="1">
      <c r="B132" s="155"/>
      <c r="C132" s="156" t="s">
        <v>175</v>
      </c>
      <c r="D132" s="156" t="s">
        <v>161</v>
      </c>
      <c r="E132" s="157" t="s">
        <v>1055</v>
      </c>
      <c r="F132" s="158" t="s">
        <v>1056</v>
      </c>
      <c r="G132" s="159" t="s">
        <v>164</v>
      </c>
      <c r="H132" s="160">
        <v>285</v>
      </c>
      <c r="I132" s="161"/>
      <c r="J132" s="162">
        <f t="shared" si="0"/>
        <v>0</v>
      </c>
      <c r="K132" s="158" t="s">
        <v>1</v>
      </c>
      <c r="L132" s="31"/>
      <c r="M132" s="163" t="s">
        <v>1</v>
      </c>
      <c r="N132" s="164" t="s">
        <v>36</v>
      </c>
      <c r="O132" s="54"/>
      <c r="P132" s="165">
        <f t="shared" si="1"/>
        <v>0</v>
      </c>
      <c r="Q132" s="165">
        <v>0</v>
      </c>
      <c r="R132" s="165">
        <f t="shared" si="2"/>
        <v>0</v>
      </c>
      <c r="S132" s="165">
        <v>0</v>
      </c>
      <c r="T132" s="166">
        <f t="shared" si="3"/>
        <v>0</v>
      </c>
      <c r="AR132" s="167" t="s">
        <v>165</v>
      </c>
      <c r="AT132" s="167" t="s">
        <v>161</v>
      </c>
      <c r="AU132" s="167" t="s">
        <v>82</v>
      </c>
      <c r="AY132" s="16" t="s">
        <v>159</v>
      </c>
      <c r="BE132" s="168">
        <f t="shared" si="4"/>
        <v>0</v>
      </c>
      <c r="BF132" s="168">
        <f t="shared" si="5"/>
        <v>0</v>
      </c>
      <c r="BG132" s="168">
        <f t="shared" si="6"/>
        <v>0</v>
      </c>
      <c r="BH132" s="168">
        <f t="shared" si="7"/>
        <v>0</v>
      </c>
      <c r="BI132" s="168">
        <f t="shared" si="8"/>
        <v>0</v>
      </c>
      <c r="BJ132" s="16" t="s">
        <v>82</v>
      </c>
      <c r="BK132" s="168">
        <f t="shared" si="9"/>
        <v>0</v>
      </c>
      <c r="BL132" s="16" t="s">
        <v>165</v>
      </c>
      <c r="BM132" s="167" t="s">
        <v>199</v>
      </c>
    </row>
    <row r="133" spans="2:65" s="1" customFormat="1" ht="36" customHeight="1">
      <c r="B133" s="155"/>
      <c r="C133" s="156" t="s">
        <v>165</v>
      </c>
      <c r="D133" s="156" t="s">
        <v>161</v>
      </c>
      <c r="E133" s="157" t="s">
        <v>1057</v>
      </c>
      <c r="F133" s="158" t="s">
        <v>1058</v>
      </c>
      <c r="G133" s="159" t="s">
        <v>164</v>
      </c>
      <c r="H133" s="160">
        <v>142.5</v>
      </c>
      <c r="I133" s="161"/>
      <c r="J133" s="162">
        <f t="shared" si="0"/>
        <v>0</v>
      </c>
      <c r="K133" s="158" t="s">
        <v>1</v>
      </c>
      <c r="L133" s="31"/>
      <c r="M133" s="163" t="s">
        <v>1</v>
      </c>
      <c r="N133" s="164" t="s">
        <v>36</v>
      </c>
      <c r="O133" s="54"/>
      <c r="P133" s="165">
        <f t="shared" si="1"/>
        <v>0</v>
      </c>
      <c r="Q133" s="165">
        <v>0</v>
      </c>
      <c r="R133" s="165">
        <f t="shared" si="2"/>
        <v>0</v>
      </c>
      <c r="S133" s="165">
        <v>0</v>
      </c>
      <c r="T133" s="166">
        <f t="shared" si="3"/>
        <v>0</v>
      </c>
      <c r="AR133" s="167" t="s">
        <v>165</v>
      </c>
      <c r="AT133" s="167" t="s">
        <v>161</v>
      </c>
      <c r="AU133" s="167" t="s">
        <v>82</v>
      </c>
      <c r="AY133" s="16" t="s">
        <v>159</v>
      </c>
      <c r="BE133" s="168">
        <f t="shared" si="4"/>
        <v>0</v>
      </c>
      <c r="BF133" s="168">
        <f t="shared" si="5"/>
        <v>0</v>
      </c>
      <c r="BG133" s="168">
        <f t="shared" si="6"/>
        <v>0</v>
      </c>
      <c r="BH133" s="168">
        <f t="shared" si="7"/>
        <v>0</v>
      </c>
      <c r="BI133" s="168">
        <f t="shared" si="8"/>
        <v>0</v>
      </c>
      <c r="BJ133" s="16" t="s">
        <v>82</v>
      </c>
      <c r="BK133" s="168">
        <f t="shared" si="9"/>
        <v>0</v>
      </c>
      <c r="BL133" s="16" t="s">
        <v>165</v>
      </c>
      <c r="BM133" s="167" t="s">
        <v>212</v>
      </c>
    </row>
    <row r="134" spans="2:65" s="1" customFormat="1" ht="16.5" customHeight="1">
      <c r="B134" s="155"/>
      <c r="C134" s="156" t="s">
        <v>195</v>
      </c>
      <c r="D134" s="156" t="s">
        <v>161</v>
      </c>
      <c r="E134" s="157" t="s">
        <v>3670</v>
      </c>
      <c r="F134" s="158" t="s">
        <v>3671</v>
      </c>
      <c r="G134" s="159" t="s">
        <v>164</v>
      </c>
      <c r="H134" s="160">
        <v>11</v>
      </c>
      <c r="I134" s="161"/>
      <c r="J134" s="162">
        <f t="shared" si="0"/>
        <v>0</v>
      </c>
      <c r="K134" s="158" t="s">
        <v>1</v>
      </c>
      <c r="L134" s="31"/>
      <c r="M134" s="163" t="s">
        <v>1</v>
      </c>
      <c r="N134" s="164" t="s">
        <v>36</v>
      </c>
      <c r="O134" s="54"/>
      <c r="P134" s="165">
        <f t="shared" si="1"/>
        <v>0</v>
      </c>
      <c r="Q134" s="165">
        <v>0</v>
      </c>
      <c r="R134" s="165">
        <f t="shared" si="2"/>
        <v>0</v>
      </c>
      <c r="S134" s="165">
        <v>0</v>
      </c>
      <c r="T134" s="166">
        <f t="shared" si="3"/>
        <v>0</v>
      </c>
      <c r="AR134" s="167" t="s">
        <v>165</v>
      </c>
      <c r="AT134" s="167" t="s">
        <v>161</v>
      </c>
      <c r="AU134" s="167" t="s">
        <v>82</v>
      </c>
      <c r="AY134" s="16" t="s">
        <v>159</v>
      </c>
      <c r="BE134" s="168">
        <f t="shared" si="4"/>
        <v>0</v>
      </c>
      <c r="BF134" s="168">
        <f t="shared" si="5"/>
        <v>0</v>
      </c>
      <c r="BG134" s="168">
        <f t="shared" si="6"/>
        <v>0</v>
      </c>
      <c r="BH134" s="168">
        <f t="shared" si="7"/>
        <v>0</v>
      </c>
      <c r="BI134" s="168">
        <f t="shared" si="8"/>
        <v>0</v>
      </c>
      <c r="BJ134" s="16" t="s">
        <v>82</v>
      </c>
      <c r="BK134" s="168">
        <f t="shared" si="9"/>
        <v>0</v>
      </c>
      <c r="BL134" s="16" t="s">
        <v>165</v>
      </c>
      <c r="BM134" s="167" t="s">
        <v>230</v>
      </c>
    </row>
    <row r="135" spans="2:65" s="1" customFormat="1" ht="24" customHeight="1">
      <c r="B135" s="155"/>
      <c r="C135" s="156" t="s">
        <v>199</v>
      </c>
      <c r="D135" s="156" t="s">
        <v>161</v>
      </c>
      <c r="E135" s="157" t="s">
        <v>3672</v>
      </c>
      <c r="F135" s="158" t="s">
        <v>3673</v>
      </c>
      <c r="G135" s="159" t="s">
        <v>164</v>
      </c>
      <c r="H135" s="160">
        <v>5.5</v>
      </c>
      <c r="I135" s="161"/>
      <c r="J135" s="162">
        <f t="shared" si="0"/>
        <v>0</v>
      </c>
      <c r="K135" s="158" t="s">
        <v>1</v>
      </c>
      <c r="L135" s="31"/>
      <c r="M135" s="163" t="s">
        <v>1</v>
      </c>
      <c r="N135" s="164" t="s">
        <v>36</v>
      </c>
      <c r="O135" s="54"/>
      <c r="P135" s="165">
        <f t="shared" si="1"/>
        <v>0</v>
      </c>
      <c r="Q135" s="165">
        <v>0</v>
      </c>
      <c r="R135" s="165">
        <f t="shared" si="2"/>
        <v>0</v>
      </c>
      <c r="S135" s="165">
        <v>0</v>
      </c>
      <c r="T135" s="166">
        <f t="shared" si="3"/>
        <v>0</v>
      </c>
      <c r="AR135" s="167" t="s">
        <v>165</v>
      </c>
      <c r="AT135" s="167" t="s">
        <v>161</v>
      </c>
      <c r="AU135" s="167" t="s">
        <v>82</v>
      </c>
      <c r="AY135" s="16" t="s">
        <v>159</v>
      </c>
      <c r="BE135" s="168">
        <f t="shared" si="4"/>
        <v>0</v>
      </c>
      <c r="BF135" s="168">
        <f t="shared" si="5"/>
        <v>0</v>
      </c>
      <c r="BG135" s="168">
        <f t="shared" si="6"/>
        <v>0</v>
      </c>
      <c r="BH135" s="168">
        <f t="shared" si="7"/>
        <v>0</v>
      </c>
      <c r="BI135" s="168">
        <f t="shared" si="8"/>
        <v>0</v>
      </c>
      <c r="BJ135" s="16" t="s">
        <v>82</v>
      </c>
      <c r="BK135" s="168">
        <f t="shared" si="9"/>
        <v>0</v>
      </c>
      <c r="BL135" s="16" t="s">
        <v>165</v>
      </c>
      <c r="BM135" s="167" t="s">
        <v>243</v>
      </c>
    </row>
    <row r="136" spans="2:65" s="1" customFormat="1" ht="24" customHeight="1">
      <c r="B136" s="155"/>
      <c r="C136" s="156" t="s">
        <v>205</v>
      </c>
      <c r="D136" s="156" t="s">
        <v>161</v>
      </c>
      <c r="E136" s="157" t="s">
        <v>3588</v>
      </c>
      <c r="F136" s="158" t="s">
        <v>3589</v>
      </c>
      <c r="G136" s="159" t="s">
        <v>202</v>
      </c>
      <c r="H136" s="160">
        <v>570</v>
      </c>
      <c r="I136" s="161"/>
      <c r="J136" s="162">
        <f t="shared" si="0"/>
        <v>0</v>
      </c>
      <c r="K136" s="158" t="s">
        <v>1</v>
      </c>
      <c r="L136" s="31"/>
      <c r="M136" s="163" t="s">
        <v>1</v>
      </c>
      <c r="N136" s="164" t="s">
        <v>36</v>
      </c>
      <c r="O136" s="54"/>
      <c r="P136" s="165">
        <f t="shared" si="1"/>
        <v>0</v>
      </c>
      <c r="Q136" s="165">
        <v>0</v>
      </c>
      <c r="R136" s="165">
        <f t="shared" si="2"/>
        <v>0</v>
      </c>
      <c r="S136" s="165">
        <v>0</v>
      </c>
      <c r="T136" s="166">
        <f t="shared" si="3"/>
        <v>0</v>
      </c>
      <c r="AR136" s="167" t="s">
        <v>165</v>
      </c>
      <c r="AT136" s="167" t="s">
        <v>161</v>
      </c>
      <c r="AU136" s="167" t="s">
        <v>82</v>
      </c>
      <c r="AY136" s="16" t="s">
        <v>159</v>
      </c>
      <c r="BE136" s="168">
        <f t="shared" si="4"/>
        <v>0</v>
      </c>
      <c r="BF136" s="168">
        <f t="shared" si="5"/>
        <v>0</v>
      </c>
      <c r="BG136" s="168">
        <f t="shared" si="6"/>
        <v>0</v>
      </c>
      <c r="BH136" s="168">
        <f t="shared" si="7"/>
        <v>0</v>
      </c>
      <c r="BI136" s="168">
        <f t="shared" si="8"/>
        <v>0</v>
      </c>
      <c r="BJ136" s="16" t="s">
        <v>82</v>
      </c>
      <c r="BK136" s="168">
        <f t="shared" si="9"/>
        <v>0</v>
      </c>
      <c r="BL136" s="16" t="s">
        <v>165</v>
      </c>
      <c r="BM136" s="167" t="s">
        <v>253</v>
      </c>
    </row>
    <row r="137" spans="2:65" s="1" customFormat="1" ht="24" customHeight="1">
      <c r="B137" s="155"/>
      <c r="C137" s="156" t="s">
        <v>212</v>
      </c>
      <c r="D137" s="156" t="s">
        <v>161</v>
      </c>
      <c r="E137" s="157" t="s">
        <v>3590</v>
      </c>
      <c r="F137" s="158" t="s">
        <v>3591</v>
      </c>
      <c r="G137" s="159" t="s">
        <v>202</v>
      </c>
      <c r="H137" s="160">
        <v>570</v>
      </c>
      <c r="I137" s="161"/>
      <c r="J137" s="162">
        <f t="shared" si="0"/>
        <v>0</v>
      </c>
      <c r="K137" s="158" t="s">
        <v>1</v>
      </c>
      <c r="L137" s="31"/>
      <c r="M137" s="163" t="s">
        <v>1</v>
      </c>
      <c r="N137" s="164" t="s">
        <v>36</v>
      </c>
      <c r="O137" s="54"/>
      <c r="P137" s="165">
        <f t="shared" si="1"/>
        <v>0</v>
      </c>
      <c r="Q137" s="165">
        <v>0</v>
      </c>
      <c r="R137" s="165">
        <f t="shared" si="2"/>
        <v>0</v>
      </c>
      <c r="S137" s="165">
        <v>0</v>
      </c>
      <c r="T137" s="166">
        <f t="shared" si="3"/>
        <v>0</v>
      </c>
      <c r="AR137" s="167" t="s">
        <v>165</v>
      </c>
      <c r="AT137" s="167" t="s">
        <v>161</v>
      </c>
      <c r="AU137" s="167" t="s">
        <v>82</v>
      </c>
      <c r="AY137" s="16" t="s">
        <v>159</v>
      </c>
      <c r="BE137" s="168">
        <f t="shared" si="4"/>
        <v>0</v>
      </c>
      <c r="BF137" s="168">
        <f t="shared" si="5"/>
        <v>0</v>
      </c>
      <c r="BG137" s="168">
        <f t="shared" si="6"/>
        <v>0</v>
      </c>
      <c r="BH137" s="168">
        <f t="shared" si="7"/>
        <v>0</v>
      </c>
      <c r="BI137" s="168">
        <f t="shared" si="8"/>
        <v>0</v>
      </c>
      <c r="BJ137" s="16" t="s">
        <v>82</v>
      </c>
      <c r="BK137" s="168">
        <f t="shared" si="9"/>
        <v>0</v>
      </c>
      <c r="BL137" s="16" t="s">
        <v>165</v>
      </c>
      <c r="BM137" s="167" t="s">
        <v>263</v>
      </c>
    </row>
    <row r="138" spans="2:65" s="1" customFormat="1" ht="24" customHeight="1">
      <c r="B138" s="155"/>
      <c r="C138" s="156" t="s">
        <v>223</v>
      </c>
      <c r="D138" s="156" t="s">
        <v>161</v>
      </c>
      <c r="E138" s="157" t="s">
        <v>1059</v>
      </c>
      <c r="F138" s="158" t="s">
        <v>1060</v>
      </c>
      <c r="G138" s="159" t="s">
        <v>164</v>
      </c>
      <c r="H138" s="160">
        <v>496</v>
      </c>
      <c r="I138" s="161"/>
      <c r="J138" s="162">
        <f t="shared" si="0"/>
        <v>0</v>
      </c>
      <c r="K138" s="158" t="s">
        <v>1</v>
      </c>
      <c r="L138" s="31"/>
      <c r="M138" s="163" t="s">
        <v>1</v>
      </c>
      <c r="N138" s="164" t="s">
        <v>36</v>
      </c>
      <c r="O138" s="54"/>
      <c r="P138" s="165">
        <f t="shared" si="1"/>
        <v>0</v>
      </c>
      <c r="Q138" s="165">
        <v>0</v>
      </c>
      <c r="R138" s="165">
        <f t="shared" si="2"/>
        <v>0</v>
      </c>
      <c r="S138" s="165">
        <v>0</v>
      </c>
      <c r="T138" s="166">
        <f t="shared" si="3"/>
        <v>0</v>
      </c>
      <c r="AR138" s="167" t="s">
        <v>165</v>
      </c>
      <c r="AT138" s="167" t="s">
        <v>161</v>
      </c>
      <c r="AU138" s="167" t="s">
        <v>82</v>
      </c>
      <c r="AY138" s="16" t="s">
        <v>159</v>
      </c>
      <c r="BE138" s="168">
        <f t="shared" si="4"/>
        <v>0</v>
      </c>
      <c r="BF138" s="168">
        <f t="shared" si="5"/>
        <v>0</v>
      </c>
      <c r="BG138" s="168">
        <f t="shared" si="6"/>
        <v>0</v>
      </c>
      <c r="BH138" s="168">
        <f t="shared" si="7"/>
        <v>0</v>
      </c>
      <c r="BI138" s="168">
        <f t="shared" si="8"/>
        <v>0</v>
      </c>
      <c r="BJ138" s="16" t="s">
        <v>82</v>
      </c>
      <c r="BK138" s="168">
        <f t="shared" si="9"/>
        <v>0</v>
      </c>
      <c r="BL138" s="16" t="s">
        <v>165</v>
      </c>
      <c r="BM138" s="167" t="s">
        <v>271</v>
      </c>
    </row>
    <row r="139" spans="2:65" s="12" customFormat="1">
      <c r="B139" s="169"/>
      <c r="D139" s="170" t="s">
        <v>167</v>
      </c>
      <c r="E139" s="171" t="s">
        <v>1</v>
      </c>
      <c r="F139" s="172" t="s">
        <v>3730</v>
      </c>
      <c r="H139" s="173">
        <v>496</v>
      </c>
      <c r="I139" s="174"/>
      <c r="L139" s="169"/>
      <c r="M139" s="175"/>
      <c r="N139" s="176"/>
      <c r="O139" s="176"/>
      <c r="P139" s="176"/>
      <c r="Q139" s="176"/>
      <c r="R139" s="176"/>
      <c r="S139" s="176"/>
      <c r="T139" s="177"/>
      <c r="AT139" s="171" t="s">
        <v>167</v>
      </c>
      <c r="AU139" s="171" t="s">
        <v>82</v>
      </c>
      <c r="AV139" s="12" t="s">
        <v>82</v>
      </c>
      <c r="AW139" s="12" t="s">
        <v>27</v>
      </c>
      <c r="AX139" s="12" t="s">
        <v>74</v>
      </c>
      <c r="AY139" s="171" t="s">
        <v>159</v>
      </c>
    </row>
    <row r="140" spans="2:65" s="1" customFormat="1" ht="24" customHeight="1">
      <c r="B140" s="155"/>
      <c r="C140" s="156" t="s">
        <v>230</v>
      </c>
      <c r="D140" s="156" t="s">
        <v>161</v>
      </c>
      <c r="E140" s="157" t="s">
        <v>254</v>
      </c>
      <c r="F140" s="158" t="s">
        <v>1061</v>
      </c>
      <c r="G140" s="159" t="s">
        <v>164</v>
      </c>
      <c r="H140" s="160">
        <v>201</v>
      </c>
      <c r="I140" s="161"/>
      <c r="J140" s="162">
        <f>ROUND(I140*H140,2)</f>
        <v>0</v>
      </c>
      <c r="K140" s="158" t="s">
        <v>1</v>
      </c>
      <c r="L140" s="31"/>
      <c r="M140" s="163" t="s">
        <v>1</v>
      </c>
      <c r="N140" s="164" t="s">
        <v>36</v>
      </c>
      <c r="O140" s="54"/>
      <c r="P140" s="165">
        <f>O140*H140</f>
        <v>0</v>
      </c>
      <c r="Q140" s="165">
        <v>0</v>
      </c>
      <c r="R140" s="165">
        <f>Q140*H140</f>
        <v>0</v>
      </c>
      <c r="S140" s="165">
        <v>0</v>
      </c>
      <c r="T140" s="166">
        <f>S140*H140</f>
        <v>0</v>
      </c>
      <c r="AR140" s="167" t="s">
        <v>165</v>
      </c>
      <c r="AT140" s="167" t="s">
        <v>161</v>
      </c>
      <c r="AU140" s="167" t="s">
        <v>82</v>
      </c>
      <c r="AY140" s="16" t="s">
        <v>159</v>
      </c>
      <c r="BE140" s="168">
        <f>IF(N140="základná",J140,0)</f>
        <v>0</v>
      </c>
      <c r="BF140" s="168">
        <f>IF(N140="znížená",J140,0)</f>
        <v>0</v>
      </c>
      <c r="BG140" s="168">
        <f>IF(N140="zákl. prenesená",J140,0)</f>
        <v>0</v>
      </c>
      <c r="BH140" s="168">
        <f>IF(N140="zníž. prenesená",J140,0)</f>
        <v>0</v>
      </c>
      <c r="BI140" s="168">
        <f>IF(N140="nulová",J140,0)</f>
        <v>0</v>
      </c>
      <c r="BJ140" s="16" t="s">
        <v>82</v>
      </c>
      <c r="BK140" s="168">
        <f>ROUND(I140*H140,2)</f>
        <v>0</v>
      </c>
      <c r="BL140" s="16" t="s">
        <v>165</v>
      </c>
      <c r="BM140" s="167" t="s">
        <v>7</v>
      </c>
    </row>
    <row r="141" spans="2:65" s="12" customFormat="1">
      <c r="B141" s="169"/>
      <c r="D141" s="170" t="s">
        <v>167</v>
      </c>
      <c r="E141" s="171" t="s">
        <v>1</v>
      </c>
      <c r="F141" s="172" t="s">
        <v>3731</v>
      </c>
      <c r="H141" s="173">
        <v>201</v>
      </c>
      <c r="I141" s="174"/>
      <c r="L141" s="169"/>
      <c r="M141" s="175"/>
      <c r="N141" s="176"/>
      <c r="O141" s="176"/>
      <c r="P141" s="176"/>
      <c r="Q141" s="176"/>
      <c r="R141" s="176"/>
      <c r="S141" s="176"/>
      <c r="T141" s="177"/>
      <c r="AT141" s="171" t="s">
        <v>167</v>
      </c>
      <c r="AU141" s="171" t="s">
        <v>82</v>
      </c>
      <c r="AV141" s="12" t="s">
        <v>82</v>
      </c>
      <c r="AW141" s="12" t="s">
        <v>27</v>
      </c>
      <c r="AX141" s="12" t="s">
        <v>74</v>
      </c>
      <c r="AY141" s="171" t="s">
        <v>159</v>
      </c>
    </row>
    <row r="142" spans="2:65" s="1" customFormat="1" ht="36" customHeight="1">
      <c r="B142" s="155"/>
      <c r="C142" s="156" t="s">
        <v>235</v>
      </c>
      <c r="D142" s="156" t="s">
        <v>161</v>
      </c>
      <c r="E142" s="157" t="s">
        <v>259</v>
      </c>
      <c r="F142" s="158" t="s">
        <v>260</v>
      </c>
      <c r="G142" s="159" t="s">
        <v>164</v>
      </c>
      <c r="H142" s="160">
        <v>1407</v>
      </c>
      <c r="I142" s="161"/>
      <c r="J142" s="162">
        <f>ROUND(I142*H142,2)</f>
        <v>0</v>
      </c>
      <c r="K142" s="158" t="s">
        <v>172</v>
      </c>
      <c r="L142" s="31"/>
      <c r="M142" s="163" t="s">
        <v>1</v>
      </c>
      <c r="N142" s="164" t="s">
        <v>36</v>
      </c>
      <c r="O142" s="54"/>
      <c r="P142" s="165">
        <f>O142*H142</f>
        <v>0</v>
      </c>
      <c r="Q142" s="165">
        <v>0</v>
      </c>
      <c r="R142" s="165">
        <f>Q142*H142</f>
        <v>0</v>
      </c>
      <c r="S142" s="165">
        <v>0</v>
      </c>
      <c r="T142" s="166">
        <f>S142*H142</f>
        <v>0</v>
      </c>
      <c r="AR142" s="167" t="s">
        <v>165</v>
      </c>
      <c r="AT142" s="167" t="s">
        <v>161</v>
      </c>
      <c r="AU142" s="167" t="s">
        <v>82</v>
      </c>
      <c r="AY142" s="16" t="s">
        <v>159</v>
      </c>
      <c r="BE142" s="168">
        <f>IF(N142="základná",J142,0)</f>
        <v>0</v>
      </c>
      <c r="BF142" s="168">
        <f>IF(N142="znížená",J142,0)</f>
        <v>0</v>
      </c>
      <c r="BG142" s="168">
        <f>IF(N142="zákl. prenesená",J142,0)</f>
        <v>0</v>
      </c>
      <c r="BH142" s="168">
        <f>IF(N142="zníž. prenesená",J142,0)</f>
        <v>0</v>
      </c>
      <c r="BI142" s="168">
        <f>IF(N142="nulová",J142,0)</f>
        <v>0</v>
      </c>
      <c r="BJ142" s="16" t="s">
        <v>82</v>
      </c>
      <c r="BK142" s="168">
        <f>ROUND(I142*H142,2)</f>
        <v>0</v>
      </c>
      <c r="BL142" s="16" t="s">
        <v>165</v>
      </c>
      <c r="BM142" s="167" t="s">
        <v>3732</v>
      </c>
    </row>
    <row r="143" spans="2:65" s="12" customFormat="1">
      <c r="B143" s="169"/>
      <c r="D143" s="170" t="s">
        <v>167</v>
      </c>
      <c r="E143" s="171" t="s">
        <v>1</v>
      </c>
      <c r="F143" s="172" t="s">
        <v>3733</v>
      </c>
      <c r="H143" s="173">
        <v>1407</v>
      </c>
      <c r="I143" s="174"/>
      <c r="L143" s="169"/>
      <c r="M143" s="175"/>
      <c r="N143" s="176"/>
      <c r="O143" s="176"/>
      <c r="P143" s="176"/>
      <c r="Q143" s="176"/>
      <c r="R143" s="176"/>
      <c r="S143" s="176"/>
      <c r="T143" s="177"/>
      <c r="AT143" s="171" t="s">
        <v>167</v>
      </c>
      <c r="AU143" s="171" t="s">
        <v>82</v>
      </c>
      <c r="AV143" s="12" t="s">
        <v>82</v>
      </c>
      <c r="AW143" s="12" t="s">
        <v>27</v>
      </c>
      <c r="AX143" s="12" t="s">
        <v>74</v>
      </c>
      <c r="AY143" s="171" t="s">
        <v>159</v>
      </c>
    </row>
    <row r="144" spans="2:65" s="1" customFormat="1" ht="24" customHeight="1">
      <c r="B144" s="155"/>
      <c r="C144" s="156" t="s">
        <v>243</v>
      </c>
      <c r="D144" s="156" t="s">
        <v>161</v>
      </c>
      <c r="E144" s="157" t="s">
        <v>264</v>
      </c>
      <c r="F144" s="158" t="s">
        <v>265</v>
      </c>
      <c r="G144" s="159" t="s">
        <v>164</v>
      </c>
      <c r="H144" s="160">
        <v>201</v>
      </c>
      <c r="I144" s="161"/>
      <c r="J144" s="162">
        <f t="shared" ref="J144:J149" si="10">ROUND(I144*H144,2)</f>
        <v>0</v>
      </c>
      <c r="K144" s="158" t="s">
        <v>1</v>
      </c>
      <c r="L144" s="31"/>
      <c r="M144" s="163" t="s">
        <v>1</v>
      </c>
      <c r="N144" s="164" t="s">
        <v>36</v>
      </c>
      <c r="O144" s="54"/>
      <c r="P144" s="165">
        <f t="shared" ref="P144:P149" si="11">O144*H144</f>
        <v>0</v>
      </c>
      <c r="Q144" s="165">
        <v>0</v>
      </c>
      <c r="R144" s="165">
        <f t="shared" ref="R144:R149" si="12">Q144*H144</f>
        <v>0</v>
      </c>
      <c r="S144" s="165">
        <v>0</v>
      </c>
      <c r="T144" s="166">
        <f t="shared" ref="T144:T149" si="13">S144*H144</f>
        <v>0</v>
      </c>
      <c r="AR144" s="167" t="s">
        <v>165</v>
      </c>
      <c r="AT144" s="167" t="s">
        <v>161</v>
      </c>
      <c r="AU144" s="167" t="s">
        <v>82</v>
      </c>
      <c r="AY144" s="16" t="s">
        <v>159</v>
      </c>
      <c r="BE144" s="168">
        <f t="shared" ref="BE144:BE149" si="14">IF(N144="základná",J144,0)</f>
        <v>0</v>
      </c>
      <c r="BF144" s="168">
        <f t="shared" ref="BF144:BF149" si="15">IF(N144="znížená",J144,0)</f>
        <v>0</v>
      </c>
      <c r="BG144" s="168">
        <f t="shared" ref="BG144:BG149" si="16">IF(N144="zákl. prenesená",J144,0)</f>
        <v>0</v>
      </c>
      <c r="BH144" s="168">
        <f t="shared" ref="BH144:BH149" si="17">IF(N144="zníž. prenesená",J144,0)</f>
        <v>0</v>
      </c>
      <c r="BI144" s="168">
        <f t="shared" ref="BI144:BI149" si="18">IF(N144="nulová",J144,0)</f>
        <v>0</v>
      </c>
      <c r="BJ144" s="16" t="s">
        <v>82</v>
      </c>
      <c r="BK144" s="168">
        <f t="shared" ref="BK144:BK149" si="19">ROUND(I144*H144,2)</f>
        <v>0</v>
      </c>
      <c r="BL144" s="16" t="s">
        <v>165</v>
      </c>
      <c r="BM144" s="167" t="s">
        <v>294</v>
      </c>
    </row>
    <row r="145" spans="2:65" s="1" customFormat="1" ht="16.5" customHeight="1">
      <c r="B145" s="155"/>
      <c r="C145" s="156" t="s">
        <v>248</v>
      </c>
      <c r="D145" s="156" t="s">
        <v>161</v>
      </c>
      <c r="E145" s="157" t="s">
        <v>268</v>
      </c>
      <c r="F145" s="158" t="s">
        <v>269</v>
      </c>
      <c r="G145" s="159" t="s">
        <v>164</v>
      </c>
      <c r="H145" s="160">
        <v>201</v>
      </c>
      <c r="I145" s="161"/>
      <c r="J145" s="162">
        <f t="shared" si="10"/>
        <v>0</v>
      </c>
      <c r="K145" s="158" t="s">
        <v>1</v>
      </c>
      <c r="L145" s="31"/>
      <c r="M145" s="163" t="s">
        <v>1</v>
      </c>
      <c r="N145" s="164" t="s">
        <v>36</v>
      </c>
      <c r="O145" s="54"/>
      <c r="P145" s="165">
        <f t="shared" si="11"/>
        <v>0</v>
      </c>
      <c r="Q145" s="165">
        <v>0</v>
      </c>
      <c r="R145" s="165">
        <f t="shared" si="12"/>
        <v>0</v>
      </c>
      <c r="S145" s="165">
        <v>0</v>
      </c>
      <c r="T145" s="166">
        <f t="shared" si="13"/>
        <v>0</v>
      </c>
      <c r="AR145" s="167" t="s">
        <v>165</v>
      </c>
      <c r="AT145" s="167" t="s">
        <v>161</v>
      </c>
      <c r="AU145" s="167" t="s">
        <v>82</v>
      </c>
      <c r="AY145" s="16" t="s">
        <v>159</v>
      </c>
      <c r="BE145" s="168">
        <f t="shared" si="14"/>
        <v>0</v>
      </c>
      <c r="BF145" s="168">
        <f t="shared" si="15"/>
        <v>0</v>
      </c>
      <c r="BG145" s="168">
        <f t="shared" si="16"/>
        <v>0</v>
      </c>
      <c r="BH145" s="168">
        <f t="shared" si="17"/>
        <v>0</v>
      </c>
      <c r="BI145" s="168">
        <f t="shared" si="18"/>
        <v>0</v>
      </c>
      <c r="BJ145" s="16" t="s">
        <v>82</v>
      </c>
      <c r="BK145" s="168">
        <f t="shared" si="19"/>
        <v>0</v>
      </c>
      <c r="BL145" s="16" t="s">
        <v>165</v>
      </c>
      <c r="BM145" s="167" t="s">
        <v>314</v>
      </c>
    </row>
    <row r="146" spans="2:65" s="1" customFormat="1" ht="24" customHeight="1">
      <c r="B146" s="155"/>
      <c r="C146" s="156" t="s">
        <v>253</v>
      </c>
      <c r="D146" s="156" t="s">
        <v>161</v>
      </c>
      <c r="E146" s="157" t="s">
        <v>272</v>
      </c>
      <c r="F146" s="158" t="s">
        <v>273</v>
      </c>
      <c r="G146" s="159" t="s">
        <v>227</v>
      </c>
      <c r="H146" s="160">
        <v>397.98</v>
      </c>
      <c r="I146" s="161"/>
      <c r="J146" s="162">
        <f t="shared" si="10"/>
        <v>0</v>
      </c>
      <c r="K146" s="158" t="s">
        <v>1</v>
      </c>
      <c r="L146" s="31"/>
      <c r="M146" s="163" t="s">
        <v>1</v>
      </c>
      <c r="N146" s="164" t="s">
        <v>36</v>
      </c>
      <c r="O146" s="54"/>
      <c r="P146" s="165">
        <f t="shared" si="11"/>
        <v>0</v>
      </c>
      <c r="Q146" s="165">
        <v>0</v>
      </c>
      <c r="R146" s="165">
        <f t="shared" si="12"/>
        <v>0</v>
      </c>
      <c r="S146" s="165">
        <v>0</v>
      </c>
      <c r="T146" s="166">
        <f t="shared" si="13"/>
        <v>0</v>
      </c>
      <c r="AR146" s="167" t="s">
        <v>165</v>
      </c>
      <c r="AT146" s="167" t="s">
        <v>161</v>
      </c>
      <c r="AU146" s="167" t="s">
        <v>82</v>
      </c>
      <c r="AY146" s="16" t="s">
        <v>159</v>
      </c>
      <c r="BE146" s="168">
        <f t="shared" si="14"/>
        <v>0</v>
      </c>
      <c r="BF146" s="168">
        <f t="shared" si="15"/>
        <v>0</v>
      </c>
      <c r="BG146" s="168">
        <f t="shared" si="16"/>
        <v>0</v>
      </c>
      <c r="BH146" s="168">
        <f t="shared" si="17"/>
        <v>0</v>
      </c>
      <c r="BI146" s="168">
        <f t="shared" si="18"/>
        <v>0</v>
      </c>
      <c r="BJ146" s="16" t="s">
        <v>82</v>
      </c>
      <c r="BK146" s="168">
        <f t="shared" si="19"/>
        <v>0</v>
      </c>
      <c r="BL146" s="16" t="s">
        <v>165</v>
      </c>
      <c r="BM146" s="167" t="s">
        <v>331</v>
      </c>
    </row>
    <row r="147" spans="2:65" s="1" customFormat="1" ht="24" customHeight="1">
      <c r="B147" s="155"/>
      <c r="C147" s="156" t="s">
        <v>258</v>
      </c>
      <c r="D147" s="156" t="s">
        <v>161</v>
      </c>
      <c r="E147" s="157" t="s">
        <v>1064</v>
      </c>
      <c r="F147" s="158" t="s">
        <v>207</v>
      </c>
      <c r="G147" s="159" t="s">
        <v>164</v>
      </c>
      <c r="H147" s="160">
        <v>295</v>
      </c>
      <c r="I147" s="161"/>
      <c r="J147" s="162">
        <f t="shared" si="10"/>
        <v>0</v>
      </c>
      <c r="K147" s="158" t="s">
        <v>1</v>
      </c>
      <c r="L147" s="31"/>
      <c r="M147" s="163" t="s">
        <v>1</v>
      </c>
      <c r="N147" s="164" t="s">
        <v>36</v>
      </c>
      <c r="O147" s="54"/>
      <c r="P147" s="165">
        <f t="shared" si="11"/>
        <v>0</v>
      </c>
      <c r="Q147" s="165">
        <v>0</v>
      </c>
      <c r="R147" s="165">
        <f t="shared" si="12"/>
        <v>0</v>
      </c>
      <c r="S147" s="165">
        <v>0</v>
      </c>
      <c r="T147" s="166">
        <f t="shared" si="13"/>
        <v>0</v>
      </c>
      <c r="AR147" s="167" t="s">
        <v>165</v>
      </c>
      <c r="AT147" s="167" t="s">
        <v>161</v>
      </c>
      <c r="AU147" s="167" t="s">
        <v>82</v>
      </c>
      <c r="AY147" s="16" t="s">
        <v>159</v>
      </c>
      <c r="BE147" s="168">
        <f t="shared" si="14"/>
        <v>0</v>
      </c>
      <c r="BF147" s="168">
        <f t="shared" si="15"/>
        <v>0</v>
      </c>
      <c r="BG147" s="168">
        <f t="shared" si="16"/>
        <v>0</v>
      </c>
      <c r="BH147" s="168">
        <f t="shared" si="17"/>
        <v>0</v>
      </c>
      <c r="BI147" s="168">
        <f t="shared" si="18"/>
        <v>0</v>
      </c>
      <c r="BJ147" s="16" t="s">
        <v>82</v>
      </c>
      <c r="BK147" s="168">
        <f t="shared" si="19"/>
        <v>0</v>
      </c>
      <c r="BL147" s="16" t="s">
        <v>165</v>
      </c>
      <c r="BM147" s="167" t="s">
        <v>352</v>
      </c>
    </row>
    <row r="148" spans="2:65" s="1" customFormat="1" ht="24" customHeight="1">
      <c r="B148" s="155"/>
      <c r="C148" s="156" t="s">
        <v>263</v>
      </c>
      <c r="D148" s="156" t="s">
        <v>161</v>
      </c>
      <c r="E148" s="157" t="s">
        <v>1065</v>
      </c>
      <c r="F148" s="158" t="s">
        <v>1066</v>
      </c>
      <c r="G148" s="159" t="s">
        <v>164</v>
      </c>
      <c r="H148" s="160">
        <v>155</v>
      </c>
      <c r="I148" s="161"/>
      <c r="J148" s="162">
        <f t="shared" si="10"/>
        <v>0</v>
      </c>
      <c r="K148" s="158" t="s">
        <v>1</v>
      </c>
      <c r="L148" s="31"/>
      <c r="M148" s="163" t="s">
        <v>1</v>
      </c>
      <c r="N148" s="164" t="s">
        <v>36</v>
      </c>
      <c r="O148" s="54"/>
      <c r="P148" s="165">
        <f t="shared" si="11"/>
        <v>0</v>
      </c>
      <c r="Q148" s="165">
        <v>0</v>
      </c>
      <c r="R148" s="165">
        <f t="shared" si="12"/>
        <v>0</v>
      </c>
      <c r="S148" s="165">
        <v>0</v>
      </c>
      <c r="T148" s="166">
        <f t="shared" si="13"/>
        <v>0</v>
      </c>
      <c r="AR148" s="167" t="s">
        <v>165</v>
      </c>
      <c r="AT148" s="167" t="s">
        <v>161</v>
      </c>
      <c r="AU148" s="167" t="s">
        <v>82</v>
      </c>
      <c r="AY148" s="16" t="s">
        <v>159</v>
      </c>
      <c r="BE148" s="168">
        <f t="shared" si="14"/>
        <v>0</v>
      </c>
      <c r="BF148" s="168">
        <f t="shared" si="15"/>
        <v>0</v>
      </c>
      <c r="BG148" s="168">
        <f t="shared" si="16"/>
        <v>0</v>
      </c>
      <c r="BH148" s="168">
        <f t="shared" si="17"/>
        <v>0</v>
      </c>
      <c r="BI148" s="168">
        <f t="shared" si="18"/>
        <v>0</v>
      </c>
      <c r="BJ148" s="16" t="s">
        <v>82</v>
      </c>
      <c r="BK148" s="168">
        <f t="shared" si="19"/>
        <v>0</v>
      </c>
      <c r="BL148" s="16" t="s">
        <v>165</v>
      </c>
      <c r="BM148" s="167" t="s">
        <v>377</v>
      </c>
    </row>
    <row r="149" spans="2:65" s="1" customFormat="1" ht="16.5" customHeight="1">
      <c r="B149" s="155"/>
      <c r="C149" s="195" t="s">
        <v>267</v>
      </c>
      <c r="D149" s="195" t="s">
        <v>224</v>
      </c>
      <c r="E149" s="196" t="s">
        <v>1067</v>
      </c>
      <c r="F149" s="197" t="s">
        <v>1068</v>
      </c>
      <c r="G149" s="198" t="s">
        <v>227</v>
      </c>
      <c r="H149" s="199">
        <v>325.5</v>
      </c>
      <c r="I149" s="200"/>
      <c r="J149" s="201">
        <f t="shared" si="10"/>
        <v>0</v>
      </c>
      <c r="K149" s="197" t="s">
        <v>1</v>
      </c>
      <c r="L149" s="202"/>
      <c r="M149" s="203" t="s">
        <v>1</v>
      </c>
      <c r="N149" s="204" t="s">
        <v>36</v>
      </c>
      <c r="O149" s="54"/>
      <c r="P149" s="165">
        <f t="shared" si="11"/>
        <v>0</v>
      </c>
      <c r="Q149" s="165">
        <v>0</v>
      </c>
      <c r="R149" s="165">
        <f t="shared" si="12"/>
        <v>0</v>
      </c>
      <c r="S149" s="165">
        <v>0</v>
      </c>
      <c r="T149" s="166">
        <f t="shared" si="13"/>
        <v>0</v>
      </c>
      <c r="AR149" s="167" t="s">
        <v>212</v>
      </c>
      <c r="AT149" s="167" t="s">
        <v>224</v>
      </c>
      <c r="AU149" s="167" t="s">
        <v>82</v>
      </c>
      <c r="AY149" s="16" t="s">
        <v>159</v>
      </c>
      <c r="BE149" s="168">
        <f t="shared" si="14"/>
        <v>0</v>
      </c>
      <c r="BF149" s="168">
        <f t="shared" si="15"/>
        <v>0</v>
      </c>
      <c r="BG149" s="168">
        <f t="shared" si="16"/>
        <v>0</v>
      </c>
      <c r="BH149" s="168">
        <f t="shared" si="17"/>
        <v>0</v>
      </c>
      <c r="BI149" s="168">
        <f t="shared" si="18"/>
        <v>0</v>
      </c>
      <c r="BJ149" s="16" t="s">
        <v>82</v>
      </c>
      <c r="BK149" s="168">
        <f t="shared" si="19"/>
        <v>0</v>
      </c>
      <c r="BL149" s="16" t="s">
        <v>165</v>
      </c>
      <c r="BM149" s="167" t="s">
        <v>366</v>
      </c>
    </row>
    <row r="150" spans="2:65" s="12" customFormat="1">
      <c r="B150" s="169"/>
      <c r="D150" s="170" t="s">
        <v>167</v>
      </c>
      <c r="E150" s="171" t="s">
        <v>1</v>
      </c>
      <c r="F150" s="172" t="s">
        <v>3734</v>
      </c>
      <c r="H150" s="173">
        <v>325.5</v>
      </c>
      <c r="I150" s="174"/>
      <c r="L150" s="169"/>
      <c r="M150" s="175"/>
      <c r="N150" s="176"/>
      <c r="O150" s="176"/>
      <c r="P150" s="176"/>
      <c r="Q150" s="176"/>
      <c r="R150" s="176"/>
      <c r="S150" s="176"/>
      <c r="T150" s="177"/>
      <c r="AT150" s="171" t="s">
        <v>167</v>
      </c>
      <c r="AU150" s="171" t="s">
        <v>82</v>
      </c>
      <c r="AV150" s="12" t="s">
        <v>82</v>
      </c>
      <c r="AW150" s="12" t="s">
        <v>27</v>
      </c>
      <c r="AX150" s="12" t="s">
        <v>74</v>
      </c>
      <c r="AY150" s="171" t="s">
        <v>159</v>
      </c>
    </row>
    <row r="151" spans="2:65" s="1" customFormat="1" ht="24" customHeight="1">
      <c r="B151" s="155"/>
      <c r="C151" s="156" t="s">
        <v>271</v>
      </c>
      <c r="D151" s="156" t="s">
        <v>161</v>
      </c>
      <c r="E151" s="157" t="s">
        <v>3680</v>
      </c>
      <c r="F151" s="158" t="s">
        <v>3681</v>
      </c>
      <c r="G151" s="159" t="s">
        <v>164</v>
      </c>
      <c r="H151" s="160">
        <v>124.2</v>
      </c>
      <c r="I151" s="161"/>
      <c r="J151" s="162">
        <f>ROUND(I151*H151,2)</f>
        <v>0</v>
      </c>
      <c r="K151" s="158" t="s">
        <v>1</v>
      </c>
      <c r="L151" s="31"/>
      <c r="M151" s="163" t="s">
        <v>1</v>
      </c>
      <c r="N151" s="164" t="s">
        <v>36</v>
      </c>
      <c r="O151" s="54"/>
      <c r="P151" s="165">
        <f>O151*H151</f>
        <v>0</v>
      </c>
      <c r="Q151" s="165">
        <v>0</v>
      </c>
      <c r="R151" s="165">
        <f>Q151*H151</f>
        <v>0</v>
      </c>
      <c r="S151" s="165">
        <v>0</v>
      </c>
      <c r="T151" s="166">
        <f>S151*H151</f>
        <v>0</v>
      </c>
      <c r="AR151" s="167" t="s">
        <v>165</v>
      </c>
      <c r="AT151" s="167" t="s">
        <v>161</v>
      </c>
      <c r="AU151" s="167" t="s">
        <v>82</v>
      </c>
      <c r="AY151" s="16" t="s">
        <v>159</v>
      </c>
      <c r="BE151" s="168">
        <f>IF(N151="základná",J151,0)</f>
        <v>0</v>
      </c>
      <c r="BF151" s="168">
        <f>IF(N151="znížená",J151,0)</f>
        <v>0</v>
      </c>
      <c r="BG151" s="168">
        <f>IF(N151="zákl. prenesená",J151,0)</f>
        <v>0</v>
      </c>
      <c r="BH151" s="168">
        <f>IF(N151="zníž. prenesená",J151,0)</f>
        <v>0</v>
      </c>
      <c r="BI151" s="168">
        <f>IF(N151="nulová",J151,0)</f>
        <v>0</v>
      </c>
      <c r="BJ151" s="16" t="s">
        <v>82</v>
      </c>
      <c r="BK151" s="168">
        <f>ROUND(I151*H151,2)</f>
        <v>0</v>
      </c>
      <c r="BL151" s="16" t="s">
        <v>165</v>
      </c>
      <c r="BM151" s="167" t="s">
        <v>387</v>
      </c>
    </row>
    <row r="152" spans="2:65" s="1" customFormat="1" ht="16.5" customHeight="1">
      <c r="B152" s="155"/>
      <c r="C152" s="195" t="s">
        <v>277</v>
      </c>
      <c r="D152" s="195" t="s">
        <v>224</v>
      </c>
      <c r="E152" s="196" t="s">
        <v>3682</v>
      </c>
      <c r="F152" s="197" t="s">
        <v>3683</v>
      </c>
      <c r="G152" s="198" t="s">
        <v>202</v>
      </c>
      <c r="H152" s="199">
        <v>75</v>
      </c>
      <c r="I152" s="200"/>
      <c r="J152" s="201">
        <f>ROUND(I152*H152,2)</f>
        <v>0</v>
      </c>
      <c r="K152" s="197" t="s">
        <v>1</v>
      </c>
      <c r="L152" s="202"/>
      <c r="M152" s="203" t="s">
        <v>1</v>
      </c>
      <c r="N152" s="204" t="s">
        <v>36</v>
      </c>
      <c r="O152" s="54"/>
      <c r="P152" s="165">
        <f>O152*H152</f>
        <v>0</v>
      </c>
      <c r="Q152" s="165">
        <v>0</v>
      </c>
      <c r="R152" s="165">
        <f>Q152*H152</f>
        <v>0</v>
      </c>
      <c r="S152" s="165">
        <v>0</v>
      </c>
      <c r="T152" s="166">
        <f>S152*H152</f>
        <v>0</v>
      </c>
      <c r="AR152" s="167" t="s">
        <v>212</v>
      </c>
      <c r="AT152" s="167" t="s">
        <v>224</v>
      </c>
      <c r="AU152" s="167" t="s">
        <v>82</v>
      </c>
      <c r="AY152" s="16" t="s">
        <v>159</v>
      </c>
      <c r="BE152" s="168">
        <f>IF(N152="základná",J152,0)</f>
        <v>0</v>
      </c>
      <c r="BF152" s="168">
        <f>IF(N152="znížená",J152,0)</f>
        <v>0</v>
      </c>
      <c r="BG152" s="168">
        <f>IF(N152="zákl. prenesená",J152,0)</f>
        <v>0</v>
      </c>
      <c r="BH152" s="168">
        <f>IF(N152="zníž. prenesená",J152,0)</f>
        <v>0</v>
      </c>
      <c r="BI152" s="168">
        <f>IF(N152="nulová",J152,0)</f>
        <v>0</v>
      </c>
      <c r="BJ152" s="16" t="s">
        <v>82</v>
      </c>
      <c r="BK152" s="168">
        <f>ROUND(I152*H152,2)</f>
        <v>0</v>
      </c>
      <c r="BL152" s="16" t="s">
        <v>165</v>
      </c>
      <c r="BM152" s="167" t="s">
        <v>402</v>
      </c>
    </row>
    <row r="153" spans="2:65" s="1" customFormat="1" ht="16.5" customHeight="1">
      <c r="B153" s="155"/>
      <c r="C153" s="156" t="s">
        <v>7</v>
      </c>
      <c r="D153" s="156" t="s">
        <v>161</v>
      </c>
      <c r="E153" s="157" t="s">
        <v>1070</v>
      </c>
      <c r="F153" s="158" t="s">
        <v>1071</v>
      </c>
      <c r="G153" s="159" t="s">
        <v>202</v>
      </c>
      <c r="H153" s="160">
        <v>343</v>
      </c>
      <c r="I153" s="161"/>
      <c r="J153" s="162">
        <f>ROUND(I153*H153,2)</f>
        <v>0</v>
      </c>
      <c r="K153" s="158" t="s">
        <v>1</v>
      </c>
      <c r="L153" s="31"/>
      <c r="M153" s="163" t="s">
        <v>1</v>
      </c>
      <c r="N153" s="164" t="s">
        <v>36</v>
      </c>
      <c r="O153" s="54"/>
      <c r="P153" s="165">
        <f>O153*H153</f>
        <v>0</v>
      </c>
      <c r="Q153" s="165">
        <v>0</v>
      </c>
      <c r="R153" s="165">
        <f>Q153*H153</f>
        <v>0</v>
      </c>
      <c r="S153" s="165">
        <v>0</v>
      </c>
      <c r="T153" s="166">
        <f>S153*H153</f>
        <v>0</v>
      </c>
      <c r="AR153" s="167" t="s">
        <v>165</v>
      </c>
      <c r="AT153" s="167" t="s">
        <v>161</v>
      </c>
      <c r="AU153" s="167" t="s">
        <v>82</v>
      </c>
      <c r="AY153" s="16" t="s">
        <v>159</v>
      </c>
      <c r="BE153" s="168">
        <f>IF(N153="základná",J153,0)</f>
        <v>0</v>
      </c>
      <c r="BF153" s="168">
        <f>IF(N153="znížená",J153,0)</f>
        <v>0</v>
      </c>
      <c r="BG153" s="168">
        <f>IF(N153="zákl. prenesená",J153,0)</f>
        <v>0</v>
      </c>
      <c r="BH153" s="168">
        <f>IF(N153="zníž. prenesená",J153,0)</f>
        <v>0</v>
      </c>
      <c r="BI153" s="168">
        <f>IF(N153="nulová",J153,0)</f>
        <v>0</v>
      </c>
      <c r="BJ153" s="16" t="s">
        <v>82</v>
      </c>
      <c r="BK153" s="168">
        <f>ROUND(I153*H153,2)</f>
        <v>0</v>
      </c>
      <c r="BL153" s="16" t="s">
        <v>165</v>
      </c>
      <c r="BM153" s="167" t="s">
        <v>412</v>
      </c>
    </row>
    <row r="154" spans="2:65" s="11" customFormat="1" ht="22.95" customHeight="1">
      <c r="B154" s="142"/>
      <c r="D154" s="143" t="s">
        <v>69</v>
      </c>
      <c r="E154" s="153" t="s">
        <v>82</v>
      </c>
      <c r="F154" s="153" t="s">
        <v>276</v>
      </c>
      <c r="I154" s="145"/>
      <c r="J154" s="154">
        <f>BK154</f>
        <v>0</v>
      </c>
      <c r="L154" s="142"/>
      <c r="M154" s="147"/>
      <c r="N154" s="148"/>
      <c r="O154" s="148"/>
      <c r="P154" s="149">
        <f>P155</f>
        <v>0</v>
      </c>
      <c r="Q154" s="148"/>
      <c r="R154" s="149">
        <f>R155</f>
        <v>0</v>
      </c>
      <c r="S154" s="148"/>
      <c r="T154" s="150">
        <f>T155</f>
        <v>0</v>
      </c>
      <c r="AR154" s="143" t="s">
        <v>74</v>
      </c>
      <c r="AT154" s="151" t="s">
        <v>69</v>
      </c>
      <c r="AU154" s="151" t="s">
        <v>74</v>
      </c>
      <c r="AY154" s="143" t="s">
        <v>159</v>
      </c>
      <c r="BK154" s="152">
        <f>BK155</f>
        <v>0</v>
      </c>
    </row>
    <row r="155" spans="2:65" s="1" customFormat="1" ht="24" customHeight="1">
      <c r="B155" s="155"/>
      <c r="C155" s="156" t="s">
        <v>290</v>
      </c>
      <c r="D155" s="156" t="s">
        <v>161</v>
      </c>
      <c r="E155" s="157" t="s">
        <v>1072</v>
      </c>
      <c r="F155" s="158" t="s">
        <v>1073</v>
      </c>
      <c r="G155" s="159" t="s">
        <v>202</v>
      </c>
      <c r="H155" s="160">
        <v>343</v>
      </c>
      <c r="I155" s="161"/>
      <c r="J155" s="162">
        <f>ROUND(I155*H155,2)</f>
        <v>0</v>
      </c>
      <c r="K155" s="158" t="s">
        <v>1</v>
      </c>
      <c r="L155" s="31"/>
      <c r="M155" s="163" t="s">
        <v>1</v>
      </c>
      <c r="N155" s="164" t="s">
        <v>36</v>
      </c>
      <c r="O155" s="54"/>
      <c r="P155" s="165">
        <f>O155*H155</f>
        <v>0</v>
      </c>
      <c r="Q155" s="165">
        <v>0</v>
      </c>
      <c r="R155" s="165">
        <f>Q155*H155</f>
        <v>0</v>
      </c>
      <c r="S155" s="165">
        <v>0</v>
      </c>
      <c r="T155" s="166">
        <f>S155*H155</f>
        <v>0</v>
      </c>
      <c r="AR155" s="167" t="s">
        <v>165</v>
      </c>
      <c r="AT155" s="167" t="s">
        <v>161</v>
      </c>
      <c r="AU155" s="167" t="s">
        <v>82</v>
      </c>
      <c r="AY155" s="16" t="s">
        <v>159</v>
      </c>
      <c r="BE155" s="168">
        <f>IF(N155="základná",J155,0)</f>
        <v>0</v>
      </c>
      <c r="BF155" s="168">
        <f>IF(N155="znížená",J155,0)</f>
        <v>0</v>
      </c>
      <c r="BG155" s="168">
        <f>IF(N155="zákl. prenesená",J155,0)</f>
        <v>0</v>
      </c>
      <c r="BH155" s="168">
        <f>IF(N155="zníž. prenesená",J155,0)</f>
        <v>0</v>
      </c>
      <c r="BI155" s="168">
        <f>IF(N155="nulová",J155,0)</f>
        <v>0</v>
      </c>
      <c r="BJ155" s="16" t="s">
        <v>82</v>
      </c>
      <c r="BK155" s="168">
        <f>ROUND(I155*H155,2)</f>
        <v>0</v>
      </c>
      <c r="BL155" s="16" t="s">
        <v>165</v>
      </c>
      <c r="BM155" s="167" t="s">
        <v>427</v>
      </c>
    </row>
    <row r="156" spans="2:65" s="11" customFormat="1" ht="22.95" customHeight="1">
      <c r="B156" s="142"/>
      <c r="D156" s="143" t="s">
        <v>69</v>
      </c>
      <c r="E156" s="153" t="s">
        <v>175</v>
      </c>
      <c r="F156" s="153" t="s">
        <v>357</v>
      </c>
      <c r="I156" s="145"/>
      <c r="J156" s="154">
        <f>BK156</f>
        <v>0</v>
      </c>
      <c r="L156" s="142"/>
      <c r="M156" s="147"/>
      <c r="N156" s="148"/>
      <c r="O156" s="148"/>
      <c r="P156" s="149">
        <f>SUM(P157:P159)</f>
        <v>0</v>
      </c>
      <c r="Q156" s="148"/>
      <c r="R156" s="149">
        <f>SUM(R157:R159)</f>
        <v>0</v>
      </c>
      <c r="S156" s="148"/>
      <c r="T156" s="150">
        <f>SUM(T157:T159)</f>
        <v>0</v>
      </c>
      <c r="AR156" s="143" t="s">
        <v>74</v>
      </c>
      <c r="AT156" s="151" t="s">
        <v>69</v>
      </c>
      <c r="AU156" s="151" t="s">
        <v>74</v>
      </c>
      <c r="AY156" s="143" t="s">
        <v>159</v>
      </c>
      <c r="BK156" s="152">
        <f>SUM(BK157:BK159)</f>
        <v>0</v>
      </c>
    </row>
    <row r="157" spans="2:65" s="1" customFormat="1" ht="36" customHeight="1">
      <c r="B157" s="155"/>
      <c r="C157" s="156" t="s">
        <v>294</v>
      </c>
      <c r="D157" s="156" t="s">
        <v>161</v>
      </c>
      <c r="E157" s="157" t="s">
        <v>3735</v>
      </c>
      <c r="F157" s="158" t="s">
        <v>3736</v>
      </c>
      <c r="G157" s="159" t="s">
        <v>355</v>
      </c>
      <c r="H157" s="160">
        <v>1</v>
      </c>
      <c r="I157" s="161"/>
      <c r="J157" s="162">
        <f>ROUND(I157*H157,2)</f>
        <v>0</v>
      </c>
      <c r="K157" s="158" t="s">
        <v>1</v>
      </c>
      <c r="L157" s="31"/>
      <c r="M157" s="163" t="s">
        <v>1</v>
      </c>
      <c r="N157" s="164" t="s">
        <v>36</v>
      </c>
      <c r="O157" s="54"/>
      <c r="P157" s="165">
        <f>O157*H157</f>
        <v>0</v>
      </c>
      <c r="Q157" s="165">
        <v>0</v>
      </c>
      <c r="R157" s="165">
        <f>Q157*H157</f>
        <v>0</v>
      </c>
      <c r="S157" s="165">
        <v>0</v>
      </c>
      <c r="T157" s="166">
        <f>S157*H157</f>
        <v>0</v>
      </c>
      <c r="AR157" s="167" t="s">
        <v>165</v>
      </c>
      <c r="AT157" s="167" t="s">
        <v>161</v>
      </c>
      <c r="AU157" s="167" t="s">
        <v>82</v>
      </c>
      <c r="AY157" s="16" t="s">
        <v>159</v>
      </c>
      <c r="BE157" s="168">
        <f>IF(N157="základná",J157,0)</f>
        <v>0</v>
      </c>
      <c r="BF157" s="168">
        <f>IF(N157="znížená",J157,0)</f>
        <v>0</v>
      </c>
      <c r="BG157" s="168">
        <f>IF(N157="zákl. prenesená",J157,0)</f>
        <v>0</v>
      </c>
      <c r="BH157" s="168">
        <f>IF(N157="zníž. prenesená",J157,0)</f>
        <v>0</v>
      </c>
      <c r="BI157" s="168">
        <f>IF(N157="nulová",J157,0)</f>
        <v>0</v>
      </c>
      <c r="BJ157" s="16" t="s">
        <v>82</v>
      </c>
      <c r="BK157" s="168">
        <f>ROUND(I157*H157,2)</f>
        <v>0</v>
      </c>
      <c r="BL157" s="16" t="s">
        <v>165</v>
      </c>
      <c r="BM157" s="167" t="s">
        <v>440</v>
      </c>
    </row>
    <row r="158" spans="2:65" s="1" customFormat="1" ht="16.5" customHeight="1">
      <c r="B158" s="155"/>
      <c r="C158" s="195" t="s">
        <v>299</v>
      </c>
      <c r="D158" s="195" t="s">
        <v>224</v>
      </c>
      <c r="E158" s="196" t="s">
        <v>3737</v>
      </c>
      <c r="F158" s="197" t="s">
        <v>3738</v>
      </c>
      <c r="G158" s="198" t="s">
        <v>355</v>
      </c>
      <c r="H158" s="199">
        <v>1</v>
      </c>
      <c r="I158" s="200"/>
      <c r="J158" s="201">
        <f>ROUND(I158*H158,2)</f>
        <v>0</v>
      </c>
      <c r="K158" s="197" t="s">
        <v>1</v>
      </c>
      <c r="L158" s="202"/>
      <c r="M158" s="203" t="s">
        <v>1</v>
      </c>
      <c r="N158" s="204" t="s">
        <v>36</v>
      </c>
      <c r="O158" s="54"/>
      <c r="P158" s="165">
        <f>O158*H158</f>
        <v>0</v>
      </c>
      <c r="Q158" s="165">
        <v>0</v>
      </c>
      <c r="R158" s="165">
        <f>Q158*H158</f>
        <v>0</v>
      </c>
      <c r="S158" s="165">
        <v>0</v>
      </c>
      <c r="T158" s="166">
        <f>S158*H158</f>
        <v>0</v>
      </c>
      <c r="AR158" s="167" t="s">
        <v>212</v>
      </c>
      <c r="AT158" s="167" t="s">
        <v>224</v>
      </c>
      <c r="AU158" s="167" t="s">
        <v>82</v>
      </c>
      <c r="AY158" s="16" t="s">
        <v>159</v>
      </c>
      <c r="BE158" s="168">
        <f>IF(N158="základná",J158,0)</f>
        <v>0</v>
      </c>
      <c r="BF158" s="168">
        <f>IF(N158="znížená",J158,0)</f>
        <v>0</v>
      </c>
      <c r="BG158" s="168">
        <f>IF(N158="zákl. prenesená",J158,0)</f>
        <v>0</v>
      </c>
      <c r="BH158" s="168">
        <f>IF(N158="zníž. prenesená",J158,0)</f>
        <v>0</v>
      </c>
      <c r="BI158" s="168">
        <f>IF(N158="nulová",J158,0)</f>
        <v>0</v>
      </c>
      <c r="BJ158" s="16" t="s">
        <v>82</v>
      </c>
      <c r="BK158" s="168">
        <f>ROUND(I158*H158,2)</f>
        <v>0</v>
      </c>
      <c r="BL158" s="16" t="s">
        <v>165</v>
      </c>
      <c r="BM158" s="167" t="s">
        <v>633</v>
      </c>
    </row>
    <row r="159" spans="2:65" s="1" customFormat="1" ht="16.5" customHeight="1">
      <c r="B159" s="155"/>
      <c r="C159" s="195" t="s">
        <v>314</v>
      </c>
      <c r="D159" s="195" t="s">
        <v>224</v>
      </c>
      <c r="E159" s="196" t="s">
        <v>3626</v>
      </c>
      <c r="F159" s="197" t="s">
        <v>3627</v>
      </c>
      <c r="G159" s="198" t="s">
        <v>355</v>
      </c>
      <c r="H159" s="199">
        <v>1</v>
      </c>
      <c r="I159" s="200"/>
      <c r="J159" s="201">
        <f>ROUND(I159*H159,2)</f>
        <v>0</v>
      </c>
      <c r="K159" s="197" t="s">
        <v>1</v>
      </c>
      <c r="L159" s="202"/>
      <c r="M159" s="203" t="s">
        <v>1</v>
      </c>
      <c r="N159" s="204" t="s">
        <v>36</v>
      </c>
      <c r="O159" s="54"/>
      <c r="P159" s="165">
        <f>O159*H159</f>
        <v>0</v>
      </c>
      <c r="Q159" s="165">
        <v>0</v>
      </c>
      <c r="R159" s="165">
        <f>Q159*H159</f>
        <v>0</v>
      </c>
      <c r="S159" s="165">
        <v>0</v>
      </c>
      <c r="T159" s="166">
        <f>S159*H159</f>
        <v>0</v>
      </c>
      <c r="AR159" s="167" t="s">
        <v>212</v>
      </c>
      <c r="AT159" s="167" t="s">
        <v>224</v>
      </c>
      <c r="AU159" s="167" t="s">
        <v>82</v>
      </c>
      <c r="AY159" s="16" t="s">
        <v>159</v>
      </c>
      <c r="BE159" s="168">
        <f>IF(N159="základná",J159,0)</f>
        <v>0</v>
      </c>
      <c r="BF159" s="168">
        <f>IF(N159="znížená",J159,0)</f>
        <v>0</v>
      </c>
      <c r="BG159" s="168">
        <f>IF(N159="zákl. prenesená",J159,0)</f>
        <v>0</v>
      </c>
      <c r="BH159" s="168">
        <f>IF(N159="zníž. prenesená",J159,0)</f>
        <v>0</v>
      </c>
      <c r="BI159" s="168">
        <f>IF(N159="nulová",J159,0)</f>
        <v>0</v>
      </c>
      <c r="BJ159" s="16" t="s">
        <v>82</v>
      </c>
      <c r="BK159" s="168">
        <f>ROUND(I159*H159,2)</f>
        <v>0</v>
      </c>
      <c r="BL159" s="16" t="s">
        <v>165</v>
      </c>
      <c r="BM159" s="167" t="s">
        <v>644</v>
      </c>
    </row>
    <row r="160" spans="2:65" s="11" customFormat="1" ht="22.95" customHeight="1">
      <c r="B160" s="142"/>
      <c r="D160" s="143" t="s">
        <v>69</v>
      </c>
      <c r="E160" s="153" t="s">
        <v>165</v>
      </c>
      <c r="F160" s="153" t="s">
        <v>1074</v>
      </c>
      <c r="I160" s="145"/>
      <c r="J160" s="154">
        <f>BK160</f>
        <v>0</v>
      </c>
      <c r="L160" s="142"/>
      <c r="M160" s="147"/>
      <c r="N160" s="148"/>
      <c r="O160" s="148"/>
      <c r="P160" s="149">
        <f>SUM(P161:P163)</f>
        <v>0</v>
      </c>
      <c r="Q160" s="148"/>
      <c r="R160" s="149">
        <f>SUM(R161:R163)</f>
        <v>0</v>
      </c>
      <c r="S160" s="148"/>
      <c r="T160" s="150">
        <f>SUM(T161:T163)</f>
        <v>0</v>
      </c>
      <c r="AR160" s="143" t="s">
        <v>74</v>
      </c>
      <c r="AT160" s="151" t="s">
        <v>69</v>
      </c>
      <c r="AU160" s="151" t="s">
        <v>74</v>
      </c>
      <c r="AY160" s="143" t="s">
        <v>159</v>
      </c>
      <c r="BK160" s="152">
        <f>SUM(BK161:BK163)</f>
        <v>0</v>
      </c>
    </row>
    <row r="161" spans="2:65" s="1" customFormat="1" ht="36" customHeight="1">
      <c r="B161" s="155"/>
      <c r="C161" s="156" t="s">
        <v>327</v>
      </c>
      <c r="D161" s="156" t="s">
        <v>161</v>
      </c>
      <c r="E161" s="157" t="s">
        <v>1075</v>
      </c>
      <c r="F161" s="158" t="s">
        <v>1076</v>
      </c>
      <c r="G161" s="159" t="s">
        <v>164</v>
      </c>
      <c r="H161" s="160">
        <v>36</v>
      </c>
      <c r="I161" s="161"/>
      <c r="J161" s="162">
        <f>ROUND(I161*H161,2)</f>
        <v>0</v>
      </c>
      <c r="K161" s="158" t="s">
        <v>1</v>
      </c>
      <c r="L161" s="31"/>
      <c r="M161" s="163" t="s">
        <v>1</v>
      </c>
      <c r="N161" s="164" t="s">
        <v>36</v>
      </c>
      <c r="O161" s="54"/>
      <c r="P161" s="165">
        <f>O161*H161</f>
        <v>0</v>
      </c>
      <c r="Q161" s="165">
        <v>0</v>
      </c>
      <c r="R161" s="165">
        <f>Q161*H161</f>
        <v>0</v>
      </c>
      <c r="S161" s="165">
        <v>0</v>
      </c>
      <c r="T161" s="166">
        <f>S161*H161</f>
        <v>0</v>
      </c>
      <c r="AR161" s="167" t="s">
        <v>165</v>
      </c>
      <c r="AT161" s="167" t="s">
        <v>161</v>
      </c>
      <c r="AU161" s="167" t="s">
        <v>82</v>
      </c>
      <c r="AY161" s="16" t="s">
        <v>159</v>
      </c>
      <c r="BE161" s="168">
        <f>IF(N161="základná",J161,0)</f>
        <v>0</v>
      </c>
      <c r="BF161" s="168">
        <f>IF(N161="znížená",J161,0)</f>
        <v>0</v>
      </c>
      <c r="BG161" s="168">
        <f>IF(N161="zákl. prenesená",J161,0)</f>
        <v>0</v>
      </c>
      <c r="BH161" s="168">
        <f>IF(N161="zníž. prenesená",J161,0)</f>
        <v>0</v>
      </c>
      <c r="BI161" s="168">
        <f>IF(N161="nulová",J161,0)</f>
        <v>0</v>
      </c>
      <c r="BJ161" s="16" t="s">
        <v>82</v>
      </c>
      <c r="BK161" s="168">
        <f>ROUND(I161*H161,2)</f>
        <v>0</v>
      </c>
      <c r="BL161" s="16" t="s">
        <v>165</v>
      </c>
      <c r="BM161" s="167" t="s">
        <v>656</v>
      </c>
    </row>
    <row r="162" spans="2:65" s="1" customFormat="1" ht="24" customHeight="1">
      <c r="B162" s="155"/>
      <c r="C162" s="156" t="s">
        <v>331</v>
      </c>
      <c r="D162" s="156" t="s">
        <v>161</v>
      </c>
      <c r="E162" s="157" t="s">
        <v>3598</v>
      </c>
      <c r="F162" s="158" t="s">
        <v>3599</v>
      </c>
      <c r="G162" s="159" t="s">
        <v>164</v>
      </c>
      <c r="H162" s="160">
        <v>21</v>
      </c>
      <c r="I162" s="161"/>
      <c r="J162" s="162">
        <f>ROUND(I162*H162,2)</f>
        <v>0</v>
      </c>
      <c r="K162" s="158" t="s">
        <v>1</v>
      </c>
      <c r="L162" s="31"/>
      <c r="M162" s="163" t="s">
        <v>1</v>
      </c>
      <c r="N162" s="164" t="s">
        <v>36</v>
      </c>
      <c r="O162" s="54"/>
      <c r="P162" s="165">
        <f>O162*H162</f>
        <v>0</v>
      </c>
      <c r="Q162" s="165">
        <v>0</v>
      </c>
      <c r="R162" s="165">
        <f>Q162*H162</f>
        <v>0</v>
      </c>
      <c r="S162" s="165">
        <v>0</v>
      </c>
      <c r="T162" s="166">
        <f>S162*H162</f>
        <v>0</v>
      </c>
      <c r="AR162" s="167" t="s">
        <v>165</v>
      </c>
      <c r="AT162" s="167" t="s">
        <v>161</v>
      </c>
      <c r="AU162" s="167" t="s">
        <v>82</v>
      </c>
      <c r="AY162" s="16" t="s">
        <v>159</v>
      </c>
      <c r="BE162" s="168">
        <f>IF(N162="základná",J162,0)</f>
        <v>0</v>
      </c>
      <c r="BF162" s="168">
        <f>IF(N162="znížená",J162,0)</f>
        <v>0</v>
      </c>
      <c r="BG162" s="168">
        <f>IF(N162="zákl. prenesená",J162,0)</f>
        <v>0</v>
      </c>
      <c r="BH162" s="168">
        <f>IF(N162="zníž. prenesená",J162,0)</f>
        <v>0</v>
      </c>
      <c r="BI162" s="168">
        <f>IF(N162="nulová",J162,0)</f>
        <v>0</v>
      </c>
      <c r="BJ162" s="16" t="s">
        <v>82</v>
      </c>
      <c r="BK162" s="168">
        <f>ROUND(I162*H162,2)</f>
        <v>0</v>
      </c>
      <c r="BL162" s="16" t="s">
        <v>165</v>
      </c>
      <c r="BM162" s="167" t="s">
        <v>668</v>
      </c>
    </row>
    <row r="163" spans="2:65" s="1" customFormat="1" ht="24" customHeight="1">
      <c r="B163" s="155"/>
      <c r="C163" s="156" t="s">
        <v>343</v>
      </c>
      <c r="D163" s="156" t="s">
        <v>161</v>
      </c>
      <c r="E163" s="157" t="s">
        <v>3600</v>
      </c>
      <c r="F163" s="158" t="s">
        <v>3601</v>
      </c>
      <c r="G163" s="159" t="s">
        <v>164</v>
      </c>
      <c r="H163" s="160">
        <v>8</v>
      </c>
      <c r="I163" s="161"/>
      <c r="J163" s="162">
        <f>ROUND(I163*H163,2)</f>
        <v>0</v>
      </c>
      <c r="K163" s="158" t="s">
        <v>1</v>
      </c>
      <c r="L163" s="31"/>
      <c r="M163" s="163" t="s">
        <v>1</v>
      </c>
      <c r="N163" s="164" t="s">
        <v>36</v>
      </c>
      <c r="O163" s="54"/>
      <c r="P163" s="165">
        <f>O163*H163</f>
        <v>0</v>
      </c>
      <c r="Q163" s="165">
        <v>0</v>
      </c>
      <c r="R163" s="165">
        <f>Q163*H163</f>
        <v>0</v>
      </c>
      <c r="S163" s="165">
        <v>0</v>
      </c>
      <c r="T163" s="166">
        <f>S163*H163</f>
        <v>0</v>
      </c>
      <c r="AR163" s="167" t="s">
        <v>165</v>
      </c>
      <c r="AT163" s="167" t="s">
        <v>161</v>
      </c>
      <c r="AU163" s="167" t="s">
        <v>82</v>
      </c>
      <c r="AY163" s="16" t="s">
        <v>159</v>
      </c>
      <c r="BE163" s="168">
        <f>IF(N163="základná",J163,0)</f>
        <v>0</v>
      </c>
      <c r="BF163" s="168">
        <f>IF(N163="znížená",J163,0)</f>
        <v>0</v>
      </c>
      <c r="BG163" s="168">
        <f>IF(N163="zákl. prenesená",J163,0)</f>
        <v>0</v>
      </c>
      <c r="BH163" s="168">
        <f>IF(N163="zníž. prenesená",J163,0)</f>
        <v>0</v>
      </c>
      <c r="BI163" s="168">
        <f>IF(N163="nulová",J163,0)</f>
        <v>0</v>
      </c>
      <c r="BJ163" s="16" t="s">
        <v>82</v>
      </c>
      <c r="BK163" s="168">
        <f>ROUND(I163*H163,2)</f>
        <v>0</v>
      </c>
      <c r="BL163" s="16" t="s">
        <v>165</v>
      </c>
      <c r="BM163" s="167" t="s">
        <v>678</v>
      </c>
    </row>
    <row r="164" spans="2:65" s="11" customFormat="1" ht="22.95" customHeight="1">
      <c r="B164" s="142"/>
      <c r="D164" s="143" t="s">
        <v>69</v>
      </c>
      <c r="E164" s="153" t="s">
        <v>212</v>
      </c>
      <c r="F164" s="153" t="s">
        <v>1077</v>
      </c>
      <c r="I164" s="145"/>
      <c r="J164" s="154">
        <f>BK164</f>
        <v>0</v>
      </c>
      <c r="L164" s="142"/>
      <c r="M164" s="147"/>
      <c r="N164" s="148"/>
      <c r="O164" s="148"/>
      <c r="P164" s="149">
        <f>SUM(P165:P212)</f>
        <v>0</v>
      </c>
      <c r="Q164" s="148"/>
      <c r="R164" s="149">
        <f>SUM(R165:R212)</f>
        <v>0</v>
      </c>
      <c r="S164" s="148"/>
      <c r="T164" s="150">
        <f>SUM(T165:T212)</f>
        <v>0</v>
      </c>
      <c r="AR164" s="143" t="s">
        <v>74</v>
      </c>
      <c r="AT164" s="151" t="s">
        <v>69</v>
      </c>
      <c r="AU164" s="151" t="s">
        <v>74</v>
      </c>
      <c r="AY164" s="143" t="s">
        <v>159</v>
      </c>
      <c r="BK164" s="152">
        <f>SUM(BK165:BK212)</f>
        <v>0</v>
      </c>
    </row>
    <row r="165" spans="2:65" s="1" customFormat="1" ht="16.5" customHeight="1">
      <c r="B165" s="155"/>
      <c r="C165" s="156" t="s">
        <v>352</v>
      </c>
      <c r="D165" s="156" t="s">
        <v>161</v>
      </c>
      <c r="E165" s="157" t="s">
        <v>3602</v>
      </c>
      <c r="F165" s="158" t="s">
        <v>3603</v>
      </c>
      <c r="G165" s="159" t="s">
        <v>1778</v>
      </c>
      <c r="H165" s="160">
        <v>1</v>
      </c>
      <c r="I165" s="161"/>
      <c r="J165" s="162">
        <f t="shared" ref="J165:J212" si="20">ROUND(I165*H165,2)</f>
        <v>0</v>
      </c>
      <c r="K165" s="158" t="s">
        <v>1</v>
      </c>
      <c r="L165" s="31"/>
      <c r="M165" s="163" t="s">
        <v>1</v>
      </c>
      <c r="N165" s="164" t="s">
        <v>36</v>
      </c>
      <c r="O165" s="54"/>
      <c r="P165" s="165">
        <f t="shared" ref="P165:P212" si="21">O165*H165</f>
        <v>0</v>
      </c>
      <c r="Q165" s="165">
        <v>0</v>
      </c>
      <c r="R165" s="165">
        <f t="shared" ref="R165:R212" si="22">Q165*H165</f>
        <v>0</v>
      </c>
      <c r="S165" s="165">
        <v>0</v>
      </c>
      <c r="T165" s="166">
        <f t="shared" ref="T165:T212" si="23">S165*H165</f>
        <v>0</v>
      </c>
      <c r="AR165" s="167" t="s">
        <v>165</v>
      </c>
      <c r="AT165" s="167" t="s">
        <v>161</v>
      </c>
      <c r="AU165" s="167" t="s">
        <v>82</v>
      </c>
      <c r="AY165" s="16" t="s">
        <v>159</v>
      </c>
      <c r="BE165" s="168">
        <f t="shared" ref="BE165:BE212" si="24">IF(N165="základná",J165,0)</f>
        <v>0</v>
      </c>
      <c r="BF165" s="168">
        <f t="shared" ref="BF165:BF212" si="25">IF(N165="znížená",J165,0)</f>
        <v>0</v>
      </c>
      <c r="BG165" s="168">
        <f t="shared" ref="BG165:BG212" si="26">IF(N165="zákl. prenesená",J165,0)</f>
        <v>0</v>
      </c>
      <c r="BH165" s="168">
        <f t="shared" ref="BH165:BH212" si="27">IF(N165="zníž. prenesená",J165,0)</f>
        <v>0</v>
      </c>
      <c r="BI165" s="168">
        <f t="shared" ref="BI165:BI212" si="28">IF(N165="nulová",J165,0)</f>
        <v>0</v>
      </c>
      <c r="BJ165" s="16" t="s">
        <v>82</v>
      </c>
      <c r="BK165" s="168">
        <f t="shared" ref="BK165:BK212" si="29">ROUND(I165*H165,2)</f>
        <v>0</v>
      </c>
      <c r="BL165" s="16" t="s">
        <v>165</v>
      </c>
      <c r="BM165" s="167" t="s">
        <v>687</v>
      </c>
    </row>
    <row r="166" spans="2:65" s="1" customFormat="1" ht="16.5" customHeight="1">
      <c r="B166" s="155"/>
      <c r="C166" s="156" t="s">
        <v>358</v>
      </c>
      <c r="D166" s="156" t="s">
        <v>161</v>
      </c>
      <c r="E166" s="157" t="s">
        <v>1082</v>
      </c>
      <c r="F166" s="158" t="s">
        <v>1083</v>
      </c>
      <c r="G166" s="159" t="s">
        <v>405</v>
      </c>
      <c r="H166" s="160">
        <v>163</v>
      </c>
      <c r="I166" s="161"/>
      <c r="J166" s="162">
        <f t="shared" si="20"/>
        <v>0</v>
      </c>
      <c r="K166" s="158" t="s">
        <v>1</v>
      </c>
      <c r="L166" s="31"/>
      <c r="M166" s="163" t="s">
        <v>1</v>
      </c>
      <c r="N166" s="164" t="s">
        <v>36</v>
      </c>
      <c r="O166" s="54"/>
      <c r="P166" s="165">
        <f t="shared" si="21"/>
        <v>0</v>
      </c>
      <c r="Q166" s="165">
        <v>0</v>
      </c>
      <c r="R166" s="165">
        <f t="shared" si="22"/>
        <v>0</v>
      </c>
      <c r="S166" s="165">
        <v>0</v>
      </c>
      <c r="T166" s="166">
        <f t="shared" si="23"/>
        <v>0</v>
      </c>
      <c r="AR166" s="167" t="s">
        <v>165</v>
      </c>
      <c r="AT166" s="167" t="s">
        <v>161</v>
      </c>
      <c r="AU166" s="167" t="s">
        <v>82</v>
      </c>
      <c r="AY166" s="16" t="s">
        <v>159</v>
      </c>
      <c r="BE166" s="168">
        <f t="shared" si="24"/>
        <v>0</v>
      </c>
      <c r="BF166" s="168">
        <f t="shared" si="25"/>
        <v>0</v>
      </c>
      <c r="BG166" s="168">
        <f t="shared" si="26"/>
        <v>0</v>
      </c>
      <c r="BH166" s="168">
        <f t="shared" si="27"/>
        <v>0</v>
      </c>
      <c r="BI166" s="168">
        <f t="shared" si="28"/>
        <v>0</v>
      </c>
      <c r="BJ166" s="16" t="s">
        <v>82</v>
      </c>
      <c r="BK166" s="168">
        <f t="shared" si="29"/>
        <v>0</v>
      </c>
      <c r="BL166" s="16" t="s">
        <v>165</v>
      </c>
      <c r="BM166" s="167" t="s">
        <v>695</v>
      </c>
    </row>
    <row r="167" spans="2:65" s="1" customFormat="1" ht="24" customHeight="1">
      <c r="B167" s="155"/>
      <c r="C167" s="156" t="s">
        <v>366</v>
      </c>
      <c r="D167" s="156" t="s">
        <v>161</v>
      </c>
      <c r="E167" s="157" t="s">
        <v>1090</v>
      </c>
      <c r="F167" s="158" t="s">
        <v>3739</v>
      </c>
      <c r="G167" s="159" t="s">
        <v>405</v>
      </c>
      <c r="H167" s="160">
        <v>6</v>
      </c>
      <c r="I167" s="161"/>
      <c r="J167" s="162">
        <f t="shared" si="20"/>
        <v>0</v>
      </c>
      <c r="K167" s="158" t="s">
        <v>1</v>
      </c>
      <c r="L167" s="31"/>
      <c r="M167" s="163" t="s">
        <v>1</v>
      </c>
      <c r="N167" s="164" t="s">
        <v>36</v>
      </c>
      <c r="O167" s="54"/>
      <c r="P167" s="165">
        <f t="shared" si="21"/>
        <v>0</v>
      </c>
      <c r="Q167" s="165">
        <v>0</v>
      </c>
      <c r="R167" s="165">
        <f t="shared" si="22"/>
        <v>0</v>
      </c>
      <c r="S167" s="165">
        <v>0</v>
      </c>
      <c r="T167" s="166">
        <f t="shared" si="23"/>
        <v>0</v>
      </c>
      <c r="AR167" s="167" t="s">
        <v>165</v>
      </c>
      <c r="AT167" s="167" t="s">
        <v>161</v>
      </c>
      <c r="AU167" s="167" t="s">
        <v>82</v>
      </c>
      <c r="AY167" s="16" t="s">
        <v>159</v>
      </c>
      <c r="BE167" s="168">
        <f t="shared" si="24"/>
        <v>0</v>
      </c>
      <c r="BF167" s="168">
        <f t="shared" si="25"/>
        <v>0</v>
      </c>
      <c r="BG167" s="168">
        <f t="shared" si="26"/>
        <v>0</v>
      </c>
      <c r="BH167" s="168">
        <f t="shared" si="27"/>
        <v>0</v>
      </c>
      <c r="BI167" s="168">
        <f t="shared" si="28"/>
        <v>0</v>
      </c>
      <c r="BJ167" s="16" t="s">
        <v>82</v>
      </c>
      <c r="BK167" s="168">
        <f t="shared" si="29"/>
        <v>0</v>
      </c>
      <c r="BL167" s="16" t="s">
        <v>165</v>
      </c>
      <c r="BM167" s="167" t="s">
        <v>705</v>
      </c>
    </row>
    <row r="168" spans="2:65" s="1" customFormat="1" ht="24" customHeight="1">
      <c r="B168" s="155"/>
      <c r="C168" s="195" t="s">
        <v>372</v>
      </c>
      <c r="D168" s="195" t="s">
        <v>224</v>
      </c>
      <c r="E168" s="196" t="s">
        <v>3740</v>
      </c>
      <c r="F168" s="197" t="s">
        <v>3741</v>
      </c>
      <c r="G168" s="198" t="s">
        <v>355</v>
      </c>
      <c r="H168" s="199">
        <v>1.2</v>
      </c>
      <c r="I168" s="200"/>
      <c r="J168" s="201">
        <f t="shared" si="20"/>
        <v>0</v>
      </c>
      <c r="K168" s="197" t="s">
        <v>1</v>
      </c>
      <c r="L168" s="202"/>
      <c r="M168" s="203" t="s">
        <v>1</v>
      </c>
      <c r="N168" s="204" t="s">
        <v>36</v>
      </c>
      <c r="O168" s="54"/>
      <c r="P168" s="165">
        <f t="shared" si="21"/>
        <v>0</v>
      </c>
      <c r="Q168" s="165">
        <v>0</v>
      </c>
      <c r="R168" s="165">
        <f t="shared" si="22"/>
        <v>0</v>
      </c>
      <c r="S168" s="165">
        <v>0</v>
      </c>
      <c r="T168" s="166">
        <f t="shared" si="23"/>
        <v>0</v>
      </c>
      <c r="AR168" s="167" t="s">
        <v>212</v>
      </c>
      <c r="AT168" s="167" t="s">
        <v>224</v>
      </c>
      <c r="AU168" s="167" t="s">
        <v>82</v>
      </c>
      <c r="AY168" s="16" t="s">
        <v>159</v>
      </c>
      <c r="BE168" s="168">
        <f t="shared" si="24"/>
        <v>0</v>
      </c>
      <c r="BF168" s="168">
        <f t="shared" si="25"/>
        <v>0</v>
      </c>
      <c r="BG168" s="168">
        <f t="shared" si="26"/>
        <v>0</v>
      </c>
      <c r="BH168" s="168">
        <f t="shared" si="27"/>
        <v>0</v>
      </c>
      <c r="BI168" s="168">
        <f t="shared" si="28"/>
        <v>0</v>
      </c>
      <c r="BJ168" s="16" t="s">
        <v>82</v>
      </c>
      <c r="BK168" s="168">
        <f t="shared" si="29"/>
        <v>0</v>
      </c>
      <c r="BL168" s="16" t="s">
        <v>165</v>
      </c>
      <c r="BM168" s="167" t="s">
        <v>717</v>
      </c>
    </row>
    <row r="169" spans="2:65" s="1" customFormat="1" ht="24" customHeight="1">
      <c r="B169" s="155"/>
      <c r="C169" s="156" t="s">
        <v>377</v>
      </c>
      <c r="D169" s="156" t="s">
        <v>161</v>
      </c>
      <c r="E169" s="157" t="s">
        <v>1094</v>
      </c>
      <c r="F169" s="158" t="s">
        <v>1095</v>
      </c>
      <c r="G169" s="159" t="s">
        <v>405</v>
      </c>
      <c r="H169" s="160">
        <v>90</v>
      </c>
      <c r="I169" s="161"/>
      <c r="J169" s="162">
        <f t="shared" si="20"/>
        <v>0</v>
      </c>
      <c r="K169" s="158" t="s">
        <v>1</v>
      </c>
      <c r="L169" s="31"/>
      <c r="M169" s="163" t="s">
        <v>1</v>
      </c>
      <c r="N169" s="164" t="s">
        <v>36</v>
      </c>
      <c r="O169" s="54"/>
      <c r="P169" s="165">
        <f t="shared" si="21"/>
        <v>0</v>
      </c>
      <c r="Q169" s="165">
        <v>0</v>
      </c>
      <c r="R169" s="165">
        <f t="shared" si="22"/>
        <v>0</v>
      </c>
      <c r="S169" s="165">
        <v>0</v>
      </c>
      <c r="T169" s="166">
        <f t="shared" si="23"/>
        <v>0</v>
      </c>
      <c r="AR169" s="167" t="s">
        <v>165</v>
      </c>
      <c r="AT169" s="167" t="s">
        <v>161</v>
      </c>
      <c r="AU169" s="167" t="s">
        <v>82</v>
      </c>
      <c r="AY169" s="16" t="s">
        <v>159</v>
      </c>
      <c r="BE169" s="168">
        <f t="shared" si="24"/>
        <v>0</v>
      </c>
      <c r="BF169" s="168">
        <f t="shared" si="25"/>
        <v>0</v>
      </c>
      <c r="BG169" s="168">
        <f t="shared" si="26"/>
        <v>0</v>
      </c>
      <c r="BH169" s="168">
        <f t="shared" si="27"/>
        <v>0</v>
      </c>
      <c r="BI169" s="168">
        <f t="shared" si="28"/>
        <v>0</v>
      </c>
      <c r="BJ169" s="16" t="s">
        <v>82</v>
      </c>
      <c r="BK169" s="168">
        <f t="shared" si="29"/>
        <v>0</v>
      </c>
      <c r="BL169" s="16" t="s">
        <v>165</v>
      </c>
      <c r="BM169" s="167" t="s">
        <v>727</v>
      </c>
    </row>
    <row r="170" spans="2:65" s="1" customFormat="1" ht="24" customHeight="1">
      <c r="B170" s="155"/>
      <c r="C170" s="195" t="s">
        <v>381</v>
      </c>
      <c r="D170" s="195" t="s">
        <v>224</v>
      </c>
      <c r="E170" s="196" t="s">
        <v>3742</v>
      </c>
      <c r="F170" s="197" t="s">
        <v>3743</v>
      </c>
      <c r="G170" s="198" t="s">
        <v>355</v>
      </c>
      <c r="H170" s="199">
        <v>18</v>
      </c>
      <c r="I170" s="200"/>
      <c r="J170" s="201">
        <f t="shared" si="20"/>
        <v>0</v>
      </c>
      <c r="K170" s="197" t="s">
        <v>1</v>
      </c>
      <c r="L170" s="202"/>
      <c r="M170" s="203" t="s">
        <v>1</v>
      </c>
      <c r="N170" s="204" t="s">
        <v>36</v>
      </c>
      <c r="O170" s="54"/>
      <c r="P170" s="165">
        <f t="shared" si="21"/>
        <v>0</v>
      </c>
      <c r="Q170" s="165">
        <v>0</v>
      </c>
      <c r="R170" s="165">
        <f t="shared" si="22"/>
        <v>0</v>
      </c>
      <c r="S170" s="165">
        <v>0</v>
      </c>
      <c r="T170" s="166">
        <f t="shared" si="23"/>
        <v>0</v>
      </c>
      <c r="AR170" s="167" t="s">
        <v>212</v>
      </c>
      <c r="AT170" s="167" t="s">
        <v>224</v>
      </c>
      <c r="AU170" s="167" t="s">
        <v>82</v>
      </c>
      <c r="AY170" s="16" t="s">
        <v>159</v>
      </c>
      <c r="BE170" s="168">
        <f t="shared" si="24"/>
        <v>0</v>
      </c>
      <c r="BF170" s="168">
        <f t="shared" si="25"/>
        <v>0</v>
      </c>
      <c r="BG170" s="168">
        <f t="shared" si="26"/>
        <v>0</v>
      </c>
      <c r="BH170" s="168">
        <f t="shared" si="27"/>
        <v>0</v>
      </c>
      <c r="BI170" s="168">
        <f t="shared" si="28"/>
        <v>0</v>
      </c>
      <c r="BJ170" s="16" t="s">
        <v>82</v>
      </c>
      <c r="BK170" s="168">
        <f t="shared" si="29"/>
        <v>0</v>
      </c>
      <c r="BL170" s="16" t="s">
        <v>165</v>
      </c>
      <c r="BM170" s="167" t="s">
        <v>737</v>
      </c>
    </row>
    <row r="171" spans="2:65" s="1" customFormat="1" ht="24" customHeight="1">
      <c r="B171" s="155"/>
      <c r="C171" s="156" t="s">
        <v>387</v>
      </c>
      <c r="D171" s="156" t="s">
        <v>161</v>
      </c>
      <c r="E171" s="157" t="s">
        <v>1098</v>
      </c>
      <c r="F171" s="158" t="s">
        <v>1099</v>
      </c>
      <c r="G171" s="159" t="s">
        <v>405</v>
      </c>
      <c r="H171" s="160">
        <v>67</v>
      </c>
      <c r="I171" s="161"/>
      <c r="J171" s="162">
        <f t="shared" si="20"/>
        <v>0</v>
      </c>
      <c r="K171" s="158" t="s">
        <v>1</v>
      </c>
      <c r="L171" s="31"/>
      <c r="M171" s="163" t="s">
        <v>1</v>
      </c>
      <c r="N171" s="164" t="s">
        <v>36</v>
      </c>
      <c r="O171" s="54"/>
      <c r="P171" s="165">
        <f t="shared" si="21"/>
        <v>0</v>
      </c>
      <c r="Q171" s="165">
        <v>0</v>
      </c>
      <c r="R171" s="165">
        <f t="shared" si="22"/>
        <v>0</v>
      </c>
      <c r="S171" s="165">
        <v>0</v>
      </c>
      <c r="T171" s="166">
        <f t="shared" si="23"/>
        <v>0</v>
      </c>
      <c r="AR171" s="167" t="s">
        <v>165</v>
      </c>
      <c r="AT171" s="167" t="s">
        <v>161</v>
      </c>
      <c r="AU171" s="167" t="s">
        <v>82</v>
      </c>
      <c r="AY171" s="16" t="s">
        <v>159</v>
      </c>
      <c r="BE171" s="168">
        <f t="shared" si="24"/>
        <v>0</v>
      </c>
      <c r="BF171" s="168">
        <f t="shared" si="25"/>
        <v>0</v>
      </c>
      <c r="BG171" s="168">
        <f t="shared" si="26"/>
        <v>0</v>
      </c>
      <c r="BH171" s="168">
        <f t="shared" si="27"/>
        <v>0</v>
      </c>
      <c r="BI171" s="168">
        <f t="shared" si="28"/>
        <v>0</v>
      </c>
      <c r="BJ171" s="16" t="s">
        <v>82</v>
      </c>
      <c r="BK171" s="168">
        <f t="shared" si="29"/>
        <v>0</v>
      </c>
      <c r="BL171" s="16" t="s">
        <v>165</v>
      </c>
      <c r="BM171" s="167" t="s">
        <v>747</v>
      </c>
    </row>
    <row r="172" spans="2:65" s="1" customFormat="1" ht="24" customHeight="1">
      <c r="B172" s="155"/>
      <c r="C172" s="195" t="s">
        <v>396</v>
      </c>
      <c r="D172" s="195" t="s">
        <v>224</v>
      </c>
      <c r="E172" s="196" t="s">
        <v>1100</v>
      </c>
      <c r="F172" s="197" t="s">
        <v>1101</v>
      </c>
      <c r="G172" s="198" t="s">
        <v>355</v>
      </c>
      <c r="H172" s="199">
        <v>13.4</v>
      </c>
      <c r="I172" s="200"/>
      <c r="J172" s="201">
        <f t="shared" si="20"/>
        <v>0</v>
      </c>
      <c r="K172" s="197" t="s">
        <v>1</v>
      </c>
      <c r="L172" s="202"/>
      <c r="M172" s="203" t="s">
        <v>1</v>
      </c>
      <c r="N172" s="204" t="s">
        <v>36</v>
      </c>
      <c r="O172" s="54"/>
      <c r="P172" s="165">
        <f t="shared" si="21"/>
        <v>0</v>
      </c>
      <c r="Q172" s="165">
        <v>0</v>
      </c>
      <c r="R172" s="165">
        <f t="shared" si="22"/>
        <v>0</v>
      </c>
      <c r="S172" s="165">
        <v>0</v>
      </c>
      <c r="T172" s="166">
        <f t="shared" si="23"/>
        <v>0</v>
      </c>
      <c r="AR172" s="167" t="s">
        <v>212</v>
      </c>
      <c r="AT172" s="167" t="s">
        <v>224</v>
      </c>
      <c r="AU172" s="167" t="s">
        <v>82</v>
      </c>
      <c r="AY172" s="16" t="s">
        <v>159</v>
      </c>
      <c r="BE172" s="168">
        <f t="shared" si="24"/>
        <v>0</v>
      </c>
      <c r="BF172" s="168">
        <f t="shared" si="25"/>
        <v>0</v>
      </c>
      <c r="BG172" s="168">
        <f t="shared" si="26"/>
        <v>0</v>
      </c>
      <c r="BH172" s="168">
        <f t="shared" si="27"/>
        <v>0</v>
      </c>
      <c r="BI172" s="168">
        <f t="shared" si="28"/>
        <v>0</v>
      </c>
      <c r="BJ172" s="16" t="s">
        <v>82</v>
      </c>
      <c r="BK172" s="168">
        <f t="shared" si="29"/>
        <v>0</v>
      </c>
      <c r="BL172" s="16" t="s">
        <v>165</v>
      </c>
      <c r="BM172" s="167" t="s">
        <v>757</v>
      </c>
    </row>
    <row r="173" spans="2:65" s="1" customFormat="1" ht="24" customHeight="1">
      <c r="B173" s="155"/>
      <c r="C173" s="156" t="s">
        <v>402</v>
      </c>
      <c r="D173" s="156" t="s">
        <v>161</v>
      </c>
      <c r="E173" s="157" t="s">
        <v>1106</v>
      </c>
      <c r="F173" s="158" t="s">
        <v>1107</v>
      </c>
      <c r="G173" s="159" t="s">
        <v>405</v>
      </c>
      <c r="H173" s="160">
        <v>163</v>
      </c>
      <c r="I173" s="161"/>
      <c r="J173" s="162">
        <f t="shared" si="20"/>
        <v>0</v>
      </c>
      <c r="K173" s="158" t="s">
        <v>1</v>
      </c>
      <c r="L173" s="31"/>
      <c r="M173" s="163" t="s">
        <v>1</v>
      </c>
      <c r="N173" s="164" t="s">
        <v>36</v>
      </c>
      <c r="O173" s="54"/>
      <c r="P173" s="165">
        <f t="shared" si="21"/>
        <v>0</v>
      </c>
      <c r="Q173" s="165">
        <v>0</v>
      </c>
      <c r="R173" s="165">
        <f t="shared" si="22"/>
        <v>0</v>
      </c>
      <c r="S173" s="165">
        <v>0</v>
      </c>
      <c r="T173" s="166">
        <f t="shared" si="23"/>
        <v>0</v>
      </c>
      <c r="AR173" s="167" t="s">
        <v>165</v>
      </c>
      <c r="AT173" s="167" t="s">
        <v>161</v>
      </c>
      <c r="AU173" s="167" t="s">
        <v>82</v>
      </c>
      <c r="AY173" s="16" t="s">
        <v>159</v>
      </c>
      <c r="BE173" s="168">
        <f t="shared" si="24"/>
        <v>0</v>
      </c>
      <c r="BF173" s="168">
        <f t="shared" si="25"/>
        <v>0</v>
      </c>
      <c r="BG173" s="168">
        <f t="shared" si="26"/>
        <v>0</v>
      </c>
      <c r="BH173" s="168">
        <f t="shared" si="27"/>
        <v>0</v>
      </c>
      <c r="BI173" s="168">
        <f t="shared" si="28"/>
        <v>0</v>
      </c>
      <c r="BJ173" s="16" t="s">
        <v>82</v>
      </c>
      <c r="BK173" s="168">
        <f t="shared" si="29"/>
        <v>0</v>
      </c>
      <c r="BL173" s="16" t="s">
        <v>165</v>
      </c>
      <c r="BM173" s="167" t="s">
        <v>769</v>
      </c>
    </row>
    <row r="174" spans="2:65" s="1" customFormat="1" ht="24" customHeight="1">
      <c r="B174" s="155"/>
      <c r="C174" s="156" t="s">
        <v>408</v>
      </c>
      <c r="D174" s="156" t="s">
        <v>161</v>
      </c>
      <c r="E174" s="157" t="s">
        <v>1108</v>
      </c>
      <c r="F174" s="158" t="s">
        <v>1109</v>
      </c>
      <c r="G174" s="159" t="s">
        <v>355</v>
      </c>
      <c r="H174" s="160">
        <v>2</v>
      </c>
      <c r="I174" s="161"/>
      <c r="J174" s="162">
        <f t="shared" si="20"/>
        <v>0</v>
      </c>
      <c r="K174" s="158" t="s">
        <v>1</v>
      </c>
      <c r="L174" s="31"/>
      <c r="M174" s="163" t="s">
        <v>1</v>
      </c>
      <c r="N174" s="164" t="s">
        <v>36</v>
      </c>
      <c r="O174" s="54"/>
      <c r="P174" s="165">
        <f t="shared" si="21"/>
        <v>0</v>
      </c>
      <c r="Q174" s="165">
        <v>0</v>
      </c>
      <c r="R174" s="165">
        <f t="shared" si="22"/>
        <v>0</v>
      </c>
      <c r="S174" s="165">
        <v>0</v>
      </c>
      <c r="T174" s="166">
        <f t="shared" si="23"/>
        <v>0</v>
      </c>
      <c r="AR174" s="167" t="s">
        <v>165</v>
      </c>
      <c r="AT174" s="167" t="s">
        <v>161</v>
      </c>
      <c r="AU174" s="167" t="s">
        <v>82</v>
      </c>
      <c r="AY174" s="16" t="s">
        <v>159</v>
      </c>
      <c r="BE174" s="168">
        <f t="shared" si="24"/>
        <v>0</v>
      </c>
      <c r="BF174" s="168">
        <f t="shared" si="25"/>
        <v>0</v>
      </c>
      <c r="BG174" s="168">
        <f t="shared" si="26"/>
        <v>0</v>
      </c>
      <c r="BH174" s="168">
        <f t="shared" si="27"/>
        <v>0</v>
      </c>
      <c r="BI174" s="168">
        <f t="shared" si="28"/>
        <v>0</v>
      </c>
      <c r="BJ174" s="16" t="s">
        <v>82</v>
      </c>
      <c r="BK174" s="168">
        <f t="shared" si="29"/>
        <v>0</v>
      </c>
      <c r="BL174" s="16" t="s">
        <v>165</v>
      </c>
      <c r="BM174" s="167" t="s">
        <v>777</v>
      </c>
    </row>
    <row r="175" spans="2:65" s="1" customFormat="1" ht="24" customHeight="1">
      <c r="B175" s="155"/>
      <c r="C175" s="156" t="s">
        <v>412</v>
      </c>
      <c r="D175" s="156" t="s">
        <v>161</v>
      </c>
      <c r="E175" s="157" t="s">
        <v>3744</v>
      </c>
      <c r="F175" s="158" t="s">
        <v>3745</v>
      </c>
      <c r="G175" s="159" t="s">
        <v>405</v>
      </c>
      <c r="H175" s="160">
        <v>8</v>
      </c>
      <c r="I175" s="161"/>
      <c r="J175" s="162">
        <f t="shared" si="20"/>
        <v>0</v>
      </c>
      <c r="K175" s="158" t="s">
        <v>1</v>
      </c>
      <c r="L175" s="31"/>
      <c r="M175" s="163" t="s">
        <v>1</v>
      </c>
      <c r="N175" s="164" t="s">
        <v>36</v>
      </c>
      <c r="O175" s="54"/>
      <c r="P175" s="165">
        <f t="shared" si="21"/>
        <v>0</v>
      </c>
      <c r="Q175" s="165">
        <v>0</v>
      </c>
      <c r="R175" s="165">
        <f t="shared" si="22"/>
        <v>0</v>
      </c>
      <c r="S175" s="165">
        <v>0</v>
      </c>
      <c r="T175" s="166">
        <f t="shared" si="23"/>
        <v>0</v>
      </c>
      <c r="AR175" s="167" t="s">
        <v>165</v>
      </c>
      <c r="AT175" s="167" t="s">
        <v>161</v>
      </c>
      <c r="AU175" s="167" t="s">
        <v>82</v>
      </c>
      <c r="AY175" s="16" t="s">
        <v>159</v>
      </c>
      <c r="BE175" s="168">
        <f t="shared" si="24"/>
        <v>0</v>
      </c>
      <c r="BF175" s="168">
        <f t="shared" si="25"/>
        <v>0</v>
      </c>
      <c r="BG175" s="168">
        <f t="shared" si="26"/>
        <v>0</v>
      </c>
      <c r="BH175" s="168">
        <f t="shared" si="27"/>
        <v>0</v>
      </c>
      <c r="BI175" s="168">
        <f t="shared" si="28"/>
        <v>0</v>
      </c>
      <c r="BJ175" s="16" t="s">
        <v>82</v>
      </c>
      <c r="BK175" s="168">
        <f t="shared" si="29"/>
        <v>0</v>
      </c>
      <c r="BL175" s="16" t="s">
        <v>165</v>
      </c>
      <c r="BM175" s="167" t="s">
        <v>787</v>
      </c>
    </row>
    <row r="176" spans="2:65" s="1" customFormat="1" ht="24" customHeight="1">
      <c r="B176" s="155"/>
      <c r="C176" s="156" t="s">
        <v>419</v>
      </c>
      <c r="D176" s="156" t="s">
        <v>161</v>
      </c>
      <c r="E176" s="157" t="s">
        <v>3692</v>
      </c>
      <c r="F176" s="158" t="s">
        <v>3693</v>
      </c>
      <c r="G176" s="159" t="s">
        <v>405</v>
      </c>
      <c r="H176" s="160">
        <v>10</v>
      </c>
      <c r="I176" s="161"/>
      <c r="J176" s="162">
        <f t="shared" si="20"/>
        <v>0</v>
      </c>
      <c r="K176" s="158" t="s">
        <v>1</v>
      </c>
      <c r="L176" s="31"/>
      <c r="M176" s="163" t="s">
        <v>1</v>
      </c>
      <c r="N176" s="164" t="s">
        <v>36</v>
      </c>
      <c r="O176" s="54"/>
      <c r="P176" s="165">
        <f t="shared" si="21"/>
        <v>0</v>
      </c>
      <c r="Q176" s="165">
        <v>0</v>
      </c>
      <c r="R176" s="165">
        <f t="shared" si="22"/>
        <v>0</v>
      </c>
      <c r="S176" s="165">
        <v>0</v>
      </c>
      <c r="T176" s="166">
        <f t="shared" si="23"/>
        <v>0</v>
      </c>
      <c r="AR176" s="167" t="s">
        <v>165</v>
      </c>
      <c r="AT176" s="167" t="s">
        <v>161</v>
      </c>
      <c r="AU176" s="167" t="s">
        <v>82</v>
      </c>
      <c r="AY176" s="16" t="s">
        <v>159</v>
      </c>
      <c r="BE176" s="168">
        <f t="shared" si="24"/>
        <v>0</v>
      </c>
      <c r="BF176" s="168">
        <f t="shared" si="25"/>
        <v>0</v>
      </c>
      <c r="BG176" s="168">
        <f t="shared" si="26"/>
        <v>0</v>
      </c>
      <c r="BH176" s="168">
        <f t="shared" si="27"/>
        <v>0</v>
      </c>
      <c r="BI176" s="168">
        <f t="shared" si="28"/>
        <v>0</v>
      </c>
      <c r="BJ176" s="16" t="s">
        <v>82</v>
      </c>
      <c r="BK176" s="168">
        <f t="shared" si="29"/>
        <v>0</v>
      </c>
      <c r="BL176" s="16" t="s">
        <v>165</v>
      </c>
      <c r="BM176" s="167" t="s">
        <v>797</v>
      </c>
    </row>
    <row r="177" spans="2:65" s="1" customFormat="1" ht="16.5" customHeight="1">
      <c r="B177" s="155"/>
      <c r="C177" s="195" t="s">
        <v>427</v>
      </c>
      <c r="D177" s="195" t="s">
        <v>224</v>
      </c>
      <c r="E177" s="196" t="s">
        <v>3746</v>
      </c>
      <c r="F177" s="197" t="s">
        <v>3747</v>
      </c>
      <c r="G177" s="198" t="s">
        <v>405</v>
      </c>
      <c r="H177" s="199">
        <v>21</v>
      </c>
      <c r="I177" s="200"/>
      <c r="J177" s="201">
        <f t="shared" si="20"/>
        <v>0</v>
      </c>
      <c r="K177" s="197" t="s">
        <v>1</v>
      </c>
      <c r="L177" s="202"/>
      <c r="M177" s="203" t="s">
        <v>1</v>
      </c>
      <c r="N177" s="204" t="s">
        <v>36</v>
      </c>
      <c r="O177" s="54"/>
      <c r="P177" s="165">
        <f t="shared" si="21"/>
        <v>0</v>
      </c>
      <c r="Q177" s="165">
        <v>0</v>
      </c>
      <c r="R177" s="165">
        <f t="shared" si="22"/>
        <v>0</v>
      </c>
      <c r="S177" s="165">
        <v>0</v>
      </c>
      <c r="T177" s="166">
        <f t="shared" si="23"/>
        <v>0</v>
      </c>
      <c r="AR177" s="167" t="s">
        <v>212</v>
      </c>
      <c r="AT177" s="167" t="s">
        <v>224</v>
      </c>
      <c r="AU177" s="167" t="s">
        <v>82</v>
      </c>
      <c r="AY177" s="16" t="s">
        <v>159</v>
      </c>
      <c r="BE177" s="168">
        <f t="shared" si="24"/>
        <v>0</v>
      </c>
      <c r="BF177" s="168">
        <f t="shared" si="25"/>
        <v>0</v>
      </c>
      <c r="BG177" s="168">
        <f t="shared" si="26"/>
        <v>0</v>
      </c>
      <c r="BH177" s="168">
        <f t="shared" si="27"/>
        <v>0</v>
      </c>
      <c r="BI177" s="168">
        <f t="shared" si="28"/>
        <v>0</v>
      </c>
      <c r="BJ177" s="16" t="s">
        <v>82</v>
      </c>
      <c r="BK177" s="168">
        <f t="shared" si="29"/>
        <v>0</v>
      </c>
      <c r="BL177" s="16" t="s">
        <v>165</v>
      </c>
      <c r="BM177" s="167" t="s">
        <v>805</v>
      </c>
    </row>
    <row r="178" spans="2:65" s="1" customFormat="1" ht="16.5" customHeight="1">
      <c r="B178" s="155"/>
      <c r="C178" s="195" t="s">
        <v>433</v>
      </c>
      <c r="D178" s="195" t="s">
        <v>224</v>
      </c>
      <c r="E178" s="196" t="s">
        <v>3748</v>
      </c>
      <c r="F178" s="197" t="s">
        <v>3749</v>
      </c>
      <c r="G178" s="198" t="s">
        <v>405</v>
      </c>
      <c r="H178" s="199">
        <v>21</v>
      </c>
      <c r="I178" s="200"/>
      <c r="J178" s="201">
        <f t="shared" si="20"/>
        <v>0</v>
      </c>
      <c r="K178" s="197" t="s">
        <v>1</v>
      </c>
      <c r="L178" s="202"/>
      <c r="M178" s="203" t="s">
        <v>1</v>
      </c>
      <c r="N178" s="204" t="s">
        <v>36</v>
      </c>
      <c r="O178" s="54"/>
      <c r="P178" s="165">
        <f t="shared" si="21"/>
        <v>0</v>
      </c>
      <c r="Q178" s="165">
        <v>0</v>
      </c>
      <c r="R178" s="165">
        <f t="shared" si="22"/>
        <v>0</v>
      </c>
      <c r="S178" s="165">
        <v>0</v>
      </c>
      <c r="T178" s="166">
        <f t="shared" si="23"/>
        <v>0</v>
      </c>
      <c r="AR178" s="167" t="s">
        <v>212</v>
      </c>
      <c r="AT178" s="167" t="s">
        <v>224</v>
      </c>
      <c r="AU178" s="167" t="s">
        <v>82</v>
      </c>
      <c r="AY178" s="16" t="s">
        <v>159</v>
      </c>
      <c r="BE178" s="168">
        <f t="shared" si="24"/>
        <v>0</v>
      </c>
      <c r="BF178" s="168">
        <f t="shared" si="25"/>
        <v>0</v>
      </c>
      <c r="BG178" s="168">
        <f t="shared" si="26"/>
        <v>0</v>
      </c>
      <c r="BH178" s="168">
        <f t="shared" si="27"/>
        <v>0</v>
      </c>
      <c r="BI178" s="168">
        <f t="shared" si="28"/>
        <v>0</v>
      </c>
      <c r="BJ178" s="16" t="s">
        <v>82</v>
      </c>
      <c r="BK178" s="168">
        <f t="shared" si="29"/>
        <v>0</v>
      </c>
      <c r="BL178" s="16" t="s">
        <v>165</v>
      </c>
      <c r="BM178" s="167" t="s">
        <v>816</v>
      </c>
    </row>
    <row r="179" spans="2:65" s="1" customFormat="1" ht="24" customHeight="1">
      <c r="B179" s="155"/>
      <c r="C179" s="156" t="s">
        <v>440</v>
      </c>
      <c r="D179" s="156" t="s">
        <v>161</v>
      </c>
      <c r="E179" s="157" t="s">
        <v>3624</v>
      </c>
      <c r="F179" s="158" t="s">
        <v>3750</v>
      </c>
      <c r="G179" s="159" t="s">
        <v>355</v>
      </c>
      <c r="H179" s="160">
        <v>2</v>
      </c>
      <c r="I179" s="161"/>
      <c r="J179" s="162">
        <f t="shared" si="20"/>
        <v>0</v>
      </c>
      <c r="K179" s="158" t="s">
        <v>1</v>
      </c>
      <c r="L179" s="31"/>
      <c r="M179" s="163" t="s">
        <v>1</v>
      </c>
      <c r="N179" s="164" t="s">
        <v>36</v>
      </c>
      <c r="O179" s="54"/>
      <c r="P179" s="165">
        <f t="shared" si="21"/>
        <v>0</v>
      </c>
      <c r="Q179" s="165">
        <v>0</v>
      </c>
      <c r="R179" s="165">
        <f t="shared" si="22"/>
        <v>0</v>
      </c>
      <c r="S179" s="165">
        <v>0</v>
      </c>
      <c r="T179" s="166">
        <f t="shared" si="23"/>
        <v>0</v>
      </c>
      <c r="AR179" s="167" t="s">
        <v>165</v>
      </c>
      <c r="AT179" s="167" t="s">
        <v>161</v>
      </c>
      <c r="AU179" s="167" t="s">
        <v>82</v>
      </c>
      <c r="AY179" s="16" t="s">
        <v>159</v>
      </c>
      <c r="BE179" s="168">
        <f t="shared" si="24"/>
        <v>0</v>
      </c>
      <c r="BF179" s="168">
        <f t="shared" si="25"/>
        <v>0</v>
      </c>
      <c r="BG179" s="168">
        <f t="shared" si="26"/>
        <v>0</v>
      </c>
      <c r="BH179" s="168">
        <f t="shared" si="27"/>
        <v>0</v>
      </c>
      <c r="BI179" s="168">
        <f t="shared" si="28"/>
        <v>0</v>
      </c>
      <c r="BJ179" s="16" t="s">
        <v>82</v>
      </c>
      <c r="BK179" s="168">
        <f t="shared" si="29"/>
        <v>0</v>
      </c>
      <c r="BL179" s="16" t="s">
        <v>165</v>
      </c>
      <c r="BM179" s="167" t="s">
        <v>826</v>
      </c>
    </row>
    <row r="180" spans="2:65" s="1" customFormat="1" ht="36" customHeight="1">
      <c r="B180" s="155"/>
      <c r="C180" s="195" t="s">
        <v>446</v>
      </c>
      <c r="D180" s="195" t="s">
        <v>224</v>
      </c>
      <c r="E180" s="196" t="s">
        <v>3622</v>
      </c>
      <c r="F180" s="197" t="s">
        <v>3694</v>
      </c>
      <c r="G180" s="198" t="s">
        <v>355</v>
      </c>
      <c r="H180" s="199">
        <v>2</v>
      </c>
      <c r="I180" s="200"/>
      <c r="J180" s="201">
        <f t="shared" si="20"/>
        <v>0</v>
      </c>
      <c r="K180" s="197" t="s">
        <v>1</v>
      </c>
      <c r="L180" s="202"/>
      <c r="M180" s="203" t="s">
        <v>1</v>
      </c>
      <c r="N180" s="204" t="s">
        <v>36</v>
      </c>
      <c r="O180" s="54"/>
      <c r="P180" s="165">
        <f t="shared" si="21"/>
        <v>0</v>
      </c>
      <c r="Q180" s="165">
        <v>0</v>
      </c>
      <c r="R180" s="165">
        <f t="shared" si="22"/>
        <v>0</v>
      </c>
      <c r="S180" s="165">
        <v>0</v>
      </c>
      <c r="T180" s="166">
        <f t="shared" si="23"/>
        <v>0</v>
      </c>
      <c r="AR180" s="167" t="s">
        <v>212</v>
      </c>
      <c r="AT180" s="167" t="s">
        <v>224</v>
      </c>
      <c r="AU180" s="167" t="s">
        <v>82</v>
      </c>
      <c r="AY180" s="16" t="s">
        <v>159</v>
      </c>
      <c r="BE180" s="168">
        <f t="shared" si="24"/>
        <v>0</v>
      </c>
      <c r="BF180" s="168">
        <f t="shared" si="25"/>
        <v>0</v>
      </c>
      <c r="BG180" s="168">
        <f t="shared" si="26"/>
        <v>0</v>
      </c>
      <c r="BH180" s="168">
        <f t="shared" si="27"/>
        <v>0</v>
      </c>
      <c r="BI180" s="168">
        <f t="shared" si="28"/>
        <v>0</v>
      </c>
      <c r="BJ180" s="16" t="s">
        <v>82</v>
      </c>
      <c r="BK180" s="168">
        <f t="shared" si="29"/>
        <v>0</v>
      </c>
      <c r="BL180" s="16" t="s">
        <v>165</v>
      </c>
      <c r="BM180" s="167" t="s">
        <v>834</v>
      </c>
    </row>
    <row r="181" spans="2:65" s="1" customFormat="1" ht="24" customHeight="1">
      <c r="B181" s="155"/>
      <c r="C181" s="156" t="s">
        <v>633</v>
      </c>
      <c r="D181" s="156" t="s">
        <v>161</v>
      </c>
      <c r="E181" s="157" t="s">
        <v>3751</v>
      </c>
      <c r="F181" s="158" t="s">
        <v>3752</v>
      </c>
      <c r="G181" s="159" t="s">
        <v>355</v>
      </c>
      <c r="H181" s="160">
        <v>1</v>
      </c>
      <c r="I181" s="161"/>
      <c r="J181" s="162">
        <f t="shared" si="20"/>
        <v>0</v>
      </c>
      <c r="K181" s="158" t="s">
        <v>1</v>
      </c>
      <c r="L181" s="31"/>
      <c r="M181" s="163" t="s">
        <v>1</v>
      </c>
      <c r="N181" s="164" t="s">
        <v>36</v>
      </c>
      <c r="O181" s="54"/>
      <c r="P181" s="165">
        <f t="shared" si="21"/>
        <v>0</v>
      </c>
      <c r="Q181" s="165">
        <v>0</v>
      </c>
      <c r="R181" s="165">
        <f t="shared" si="22"/>
        <v>0</v>
      </c>
      <c r="S181" s="165">
        <v>0</v>
      </c>
      <c r="T181" s="166">
        <f t="shared" si="23"/>
        <v>0</v>
      </c>
      <c r="AR181" s="167" t="s">
        <v>165</v>
      </c>
      <c r="AT181" s="167" t="s">
        <v>161</v>
      </c>
      <c r="AU181" s="167" t="s">
        <v>82</v>
      </c>
      <c r="AY181" s="16" t="s">
        <v>159</v>
      </c>
      <c r="BE181" s="168">
        <f t="shared" si="24"/>
        <v>0</v>
      </c>
      <c r="BF181" s="168">
        <f t="shared" si="25"/>
        <v>0</v>
      </c>
      <c r="BG181" s="168">
        <f t="shared" si="26"/>
        <v>0</v>
      </c>
      <c r="BH181" s="168">
        <f t="shared" si="27"/>
        <v>0</v>
      </c>
      <c r="BI181" s="168">
        <f t="shared" si="28"/>
        <v>0</v>
      </c>
      <c r="BJ181" s="16" t="s">
        <v>82</v>
      </c>
      <c r="BK181" s="168">
        <f t="shared" si="29"/>
        <v>0</v>
      </c>
      <c r="BL181" s="16" t="s">
        <v>165</v>
      </c>
      <c r="BM181" s="167" t="s">
        <v>843</v>
      </c>
    </row>
    <row r="182" spans="2:65" s="1" customFormat="1" ht="24" customHeight="1">
      <c r="B182" s="155"/>
      <c r="C182" s="156" t="s">
        <v>639</v>
      </c>
      <c r="D182" s="156" t="s">
        <v>161</v>
      </c>
      <c r="E182" s="157" t="s">
        <v>3753</v>
      </c>
      <c r="F182" s="158" t="s">
        <v>3754</v>
      </c>
      <c r="G182" s="159" t="s">
        <v>355</v>
      </c>
      <c r="H182" s="160">
        <v>2</v>
      </c>
      <c r="I182" s="161"/>
      <c r="J182" s="162">
        <f t="shared" si="20"/>
        <v>0</v>
      </c>
      <c r="K182" s="158" t="s">
        <v>1</v>
      </c>
      <c r="L182" s="31"/>
      <c r="M182" s="163" t="s">
        <v>1</v>
      </c>
      <c r="N182" s="164" t="s">
        <v>36</v>
      </c>
      <c r="O182" s="54"/>
      <c r="P182" s="165">
        <f t="shared" si="21"/>
        <v>0</v>
      </c>
      <c r="Q182" s="165">
        <v>0</v>
      </c>
      <c r="R182" s="165">
        <f t="shared" si="22"/>
        <v>0</v>
      </c>
      <c r="S182" s="165">
        <v>0</v>
      </c>
      <c r="T182" s="166">
        <f t="shared" si="23"/>
        <v>0</v>
      </c>
      <c r="AR182" s="167" t="s">
        <v>165</v>
      </c>
      <c r="AT182" s="167" t="s">
        <v>161</v>
      </c>
      <c r="AU182" s="167" t="s">
        <v>82</v>
      </c>
      <c r="AY182" s="16" t="s">
        <v>159</v>
      </c>
      <c r="BE182" s="168">
        <f t="shared" si="24"/>
        <v>0</v>
      </c>
      <c r="BF182" s="168">
        <f t="shared" si="25"/>
        <v>0</v>
      </c>
      <c r="BG182" s="168">
        <f t="shared" si="26"/>
        <v>0</v>
      </c>
      <c r="BH182" s="168">
        <f t="shared" si="27"/>
        <v>0</v>
      </c>
      <c r="BI182" s="168">
        <f t="shared" si="28"/>
        <v>0</v>
      </c>
      <c r="BJ182" s="16" t="s">
        <v>82</v>
      </c>
      <c r="BK182" s="168">
        <f t="shared" si="29"/>
        <v>0</v>
      </c>
      <c r="BL182" s="16" t="s">
        <v>165</v>
      </c>
      <c r="BM182" s="167" t="s">
        <v>851</v>
      </c>
    </row>
    <row r="183" spans="2:65" s="1" customFormat="1" ht="24" customHeight="1">
      <c r="B183" s="155"/>
      <c r="C183" s="195" t="s">
        <v>644</v>
      </c>
      <c r="D183" s="195" t="s">
        <v>224</v>
      </c>
      <c r="E183" s="196" t="s">
        <v>3755</v>
      </c>
      <c r="F183" s="197" t="s">
        <v>3756</v>
      </c>
      <c r="G183" s="198" t="s">
        <v>355</v>
      </c>
      <c r="H183" s="199">
        <v>2</v>
      </c>
      <c r="I183" s="200"/>
      <c r="J183" s="201">
        <f t="shared" si="20"/>
        <v>0</v>
      </c>
      <c r="K183" s="197" t="s">
        <v>1</v>
      </c>
      <c r="L183" s="202"/>
      <c r="M183" s="203" t="s">
        <v>1</v>
      </c>
      <c r="N183" s="204" t="s">
        <v>36</v>
      </c>
      <c r="O183" s="54"/>
      <c r="P183" s="165">
        <f t="shared" si="21"/>
        <v>0</v>
      </c>
      <c r="Q183" s="165">
        <v>0</v>
      </c>
      <c r="R183" s="165">
        <f t="shared" si="22"/>
        <v>0</v>
      </c>
      <c r="S183" s="165">
        <v>0</v>
      </c>
      <c r="T183" s="166">
        <f t="shared" si="23"/>
        <v>0</v>
      </c>
      <c r="AR183" s="167" t="s">
        <v>212</v>
      </c>
      <c r="AT183" s="167" t="s">
        <v>224</v>
      </c>
      <c r="AU183" s="167" t="s">
        <v>82</v>
      </c>
      <c r="AY183" s="16" t="s">
        <v>159</v>
      </c>
      <c r="BE183" s="168">
        <f t="shared" si="24"/>
        <v>0</v>
      </c>
      <c r="BF183" s="168">
        <f t="shared" si="25"/>
        <v>0</v>
      </c>
      <c r="BG183" s="168">
        <f t="shared" si="26"/>
        <v>0</v>
      </c>
      <c r="BH183" s="168">
        <f t="shared" si="27"/>
        <v>0</v>
      </c>
      <c r="BI183" s="168">
        <f t="shared" si="28"/>
        <v>0</v>
      </c>
      <c r="BJ183" s="16" t="s">
        <v>82</v>
      </c>
      <c r="BK183" s="168">
        <f t="shared" si="29"/>
        <v>0</v>
      </c>
      <c r="BL183" s="16" t="s">
        <v>165</v>
      </c>
      <c r="BM183" s="167" t="s">
        <v>862</v>
      </c>
    </row>
    <row r="184" spans="2:65" s="1" customFormat="1" ht="24" customHeight="1">
      <c r="B184" s="155"/>
      <c r="C184" s="156" t="s">
        <v>650</v>
      </c>
      <c r="D184" s="156" t="s">
        <v>161</v>
      </c>
      <c r="E184" s="157" t="s">
        <v>3757</v>
      </c>
      <c r="F184" s="158" t="s">
        <v>3758</v>
      </c>
      <c r="G184" s="159" t="s">
        <v>355</v>
      </c>
      <c r="H184" s="160">
        <v>4</v>
      </c>
      <c r="I184" s="161"/>
      <c r="J184" s="162">
        <f t="shared" si="20"/>
        <v>0</v>
      </c>
      <c r="K184" s="158" t="s">
        <v>1</v>
      </c>
      <c r="L184" s="31"/>
      <c r="M184" s="163" t="s">
        <v>1</v>
      </c>
      <c r="N184" s="164" t="s">
        <v>36</v>
      </c>
      <c r="O184" s="54"/>
      <c r="P184" s="165">
        <f t="shared" si="21"/>
        <v>0</v>
      </c>
      <c r="Q184" s="165">
        <v>0</v>
      </c>
      <c r="R184" s="165">
        <f t="shared" si="22"/>
        <v>0</v>
      </c>
      <c r="S184" s="165">
        <v>0</v>
      </c>
      <c r="T184" s="166">
        <f t="shared" si="23"/>
        <v>0</v>
      </c>
      <c r="AR184" s="167" t="s">
        <v>165</v>
      </c>
      <c r="AT184" s="167" t="s">
        <v>161</v>
      </c>
      <c r="AU184" s="167" t="s">
        <v>82</v>
      </c>
      <c r="AY184" s="16" t="s">
        <v>159</v>
      </c>
      <c r="BE184" s="168">
        <f t="shared" si="24"/>
        <v>0</v>
      </c>
      <c r="BF184" s="168">
        <f t="shared" si="25"/>
        <v>0</v>
      </c>
      <c r="BG184" s="168">
        <f t="shared" si="26"/>
        <v>0</v>
      </c>
      <c r="BH184" s="168">
        <f t="shared" si="27"/>
        <v>0</v>
      </c>
      <c r="BI184" s="168">
        <f t="shared" si="28"/>
        <v>0</v>
      </c>
      <c r="BJ184" s="16" t="s">
        <v>82</v>
      </c>
      <c r="BK184" s="168">
        <f t="shared" si="29"/>
        <v>0</v>
      </c>
      <c r="BL184" s="16" t="s">
        <v>165</v>
      </c>
      <c r="BM184" s="167" t="s">
        <v>870</v>
      </c>
    </row>
    <row r="185" spans="2:65" s="1" customFormat="1" ht="24" customHeight="1">
      <c r="B185" s="155"/>
      <c r="C185" s="195" t="s">
        <v>656</v>
      </c>
      <c r="D185" s="195" t="s">
        <v>224</v>
      </c>
      <c r="E185" s="196" t="s">
        <v>3759</v>
      </c>
      <c r="F185" s="197" t="s">
        <v>3760</v>
      </c>
      <c r="G185" s="198" t="s">
        <v>405</v>
      </c>
      <c r="H185" s="199">
        <v>4</v>
      </c>
      <c r="I185" s="200"/>
      <c r="J185" s="201">
        <f t="shared" si="20"/>
        <v>0</v>
      </c>
      <c r="K185" s="197" t="s">
        <v>1</v>
      </c>
      <c r="L185" s="202"/>
      <c r="M185" s="203" t="s">
        <v>1</v>
      </c>
      <c r="N185" s="204" t="s">
        <v>36</v>
      </c>
      <c r="O185" s="54"/>
      <c r="P185" s="165">
        <f t="shared" si="21"/>
        <v>0</v>
      </c>
      <c r="Q185" s="165">
        <v>0</v>
      </c>
      <c r="R185" s="165">
        <f t="shared" si="22"/>
        <v>0</v>
      </c>
      <c r="S185" s="165">
        <v>0</v>
      </c>
      <c r="T185" s="166">
        <f t="shared" si="23"/>
        <v>0</v>
      </c>
      <c r="AR185" s="167" t="s">
        <v>212</v>
      </c>
      <c r="AT185" s="167" t="s">
        <v>224</v>
      </c>
      <c r="AU185" s="167" t="s">
        <v>82</v>
      </c>
      <c r="AY185" s="16" t="s">
        <v>159</v>
      </c>
      <c r="BE185" s="168">
        <f t="shared" si="24"/>
        <v>0</v>
      </c>
      <c r="BF185" s="168">
        <f t="shared" si="25"/>
        <v>0</v>
      </c>
      <c r="BG185" s="168">
        <f t="shared" si="26"/>
        <v>0</v>
      </c>
      <c r="BH185" s="168">
        <f t="shared" si="27"/>
        <v>0</v>
      </c>
      <c r="BI185" s="168">
        <f t="shared" si="28"/>
        <v>0</v>
      </c>
      <c r="BJ185" s="16" t="s">
        <v>82</v>
      </c>
      <c r="BK185" s="168">
        <f t="shared" si="29"/>
        <v>0</v>
      </c>
      <c r="BL185" s="16" t="s">
        <v>165</v>
      </c>
      <c r="BM185" s="167" t="s">
        <v>878</v>
      </c>
    </row>
    <row r="186" spans="2:65" s="1" customFormat="1" ht="24" customHeight="1">
      <c r="B186" s="155"/>
      <c r="C186" s="195" t="s">
        <v>662</v>
      </c>
      <c r="D186" s="195" t="s">
        <v>224</v>
      </c>
      <c r="E186" s="196" t="s">
        <v>3761</v>
      </c>
      <c r="F186" s="197" t="s">
        <v>3762</v>
      </c>
      <c r="G186" s="198" t="s">
        <v>355</v>
      </c>
      <c r="H186" s="199">
        <v>4</v>
      </c>
      <c r="I186" s="200"/>
      <c r="J186" s="201">
        <f t="shared" si="20"/>
        <v>0</v>
      </c>
      <c r="K186" s="197" t="s">
        <v>1</v>
      </c>
      <c r="L186" s="202"/>
      <c r="M186" s="203" t="s">
        <v>1</v>
      </c>
      <c r="N186" s="204" t="s">
        <v>36</v>
      </c>
      <c r="O186" s="54"/>
      <c r="P186" s="165">
        <f t="shared" si="21"/>
        <v>0</v>
      </c>
      <c r="Q186" s="165">
        <v>0</v>
      </c>
      <c r="R186" s="165">
        <f t="shared" si="22"/>
        <v>0</v>
      </c>
      <c r="S186" s="165">
        <v>0</v>
      </c>
      <c r="T186" s="166">
        <f t="shared" si="23"/>
        <v>0</v>
      </c>
      <c r="AR186" s="167" t="s">
        <v>212</v>
      </c>
      <c r="AT186" s="167" t="s">
        <v>224</v>
      </c>
      <c r="AU186" s="167" t="s">
        <v>82</v>
      </c>
      <c r="AY186" s="16" t="s">
        <v>159</v>
      </c>
      <c r="BE186" s="168">
        <f t="shared" si="24"/>
        <v>0</v>
      </c>
      <c r="BF186" s="168">
        <f t="shared" si="25"/>
        <v>0</v>
      </c>
      <c r="BG186" s="168">
        <f t="shared" si="26"/>
        <v>0</v>
      </c>
      <c r="BH186" s="168">
        <f t="shared" si="27"/>
        <v>0</v>
      </c>
      <c r="BI186" s="168">
        <f t="shared" si="28"/>
        <v>0</v>
      </c>
      <c r="BJ186" s="16" t="s">
        <v>82</v>
      </c>
      <c r="BK186" s="168">
        <f t="shared" si="29"/>
        <v>0</v>
      </c>
      <c r="BL186" s="16" t="s">
        <v>165</v>
      </c>
      <c r="BM186" s="167" t="s">
        <v>887</v>
      </c>
    </row>
    <row r="187" spans="2:65" s="1" customFormat="1" ht="24" customHeight="1">
      <c r="B187" s="155"/>
      <c r="C187" s="195" t="s">
        <v>668</v>
      </c>
      <c r="D187" s="195" t="s">
        <v>224</v>
      </c>
      <c r="E187" s="196" t="s">
        <v>3763</v>
      </c>
      <c r="F187" s="197" t="s">
        <v>3764</v>
      </c>
      <c r="G187" s="198" t="s">
        <v>355</v>
      </c>
      <c r="H187" s="199">
        <v>4</v>
      </c>
      <c r="I187" s="200"/>
      <c r="J187" s="201">
        <f t="shared" si="20"/>
        <v>0</v>
      </c>
      <c r="K187" s="197" t="s">
        <v>1</v>
      </c>
      <c r="L187" s="202"/>
      <c r="M187" s="203" t="s">
        <v>1</v>
      </c>
      <c r="N187" s="204" t="s">
        <v>36</v>
      </c>
      <c r="O187" s="54"/>
      <c r="P187" s="165">
        <f t="shared" si="21"/>
        <v>0</v>
      </c>
      <c r="Q187" s="165">
        <v>0</v>
      </c>
      <c r="R187" s="165">
        <f t="shared" si="22"/>
        <v>0</v>
      </c>
      <c r="S187" s="165">
        <v>0</v>
      </c>
      <c r="T187" s="166">
        <f t="shared" si="23"/>
        <v>0</v>
      </c>
      <c r="AR187" s="167" t="s">
        <v>212</v>
      </c>
      <c r="AT187" s="167" t="s">
        <v>224</v>
      </c>
      <c r="AU187" s="167" t="s">
        <v>82</v>
      </c>
      <c r="AY187" s="16" t="s">
        <v>159</v>
      </c>
      <c r="BE187" s="168">
        <f t="shared" si="24"/>
        <v>0</v>
      </c>
      <c r="BF187" s="168">
        <f t="shared" si="25"/>
        <v>0</v>
      </c>
      <c r="BG187" s="168">
        <f t="shared" si="26"/>
        <v>0</v>
      </c>
      <c r="BH187" s="168">
        <f t="shared" si="27"/>
        <v>0</v>
      </c>
      <c r="BI187" s="168">
        <f t="shared" si="28"/>
        <v>0</v>
      </c>
      <c r="BJ187" s="16" t="s">
        <v>82</v>
      </c>
      <c r="BK187" s="168">
        <f t="shared" si="29"/>
        <v>0</v>
      </c>
      <c r="BL187" s="16" t="s">
        <v>165</v>
      </c>
      <c r="BM187" s="167" t="s">
        <v>896</v>
      </c>
    </row>
    <row r="188" spans="2:65" s="1" customFormat="1" ht="24" customHeight="1">
      <c r="B188" s="155"/>
      <c r="C188" s="195" t="s">
        <v>673</v>
      </c>
      <c r="D188" s="195" t="s">
        <v>224</v>
      </c>
      <c r="E188" s="196" t="s">
        <v>3765</v>
      </c>
      <c r="F188" s="197" t="s">
        <v>3766</v>
      </c>
      <c r="G188" s="198" t="s">
        <v>355</v>
      </c>
      <c r="H188" s="199">
        <v>4</v>
      </c>
      <c r="I188" s="200"/>
      <c r="J188" s="201">
        <f t="shared" si="20"/>
        <v>0</v>
      </c>
      <c r="K188" s="197" t="s">
        <v>1</v>
      </c>
      <c r="L188" s="202"/>
      <c r="M188" s="203" t="s">
        <v>1</v>
      </c>
      <c r="N188" s="204" t="s">
        <v>36</v>
      </c>
      <c r="O188" s="54"/>
      <c r="P188" s="165">
        <f t="shared" si="21"/>
        <v>0</v>
      </c>
      <c r="Q188" s="165">
        <v>0</v>
      </c>
      <c r="R188" s="165">
        <f t="shared" si="22"/>
        <v>0</v>
      </c>
      <c r="S188" s="165">
        <v>0</v>
      </c>
      <c r="T188" s="166">
        <f t="shared" si="23"/>
        <v>0</v>
      </c>
      <c r="AR188" s="167" t="s">
        <v>212</v>
      </c>
      <c r="AT188" s="167" t="s">
        <v>224</v>
      </c>
      <c r="AU188" s="167" t="s">
        <v>82</v>
      </c>
      <c r="AY188" s="16" t="s">
        <v>159</v>
      </c>
      <c r="BE188" s="168">
        <f t="shared" si="24"/>
        <v>0</v>
      </c>
      <c r="BF188" s="168">
        <f t="shared" si="25"/>
        <v>0</v>
      </c>
      <c r="BG188" s="168">
        <f t="shared" si="26"/>
        <v>0</v>
      </c>
      <c r="BH188" s="168">
        <f t="shared" si="27"/>
        <v>0</v>
      </c>
      <c r="BI188" s="168">
        <f t="shared" si="28"/>
        <v>0</v>
      </c>
      <c r="BJ188" s="16" t="s">
        <v>82</v>
      </c>
      <c r="BK188" s="168">
        <f t="shared" si="29"/>
        <v>0</v>
      </c>
      <c r="BL188" s="16" t="s">
        <v>165</v>
      </c>
      <c r="BM188" s="167" t="s">
        <v>904</v>
      </c>
    </row>
    <row r="189" spans="2:65" s="1" customFormat="1" ht="16.5" customHeight="1">
      <c r="B189" s="155"/>
      <c r="C189" s="195" t="s">
        <v>678</v>
      </c>
      <c r="D189" s="195" t="s">
        <v>224</v>
      </c>
      <c r="E189" s="196" t="s">
        <v>3630</v>
      </c>
      <c r="F189" s="197" t="s">
        <v>3631</v>
      </c>
      <c r="G189" s="198" t="s">
        <v>355</v>
      </c>
      <c r="H189" s="199">
        <v>4</v>
      </c>
      <c r="I189" s="200"/>
      <c r="J189" s="201">
        <f t="shared" si="20"/>
        <v>0</v>
      </c>
      <c r="K189" s="197" t="s">
        <v>1</v>
      </c>
      <c r="L189" s="202"/>
      <c r="M189" s="203" t="s">
        <v>1</v>
      </c>
      <c r="N189" s="204" t="s">
        <v>36</v>
      </c>
      <c r="O189" s="54"/>
      <c r="P189" s="165">
        <f t="shared" si="21"/>
        <v>0</v>
      </c>
      <c r="Q189" s="165">
        <v>0</v>
      </c>
      <c r="R189" s="165">
        <f t="shared" si="22"/>
        <v>0</v>
      </c>
      <c r="S189" s="165">
        <v>0</v>
      </c>
      <c r="T189" s="166">
        <f t="shared" si="23"/>
        <v>0</v>
      </c>
      <c r="AR189" s="167" t="s">
        <v>212</v>
      </c>
      <c r="AT189" s="167" t="s">
        <v>224</v>
      </c>
      <c r="AU189" s="167" t="s">
        <v>82</v>
      </c>
      <c r="AY189" s="16" t="s">
        <v>159</v>
      </c>
      <c r="BE189" s="168">
        <f t="shared" si="24"/>
        <v>0</v>
      </c>
      <c r="BF189" s="168">
        <f t="shared" si="25"/>
        <v>0</v>
      </c>
      <c r="BG189" s="168">
        <f t="shared" si="26"/>
        <v>0</v>
      </c>
      <c r="BH189" s="168">
        <f t="shared" si="27"/>
        <v>0</v>
      </c>
      <c r="BI189" s="168">
        <f t="shared" si="28"/>
        <v>0</v>
      </c>
      <c r="BJ189" s="16" t="s">
        <v>82</v>
      </c>
      <c r="BK189" s="168">
        <f t="shared" si="29"/>
        <v>0</v>
      </c>
      <c r="BL189" s="16" t="s">
        <v>165</v>
      </c>
      <c r="BM189" s="167" t="s">
        <v>917</v>
      </c>
    </row>
    <row r="190" spans="2:65" s="1" customFormat="1" ht="24" customHeight="1">
      <c r="B190" s="155"/>
      <c r="C190" s="156" t="s">
        <v>681</v>
      </c>
      <c r="D190" s="156" t="s">
        <v>161</v>
      </c>
      <c r="E190" s="157" t="s">
        <v>3695</v>
      </c>
      <c r="F190" s="158" t="s">
        <v>3696</v>
      </c>
      <c r="G190" s="159" t="s">
        <v>355</v>
      </c>
      <c r="H190" s="160">
        <v>2</v>
      </c>
      <c r="I190" s="161"/>
      <c r="J190" s="162">
        <f t="shared" si="20"/>
        <v>0</v>
      </c>
      <c r="K190" s="158" t="s">
        <v>1</v>
      </c>
      <c r="L190" s="31"/>
      <c r="M190" s="163" t="s">
        <v>1</v>
      </c>
      <c r="N190" s="164" t="s">
        <v>36</v>
      </c>
      <c r="O190" s="54"/>
      <c r="P190" s="165">
        <f t="shared" si="21"/>
        <v>0</v>
      </c>
      <c r="Q190" s="165">
        <v>0</v>
      </c>
      <c r="R190" s="165">
        <f t="shared" si="22"/>
        <v>0</v>
      </c>
      <c r="S190" s="165">
        <v>0</v>
      </c>
      <c r="T190" s="166">
        <f t="shared" si="23"/>
        <v>0</v>
      </c>
      <c r="AR190" s="167" t="s">
        <v>165</v>
      </c>
      <c r="AT190" s="167" t="s">
        <v>161</v>
      </c>
      <c r="AU190" s="167" t="s">
        <v>82</v>
      </c>
      <c r="AY190" s="16" t="s">
        <v>159</v>
      </c>
      <c r="BE190" s="168">
        <f t="shared" si="24"/>
        <v>0</v>
      </c>
      <c r="BF190" s="168">
        <f t="shared" si="25"/>
        <v>0</v>
      </c>
      <c r="BG190" s="168">
        <f t="shared" si="26"/>
        <v>0</v>
      </c>
      <c r="BH190" s="168">
        <f t="shared" si="27"/>
        <v>0</v>
      </c>
      <c r="BI190" s="168">
        <f t="shared" si="28"/>
        <v>0</v>
      </c>
      <c r="BJ190" s="16" t="s">
        <v>82</v>
      </c>
      <c r="BK190" s="168">
        <f t="shared" si="29"/>
        <v>0</v>
      </c>
      <c r="BL190" s="16" t="s">
        <v>165</v>
      </c>
      <c r="BM190" s="167" t="s">
        <v>927</v>
      </c>
    </row>
    <row r="191" spans="2:65" s="1" customFormat="1" ht="24" customHeight="1">
      <c r="B191" s="155"/>
      <c r="C191" s="195" t="s">
        <v>687</v>
      </c>
      <c r="D191" s="195" t="s">
        <v>224</v>
      </c>
      <c r="E191" s="196" t="s">
        <v>3697</v>
      </c>
      <c r="F191" s="197" t="s">
        <v>3698</v>
      </c>
      <c r="G191" s="198" t="s">
        <v>355</v>
      </c>
      <c r="H191" s="199">
        <v>2</v>
      </c>
      <c r="I191" s="200"/>
      <c r="J191" s="201">
        <f t="shared" si="20"/>
        <v>0</v>
      </c>
      <c r="K191" s="197" t="s">
        <v>1</v>
      </c>
      <c r="L191" s="202"/>
      <c r="M191" s="203" t="s">
        <v>1</v>
      </c>
      <c r="N191" s="204" t="s">
        <v>36</v>
      </c>
      <c r="O191" s="54"/>
      <c r="P191" s="165">
        <f t="shared" si="21"/>
        <v>0</v>
      </c>
      <c r="Q191" s="165">
        <v>0</v>
      </c>
      <c r="R191" s="165">
        <f t="shared" si="22"/>
        <v>0</v>
      </c>
      <c r="S191" s="165">
        <v>0</v>
      </c>
      <c r="T191" s="166">
        <f t="shared" si="23"/>
        <v>0</v>
      </c>
      <c r="AR191" s="167" t="s">
        <v>212</v>
      </c>
      <c r="AT191" s="167" t="s">
        <v>224</v>
      </c>
      <c r="AU191" s="167" t="s">
        <v>82</v>
      </c>
      <c r="AY191" s="16" t="s">
        <v>159</v>
      </c>
      <c r="BE191" s="168">
        <f t="shared" si="24"/>
        <v>0</v>
      </c>
      <c r="BF191" s="168">
        <f t="shared" si="25"/>
        <v>0</v>
      </c>
      <c r="BG191" s="168">
        <f t="shared" si="26"/>
        <v>0</v>
      </c>
      <c r="BH191" s="168">
        <f t="shared" si="27"/>
        <v>0</v>
      </c>
      <c r="BI191" s="168">
        <f t="shared" si="28"/>
        <v>0</v>
      </c>
      <c r="BJ191" s="16" t="s">
        <v>82</v>
      </c>
      <c r="BK191" s="168">
        <f t="shared" si="29"/>
        <v>0</v>
      </c>
      <c r="BL191" s="16" t="s">
        <v>165</v>
      </c>
      <c r="BM191" s="167" t="s">
        <v>938</v>
      </c>
    </row>
    <row r="192" spans="2:65" s="1" customFormat="1" ht="24" customHeight="1">
      <c r="B192" s="155"/>
      <c r="C192" s="195" t="s">
        <v>691</v>
      </c>
      <c r="D192" s="195" t="s">
        <v>224</v>
      </c>
      <c r="E192" s="196" t="s">
        <v>3699</v>
      </c>
      <c r="F192" s="197" t="s">
        <v>3767</v>
      </c>
      <c r="G192" s="198" t="s">
        <v>405</v>
      </c>
      <c r="H192" s="199">
        <v>5</v>
      </c>
      <c r="I192" s="200"/>
      <c r="J192" s="201">
        <f t="shared" si="20"/>
        <v>0</v>
      </c>
      <c r="K192" s="197" t="s">
        <v>1</v>
      </c>
      <c r="L192" s="202"/>
      <c r="M192" s="203" t="s">
        <v>1</v>
      </c>
      <c r="N192" s="204" t="s">
        <v>36</v>
      </c>
      <c r="O192" s="54"/>
      <c r="P192" s="165">
        <f t="shared" si="21"/>
        <v>0</v>
      </c>
      <c r="Q192" s="165">
        <v>0</v>
      </c>
      <c r="R192" s="165">
        <f t="shared" si="22"/>
        <v>0</v>
      </c>
      <c r="S192" s="165">
        <v>0</v>
      </c>
      <c r="T192" s="166">
        <f t="shared" si="23"/>
        <v>0</v>
      </c>
      <c r="AR192" s="167" t="s">
        <v>212</v>
      </c>
      <c r="AT192" s="167" t="s">
        <v>224</v>
      </c>
      <c r="AU192" s="167" t="s">
        <v>82</v>
      </c>
      <c r="AY192" s="16" t="s">
        <v>159</v>
      </c>
      <c r="BE192" s="168">
        <f t="shared" si="24"/>
        <v>0</v>
      </c>
      <c r="BF192" s="168">
        <f t="shared" si="25"/>
        <v>0</v>
      </c>
      <c r="BG192" s="168">
        <f t="shared" si="26"/>
        <v>0</v>
      </c>
      <c r="BH192" s="168">
        <f t="shared" si="27"/>
        <v>0</v>
      </c>
      <c r="BI192" s="168">
        <f t="shared" si="28"/>
        <v>0</v>
      </c>
      <c r="BJ192" s="16" t="s">
        <v>82</v>
      </c>
      <c r="BK192" s="168">
        <f t="shared" si="29"/>
        <v>0</v>
      </c>
      <c r="BL192" s="16" t="s">
        <v>165</v>
      </c>
      <c r="BM192" s="167" t="s">
        <v>946</v>
      </c>
    </row>
    <row r="193" spans="2:65" s="1" customFormat="1" ht="24" customHeight="1">
      <c r="B193" s="155"/>
      <c r="C193" s="195" t="s">
        <v>695</v>
      </c>
      <c r="D193" s="195" t="s">
        <v>224</v>
      </c>
      <c r="E193" s="196" t="s">
        <v>3703</v>
      </c>
      <c r="F193" s="197" t="s">
        <v>3704</v>
      </c>
      <c r="G193" s="198" t="s">
        <v>355</v>
      </c>
      <c r="H193" s="199">
        <v>2</v>
      </c>
      <c r="I193" s="200"/>
      <c r="J193" s="201">
        <f t="shared" si="20"/>
        <v>0</v>
      </c>
      <c r="K193" s="197" t="s">
        <v>1</v>
      </c>
      <c r="L193" s="202"/>
      <c r="M193" s="203" t="s">
        <v>1</v>
      </c>
      <c r="N193" s="204" t="s">
        <v>36</v>
      </c>
      <c r="O193" s="54"/>
      <c r="P193" s="165">
        <f t="shared" si="21"/>
        <v>0</v>
      </c>
      <c r="Q193" s="165">
        <v>0</v>
      </c>
      <c r="R193" s="165">
        <f t="shared" si="22"/>
        <v>0</v>
      </c>
      <c r="S193" s="165">
        <v>0</v>
      </c>
      <c r="T193" s="166">
        <f t="shared" si="23"/>
        <v>0</v>
      </c>
      <c r="AR193" s="167" t="s">
        <v>212</v>
      </c>
      <c r="AT193" s="167" t="s">
        <v>224</v>
      </c>
      <c r="AU193" s="167" t="s">
        <v>82</v>
      </c>
      <c r="AY193" s="16" t="s">
        <v>159</v>
      </c>
      <c r="BE193" s="168">
        <f t="shared" si="24"/>
        <v>0</v>
      </c>
      <c r="BF193" s="168">
        <f t="shared" si="25"/>
        <v>0</v>
      </c>
      <c r="BG193" s="168">
        <f t="shared" si="26"/>
        <v>0</v>
      </c>
      <c r="BH193" s="168">
        <f t="shared" si="27"/>
        <v>0</v>
      </c>
      <c r="BI193" s="168">
        <f t="shared" si="28"/>
        <v>0</v>
      </c>
      <c r="BJ193" s="16" t="s">
        <v>82</v>
      </c>
      <c r="BK193" s="168">
        <f t="shared" si="29"/>
        <v>0</v>
      </c>
      <c r="BL193" s="16" t="s">
        <v>165</v>
      </c>
      <c r="BM193" s="167" t="s">
        <v>955</v>
      </c>
    </row>
    <row r="194" spans="2:65" s="1" customFormat="1" ht="36" customHeight="1">
      <c r="B194" s="155"/>
      <c r="C194" s="195" t="s">
        <v>699</v>
      </c>
      <c r="D194" s="195" t="s">
        <v>224</v>
      </c>
      <c r="E194" s="196" t="s">
        <v>3705</v>
      </c>
      <c r="F194" s="197" t="s">
        <v>3706</v>
      </c>
      <c r="G194" s="198" t="s">
        <v>355</v>
      </c>
      <c r="H194" s="199">
        <v>2</v>
      </c>
      <c r="I194" s="200"/>
      <c r="J194" s="201">
        <f t="shared" si="20"/>
        <v>0</v>
      </c>
      <c r="K194" s="197" t="s">
        <v>1</v>
      </c>
      <c r="L194" s="202"/>
      <c r="M194" s="203" t="s">
        <v>1</v>
      </c>
      <c r="N194" s="204" t="s">
        <v>36</v>
      </c>
      <c r="O194" s="54"/>
      <c r="P194" s="165">
        <f t="shared" si="21"/>
        <v>0</v>
      </c>
      <c r="Q194" s="165">
        <v>0</v>
      </c>
      <c r="R194" s="165">
        <f t="shared" si="22"/>
        <v>0</v>
      </c>
      <c r="S194" s="165">
        <v>0</v>
      </c>
      <c r="T194" s="166">
        <f t="shared" si="23"/>
        <v>0</v>
      </c>
      <c r="AR194" s="167" t="s">
        <v>212</v>
      </c>
      <c r="AT194" s="167" t="s">
        <v>224</v>
      </c>
      <c r="AU194" s="167" t="s">
        <v>82</v>
      </c>
      <c r="AY194" s="16" t="s">
        <v>159</v>
      </c>
      <c r="BE194" s="168">
        <f t="shared" si="24"/>
        <v>0</v>
      </c>
      <c r="BF194" s="168">
        <f t="shared" si="25"/>
        <v>0</v>
      </c>
      <c r="BG194" s="168">
        <f t="shared" si="26"/>
        <v>0</v>
      </c>
      <c r="BH194" s="168">
        <f t="shared" si="27"/>
        <v>0</v>
      </c>
      <c r="BI194" s="168">
        <f t="shared" si="28"/>
        <v>0</v>
      </c>
      <c r="BJ194" s="16" t="s">
        <v>82</v>
      </c>
      <c r="BK194" s="168">
        <f t="shared" si="29"/>
        <v>0</v>
      </c>
      <c r="BL194" s="16" t="s">
        <v>165</v>
      </c>
      <c r="BM194" s="167" t="s">
        <v>963</v>
      </c>
    </row>
    <row r="195" spans="2:65" s="1" customFormat="1" ht="24" customHeight="1">
      <c r="B195" s="155"/>
      <c r="C195" s="195" t="s">
        <v>705</v>
      </c>
      <c r="D195" s="195" t="s">
        <v>224</v>
      </c>
      <c r="E195" s="196" t="s">
        <v>3707</v>
      </c>
      <c r="F195" s="197" t="s">
        <v>3708</v>
      </c>
      <c r="G195" s="198" t="s">
        <v>355</v>
      </c>
      <c r="H195" s="199">
        <v>2</v>
      </c>
      <c r="I195" s="200"/>
      <c r="J195" s="201">
        <f t="shared" si="20"/>
        <v>0</v>
      </c>
      <c r="K195" s="197" t="s">
        <v>1</v>
      </c>
      <c r="L195" s="202"/>
      <c r="M195" s="203" t="s">
        <v>1</v>
      </c>
      <c r="N195" s="204" t="s">
        <v>36</v>
      </c>
      <c r="O195" s="54"/>
      <c r="P195" s="165">
        <f t="shared" si="21"/>
        <v>0</v>
      </c>
      <c r="Q195" s="165">
        <v>0</v>
      </c>
      <c r="R195" s="165">
        <f t="shared" si="22"/>
        <v>0</v>
      </c>
      <c r="S195" s="165">
        <v>0</v>
      </c>
      <c r="T195" s="166">
        <f t="shared" si="23"/>
        <v>0</v>
      </c>
      <c r="AR195" s="167" t="s">
        <v>212</v>
      </c>
      <c r="AT195" s="167" t="s">
        <v>224</v>
      </c>
      <c r="AU195" s="167" t="s">
        <v>82</v>
      </c>
      <c r="AY195" s="16" t="s">
        <v>159</v>
      </c>
      <c r="BE195" s="168">
        <f t="shared" si="24"/>
        <v>0</v>
      </c>
      <c r="BF195" s="168">
        <f t="shared" si="25"/>
        <v>0</v>
      </c>
      <c r="BG195" s="168">
        <f t="shared" si="26"/>
        <v>0</v>
      </c>
      <c r="BH195" s="168">
        <f t="shared" si="27"/>
        <v>0</v>
      </c>
      <c r="BI195" s="168">
        <f t="shared" si="28"/>
        <v>0</v>
      </c>
      <c r="BJ195" s="16" t="s">
        <v>82</v>
      </c>
      <c r="BK195" s="168">
        <f t="shared" si="29"/>
        <v>0</v>
      </c>
      <c r="BL195" s="16" t="s">
        <v>165</v>
      </c>
      <c r="BM195" s="167" t="s">
        <v>975</v>
      </c>
    </row>
    <row r="196" spans="2:65" s="1" customFormat="1" ht="24" customHeight="1">
      <c r="B196" s="155"/>
      <c r="C196" s="195" t="s">
        <v>711</v>
      </c>
      <c r="D196" s="195" t="s">
        <v>224</v>
      </c>
      <c r="E196" s="196" t="s">
        <v>3709</v>
      </c>
      <c r="F196" s="197" t="s">
        <v>3710</v>
      </c>
      <c r="G196" s="198" t="s">
        <v>355</v>
      </c>
      <c r="H196" s="199">
        <v>2</v>
      </c>
      <c r="I196" s="200"/>
      <c r="J196" s="201">
        <f t="shared" si="20"/>
        <v>0</v>
      </c>
      <c r="K196" s="197" t="s">
        <v>1</v>
      </c>
      <c r="L196" s="202"/>
      <c r="M196" s="203" t="s">
        <v>1</v>
      </c>
      <c r="N196" s="204" t="s">
        <v>36</v>
      </c>
      <c r="O196" s="54"/>
      <c r="P196" s="165">
        <f t="shared" si="21"/>
        <v>0</v>
      </c>
      <c r="Q196" s="165">
        <v>0</v>
      </c>
      <c r="R196" s="165">
        <f t="shared" si="22"/>
        <v>0</v>
      </c>
      <c r="S196" s="165">
        <v>0</v>
      </c>
      <c r="T196" s="166">
        <f t="shared" si="23"/>
        <v>0</v>
      </c>
      <c r="AR196" s="167" t="s">
        <v>212</v>
      </c>
      <c r="AT196" s="167" t="s">
        <v>224</v>
      </c>
      <c r="AU196" s="167" t="s">
        <v>82</v>
      </c>
      <c r="AY196" s="16" t="s">
        <v>159</v>
      </c>
      <c r="BE196" s="168">
        <f t="shared" si="24"/>
        <v>0</v>
      </c>
      <c r="BF196" s="168">
        <f t="shared" si="25"/>
        <v>0</v>
      </c>
      <c r="BG196" s="168">
        <f t="shared" si="26"/>
        <v>0</v>
      </c>
      <c r="BH196" s="168">
        <f t="shared" si="27"/>
        <v>0</v>
      </c>
      <c r="BI196" s="168">
        <f t="shared" si="28"/>
        <v>0</v>
      </c>
      <c r="BJ196" s="16" t="s">
        <v>82</v>
      </c>
      <c r="BK196" s="168">
        <f t="shared" si="29"/>
        <v>0</v>
      </c>
      <c r="BL196" s="16" t="s">
        <v>165</v>
      </c>
      <c r="BM196" s="167" t="s">
        <v>989</v>
      </c>
    </row>
    <row r="197" spans="2:65" s="1" customFormat="1" ht="16.5" customHeight="1">
      <c r="B197" s="155"/>
      <c r="C197" s="195" t="s">
        <v>717</v>
      </c>
      <c r="D197" s="195" t="s">
        <v>224</v>
      </c>
      <c r="E197" s="196" t="s">
        <v>3711</v>
      </c>
      <c r="F197" s="197" t="s">
        <v>3712</v>
      </c>
      <c r="G197" s="198" t="s">
        <v>355</v>
      </c>
      <c r="H197" s="199">
        <v>2</v>
      </c>
      <c r="I197" s="200"/>
      <c r="J197" s="201">
        <f t="shared" si="20"/>
        <v>0</v>
      </c>
      <c r="K197" s="197" t="s">
        <v>1</v>
      </c>
      <c r="L197" s="202"/>
      <c r="M197" s="203" t="s">
        <v>1</v>
      </c>
      <c r="N197" s="204" t="s">
        <v>36</v>
      </c>
      <c r="O197" s="54"/>
      <c r="P197" s="165">
        <f t="shared" si="21"/>
        <v>0</v>
      </c>
      <c r="Q197" s="165">
        <v>0</v>
      </c>
      <c r="R197" s="165">
        <f t="shared" si="22"/>
        <v>0</v>
      </c>
      <c r="S197" s="165">
        <v>0</v>
      </c>
      <c r="T197" s="166">
        <f t="shared" si="23"/>
        <v>0</v>
      </c>
      <c r="AR197" s="167" t="s">
        <v>212</v>
      </c>
      <c r="AT197" s="167" t="s">
        <v>224</v>
      </c>
      <c r="AU197" s="167" t="s">
        <v>82</v>
      </c>
      <c r="AY197" s="16" t="s">
        <v>159</v>
      </c>
      <c r="BE197" s="168">
        <f t="shared" si="24"/>
        <v>0</v>
      </c>
      <c r="BF197" s="168">
        <f t="shared" si="25"/>
        <v>0</v>
      </c>
      <c r="BG197" s="168">
        <f t="shared" si="26"/>
        <v>0</v>
      </c>
      <c r="BH197" s="168">
        <f t="shared" si="27"/>
        <v>0</v>
      </c>
      <c r="BI197" s="168">
        <f t="shared" si="28"/>
        <v>0</v>
      </c>
      <c r="BJ197" s="16" t="s">
        <v>82</v>
      </c>
      <c r="BK197" s="168">
        <f t="shared" si="29"/>
        <v>0</v>
      </c>
      <c r="BL197" s="16" t="s">
        <v>165</v>
      </c>
      <c r="BM197" s="167" t="s">
        <v>1000</v>
      </c>
    </row>
    <row r="198" spans="2:65" s="1" customFormat="1" ht="24" customHeight="1">
      <c r="B198" s="155"/>
      <c r="C198" s="156" t="s">
        <v>721</v>
      </c>
      <c r="D198" s="156" t="s">
        <v>161</v>
      </c>
      <c r="E198" s="157" t="s">
        <v>3768</v>
      </c>
      <c r="F198" s="158" t="s">
        <v>3769</v>
      </c>
      <c r="G198" s="159" t="s">
        <v>355</v>
      </c>
      <c r="H198" s="160">
        <v>6</v>
      </c>
      <c r="I198" s="161"/>
      <c r="J198" s="162">
        <f t="shared" si="20"/>
        <v>0</v>
      </c>
      <c r="K198" s="158" t="s">
        <v>1</v>
      </c>
      <c r="L198" s="31"/>
      <c r="M198" s="163" t="s">
        <v>1</v>
      </c>
      <c r="N198" s="164" t="s">
        <v>36</v>
      </c>
      <c r="O198" s="54"/>
      <c r="P198" s="165">
        <f t="shared" si="21"/>
        <v>0</v>
      </c>
      <c r="Q198" s="165">
        <v>0</v>
      </c>
      <c r="R198" s="165">
        <f t="shared" si="22"/>
        <v>0</v>
      </c>
      <c r="S198" s="165">
        <v>0</v>
      </c>
      <c r="T198" s="166">
        <f t="shared" si="23"/>
        <v>0</v>
      </c>
      <c r="AR198" s="167" t="s">
        <v>165</v>
      </c>
      <c r="AT198" s="167" t="s">
        <v>161</v>
      </c>
      <c r="AU198" s="167" t="s">
        <v>82</v>
      </c>
      <c r="AY198" s="16" t="s">
        <v>159</v>
      </c>
      <c r="BE198" s="168">
        <f t="shared" si="24"/>
        <v>0</v>
      </c>
      <c r="BF198" s="168">
        <f t="shared" si="25"/>
        <v>0</v>
      </c>
      <c r="BG198" s="168">
        <f t="shared" si="26"/>
        <v>0</v>
      </c>
      <c r="BH198" s="168">
        <f t="shared" si="27"/>
        <v>0</v>
      </c>
      <c r="BI198" s="168">
        <f t="shared" si="28"/>
        <v>0</v>
      </c>
      <c r="BJ198" s="16" t="s">
        <v>82</v>
      </c>
      <c r="BK198" s="168">
        <f t="shared" si="29"/>
        <v>0</v>
      </c>
      <c r="BL198" s="16" t="s">
        <v>165</v>
      </c>
      <c r="BM198" s="167" t="s">
        <v>1011</v>
      </c>
    </row>
    <row r="199" spans="2:65" s="1" customFormat="1" ht="24" customHeight="1">
      <c r="B199" s="155"/>
      <c r="C199" s="195" t="s">
        <v>727</v>
      </c>
      <c r="D199" s="195" t="s">
        <v>224</v>
      </c>
      <c r="E199" s="196" t="s">
        <v>3770</v>
      </c>
      <c r="F199" s="197" t="s">
        <v>3771</v>
      </c>
      <c r="G199" s="198" t="s">
        <v>355</v>
      </c>
      <c r="H199" s="199">
        <v>6</v>
      </c>
      <c r="I199" s="200"/>
      <c r="J199" s="201">
        <f t="shared" si="20"/>
        <v>0</v>
      </c>
      <c r="K199" s="197" t="s">
        <v>1</v>
      </c>
      <c r="L199" s="202"/>
      <c r="M199" s="203" t="s">
        <v>1</v>
      </c>
      <c r="N199" s="204" t="s">
        <v>36</v>
      </c>
      <c r="O199" s="54"/>
      <c r="P199" s="165">
        <f t="shared" si="21"/>
        <v>0</v>
      </c>
      <c r="Q199" s="165">
        <v>0</v>
      </c>
      <c r="R199" s="165">
        <f t="shared" si="22"/>
        <v>0</v>
      </c>
      <c r="S199" s="165">
        <v>0</v>
      </c>
      <c r="T199" s="166">
        <f t="shared" si="23"/>
        <v>0</v>
      </c>
      <c r="AR199" s="167" t="s">
        <v>212</v>
      </c>
      <c r="AT199" s="167" t="s">
        <v>224</v>
      </c>
      <c r="AU199" s="167" t="s">
        <v>82</v>
      </c>
      <c r="AY199" s="16" t="s">
        <v>159</v>
      </c>
      <c r="BE199" s="168">
        <f t="shared" si="24"/>
        <v>0</v>
      </c>
      <c r="BF199" s="168">
        <f t="shared" si="25"/>
        <v>0</v>
      </c>
      <c r="BG199" s="168">
        <f t="shared" si="26"/>
        <v>0</v>
      </c>
      <c r="BH199" s="168">
        <f t="shared" si="27"/>
        <v>0</v>
      </c>
      <c r="BI199" s="168">
        <f t="shared" si="28"/>
        <v>0</v>
      </c>
      <c r="BJ199" s="16" t="s">
        <v>82</v>
      </c>
      <c r="BK199" s="168">
        <f t="shared" si="29"/>
        <v>0</v>
      </c>
      <c r="BL199" s="16" t="s">
        <v>165</v>
      </c>
      <c r="BM199" s="167" t="s">
        <v>1022</v>
      </c>
    </row>
    <row r="200" spans="2:65" s="1" customFormat="1" ht="16.5" customHeight="1">
      <c r="B200" s="155"/>
      <c r="C200" s="195" t="s">
        <v>731</v>
      </c>
      <c r="D200" s="195" t="s">
        <v>224</v>
      </c>
      <c r="E200" s="196" t="s">
        <v>3772</v>
      </c>
      <c r="F200" s="197" t="s">
        <v>3773</v>
      </c>
      <c r="G200" s="198" t="s">
        <v>355</v>
      </c>
      <c r="H200" s="199">
        <v>6</v>
      </c>
      <c r="I200" s="200"/>
      <c r="J200" s="201">
        <f t="shared" si="20"/>
        <v>0</v>
      </c>
      <c r="K200" s="197" t="s">
        <v>1</v>
      </c>
      <c r="L200" s="202"/>
      <c r="M200" s="203" t="s">
        <v>1</v>
      </c>
      <c r="N200" s="204" t="s">
        <v>36</v>
      </c>
      <c r="O200" s="54"/>
      <c r="P200" s="165">
        <f t="shared" si="21"/>
        <v>0</v>
      </c>
      <c r="Q200" s="165">
        <v>0</v>
      </c>
      <c r="R200" s="165">
        <f t="shared" si="22"/>
        <v>0</v>
      </c>
      <c r="S200" s="165">
        <v>0</v>
      </c>
      <c r="T200" s="166">
        <f t="shared" si="23"/>
        <v>0</v>
      </c>
      <c r="AR200" s="167" t="s">
        <v>212</v>
      </c>
      <c r="AT200" s="167" t="s">
        <v>224</v>
      </c>
      <c r="AU200" s="167" t="s">
        <v>82</v>
      </c>
      <c r="AY200" s="16" t="s">
        <v>159</v>
      </c>
      <c r="BE200" s="168">
        <f t="shared" si="24"/>
        <v>0</v>
      </c>
      <c r="BF200" s="168">
        <f t="shared" si="25"/>
        <v>0</v>
      </c>
      <c r="BG200" s="168">
        <f t="shared" si="26"/>
        <v>0</v>
      </c>
      <c r="BH200" s="168">
        <f t="shared" si="27"/>
        <v>0</v>
      </c>
      <c r="BI200" s="168">
        <f t="shared" si="28"/>
        <v>0</v>
      </c>
      <c r="BJ200" s="16" t="s">
        <v>82</v>
      </c>
      <c r="BK200" s="168">
        <f t="shared" si="29"/>
        <v>0</v>
      </c>
      <c r="BL200" s="16" t="s">
        <v>165</v>
      </c>
      <c r="BM200" s="167" t="s">
        <v>1032</v>
      </c>
    </row>
    <row r="201" spans="2:65" s="1" customFormat="1" ht="16.5" customHeight="1">
      <c r="B201" s="155"/>
      <c r="C201" s="195" t="s">
        <v>737</v>
      </c>
      <c r="D201" s="195" t="s">
        <v>224</v>
      </c>
      <c r="E201" s="196" t="s">
        <v>3774</v>
      </c>
      <c r="F201" s="197" t="s">
        <v>3775</v>
      </c>
      <c r="G201" s="198" t="s">
        <v>355</v>
      </c>
      <c r="H201" s="199">
        <v>6</v>
      </c>
      <c r="I201" s="200"/>
      <c r="J201" s="201">
        <f t="shared" si="20"/>
        <v>0</v>
      </c>
      <c r="K201" s="197" t="s">
        <v>1</v>
      </c>
      <c r="L201" s="202"/>
      <c r="M201" s="203" t="s">
        <v>1</v>
      </c>
      <c r="N201" s="204" t="s">
        <v>36</v>
      </c>
      <c r="O201" s="54"/>
      <c r="P201" s="165">
        <f t="shared" si="21"/>
        <v>0</v>
      </c>
      <c r="Q201" s="165">
        <v>0</v>
      </c>
      <c r="R201" s="165">
        <f t="shared" si="22"/>
        <v>0</v>
      </c>
      <c r="S201" s="165">
        <v>0</v>
      </c>
      <c r="T201" s="166">
        <f t="shared" si="23"/>
        <v>0</v>
      </c>
      <c r="AR201" s="167" t="s">
        <v>212</v>
      </c>
      <c r="AT201" s="167" t="s">
        <v>224</v>
      </c>
      <c r="AU201" s="167" t="s">
        <v>82</v>
      </c>
      <c r="AY201" s="16" t="s">
        <v>159</v>
      </c>
      <c r="BE201" s="168">
        <f t="shared" si="24"/>
        <v>0</v>
      </c>
      <c r="BF201" s="168">
        <f t="shared" si="25"/>
        <v>0</v>
      </c>
      <c r="BG201" s="168">
        <f t="shared" si="26"/>
        <v>0</v>
      </c>
      <c r="BH201" s="168">
        <f t="shared" si="27"/>
        <v>0</v>
      </c>
      <c r="BI201" s="168">
        <f t="shared" si="28"/>
        <v>0</v>
      </c>
      <c r="BJ201" s="16" t="s">
        <v>82</v>
      </c>
      <c r="BK201" s="168">
        <f t="shared" si="29"/>
        <v>0</v>
      </c>
      <c r="BL201" s="16" t="s">
        <v>165</v>
      </c>
      <c r="BM201" s="167" t="s">
        <v>1045</v>
      </c>
    </row>
    <row r="202" spans="2:65" s="1" customFormat="1" ht="16.5" customHeight="1">
      <c r="B202" s="155"/>
      <c r="C202" s="195" t="s">
        <v>742</v>
      </c>
      <c r="D202" s="195" t="s">
        <v>224</v>
      </c>
      <c r="E202" s="196" t="s">
        <v>3776</v>
      </c>
      <c r="F202" s="197" t="s">
        <v>3777</v>
      </c>
      <c r="G202" s="198" t="s">
        <v>355</v>
      </c>
      <c r="H202" s="199">
        <v>6</v>
      </c>
      <c r="I202" s="200"/>
      <c r="J202" s="201">
        <f t="shared" si="20"/>
        <v>0</v>
      </c>
      <c r="K202" s="197" t="s">
        <v>1</v>
      </c>
      <c r="L202" s="202"/>
      <c r="M202" s="203" t="s">
        <v>1</v>
      </c>
      <c r="N202" s="204" t="s">
        <v>36</v>
      </c>
      <c r="O202" s="54"/>
      <c r="P202" s="165">
        <f t="shared" si="21"/>
        <v>0</v>
      </c>
      <c r="Q202" s="165">
        <v>0</v>
      </c>
      <c r="R202" s="165">
        <f t="shared" si="22"/>
        <v>0</v>
      </c>
      <c r="S202" s="165">
        <v>0</v>
      </c>
      <c r="T202" s="166">
        <f t="shared" si="23"/>
        <v>0</v>
      </c>
      <c r="AR202" s="167" t="s">
        <v>212</v>
      </c>
      <c r="AT202" s="167" t="s">
        <v>224</v>
      </c>
      <c r="AU202" s="167" t="s">
        <v>82</v>
      </c>
      <c r="AY202" s="16" t="s">
        <v>159</v>
      </c>
      <c r="BE202" s="168">
        <f t="shared" si="24"/>
        <v>0</v>
      </c>
      <c r="BF202" s="168">
        <f t="shared" si="25"/>
        <v>0</v>
      </c>
      <c r="BG202" s="168">
        <f t="shared" si="26"/>
        <v>0</v>
      </c>
      <c r="BH202" s="168">
        <f t="shared" si="27"/>
        <v>0</v>
      </c>
      <c r="BI202" s="168">
        <f t="shared" si="28"/>
        <v>0</v>
      </c>
      <c r="BJ202" s="16" t="s">
        <v>82</v>
      </c>
      <c r="BK202" s="168">
        <f t="shared" si="29"/>
        <v>0</v>
      </c>
      <c r="BL202" s="16" t="s">
        <v>165</v>
      </c>
      <c r="BM202" s="167" t="s">
        <v>1172</v>
      </c>
    </row>
    <row r="203" spans="2:65" s="1" customFormat="1" ht="16.5" customHeight="1">
      <c r="B203" s="155"/>
      <c r="C203" s="195" t="s">
        <v>747</v>
      </c>
      <c r="D203" s="195" t="s">
        <v>224</v>
      </c>
      <c r="E203" s="196" t="s">
        <v>3778</v>
      </c>
      <c r="F203" s="197" t="s">
        <v>3779</v>
      </c>
      <c r="G203" s="198" t="s">
        <v>355</v>
      </c>
      <c r="H203" s="199">
        <v>6</v>
      </c>
      <c r="I203" s="200"/>
      <c r="J203" s="201">
        <f t="shared" si="20"/>
        <v>0</v>
      </c>
      <c r="K203" s="197" t="s">
        <v>1</v>
      </c>
      <c r="L203" s="202"/>
      <c r="M203" s="203" t="s">
        <v>1</v>
      </c>
      <c r="N203" s="204" t="s">
        <v>36</v>
      </c>
      <c r="O203" s="54"/>
      <c r="P203" s="165">
        <f t="shared" si="21"/>
        <v>0</v>
      </c>
      <c r="Q203" s="165">
        <v>0</v>
      </c>
      <c r="R203" s="165">
        <f t="shared" si="22"/>
        <v>0</v>
      </c>
      <c r="S203" s="165">
        <v>0</v>
      </c>
      <c r="T203" s="166">
        <f t="shared" si="23"/>
        <v>0</v>
      </c>
      <c r="AR203" s="167" t="s">
        <v>212</v>
      </c>
      <c r="AT203" s="167" t="s">
        <v>224</v>
      </c>
      <c r="AU203" s="167" t="s">
        <v>82</v>
      </c>
      <c r="AY203" s="16" t="s">
        <v>159</v>
      </c>
      <c r="BE203" s="168">
        <f t="shared" si="24"/>
        <v>0</v>
      </c>
      <c r="BF203" s="168">
        <f t="shared" si="25"/>
        <v>0</v>
      </c>
      <c r="BG203" s="168">
        <f t="shared" si="26"/>
        <v>0</v>
      </c>
      <c r="BH203" s="168">
        <f t="shared" si="27"/>
        <v>0</v>
      </c>
      <c r="BI203" s="168">
        <f t="shared" si="28"/>
        <v>0</v>
      </c>
      <c r="BJ203" s="16" t="s">
        <v>82</v>
      </c>
      <c r="BK203" s="168">
        <f t="shared" si="29"/>
        <v>0</v>
      </c>
      <c r="BL203" s="16" t="s">
        <v>165</v>
      </c>
      <c r="BM203" s="167" t="s">
        <v>1175</v>
      </c>
    </row>
    <row r="204" spans="2:65" s="1" customFormat="1" ht="16.5" customHeight="1">
      <c r="B204" s="155"/>
      <c r="C204" s="195" t="s">
        <v>752</v>
      </c>
      <c r="D204" s="195" t="s">
        <v>224</v>
      </c>
      <c r="E204" s="196" t="s">
        <v>74</v>
      </c>
      <c r="F204" s="197" t="s">
        <v>3780</v>
      </c>
      <c r="G204" s="198" t="s">
        <v>355</v>
      </c>
      <c r="H204" s="199">
        <v>6</v>
      </c>
      <c r="I204" s="200"/>
      <c r="J204" s="201">
        <f t="shared" si="20"/>
        <v>0</v>
      </c>
      <c r="K204" s="197" t="s">
        <v>1</v>
      </c>
      <c r="L204" s="202"/>
      <c r="M204" s="203" t="s">
        <v>1</v>
      </c>
      <c r="N204" s="204" t="s">
        <v>36</v>
      </c>
      <c r="O204" s="54"/>
      <c r="P204" s="165">
        <f t="shared" si="21"/>
        <v>0</v>
      </c>
      <c r="Q204" s="165">
        <v>0</v>
      </c>
      <c r="R204" s="165">
        <f t="shared" si="22"/>
        <v>0</v>
      </c>
      <c r="S204" s="165">
        <v>0</v>
      </c>
      <c r="T204" s="166">
        <f t="shared" si="23"/>
        <v>0</v>
      </c>
      <c r="AR204" s="167" t="s">
        <v>212</v>
      </c>
      <c r="AT204" s="167" t="s">
        <v>224</v>
      </c>
      <c r="AU204" s="167" t="s">
        <v>82</v>
      </c>
      <c r="AY204" s="16" t="s">
        <v>159</v>
      </c>
      <c r="BE204" s="168">
        <f t="shared" si="24"/>
        <v>0</v>
      </c>
      <c r="BF204" s="168">
        <f t="shared" si="25"/>
        <v>0</v>
      </c>
      <c r="BG204" s="168">
        <f t="shared" si="26"/>
        <v>0</v>
      </c>
      <c r="BH204" s="168">
        <f t="shared" si="27"/>
        <v>0</v>
      </c>
      <c r="BI204" s="168">
        <f t="shared" si="28"/>
        <v>0</v>
      </c>
      <c r="BJ204" s="16" t="s">
        <v>82</v>
      </c>
      <c r="BK204" s="168">
        <f t="shared" si="29"/>
        <v>0</v>
      </c>
      <c r="BL204" s="16" t="s">
        <v>165</v>
      </c>
      <c r="BM204" s="167" t="s">
        <v>1180</v>
      </c>
    </row>
    <row r="205" spans="2:65" s="1" customFormat="1" ht="24" customHeight="1">
      <c r="B205" s="155"/>
      <c r="C205" s="156" t="s">
        <v>757</v>
      </c>
      <c r="D205" s="156" t="s">
        <v>161</v>
      </c>
      <c r="E205" s="157" t="s">
        <v>3715</v>
      </c>
      <c r="F205" s="158" t="s">
        <v>3716</v>
      </c>
      <c r="G205" s="159" t="s">
        <v>164</v>
      </c>
      <c r="H205" s="160">
        <v>1</v>
      </c>
      <c r="I205" s="161"/>
      <c r="J205" s="162">
        <f t="shared" si="20"/>
        <v>0</v>
      </c>
      <c r="K205" s="158" t="s">
        <v>1</v>
      </c>
      <c r="L205" s="31"/>
      <c r="M205" s="163" t="s">
        <v>1</v>
      </c>
      <c r="N205" s="164" t="s">
        <v>36</v>
      </c>
      <c r="O205" s="54"/>
      <c r="P205" s="165">
        <f t="shared" si="21"/>
        <v>0</v>
      </c>
      <c r="Q205" s="165">
        <v>0</v>
      </c>
      <c r="R205" s="165">
        <f t="shared" si="22"/>
        <v>0</v>
      </c>
      <c r="S205" s="165">
        <v>0</v>
      </c>
      <c r="T205" s="166">
        <f t="shared" si="23"/>
        <v>0</v>
      </c>
      <c r="AR205" s="167" t="s">
        <v>165</v>
      </c>
      <c r="AT205" s="167" t="s">
        <v>161</v>
      </c>
      <c r="AU205" s="167" t="s">
        <v>82</v>
      </c>
      <c r="AY205" s="16" t="s">
        <v>159</v>
      </c>
      <c r="BE205" s="168">
        <f t="shared" si="24"/>
        <v>0</v>
      </c>
      <c r="BF205" s="168">
        <f t="shared" si="25"/>
        <v>0</v>
      </c>
      <c r="BG205" s="168">
        <f t="shared" si="26"/>
        <v>0</v>
      </c>
      <c r="BH205" s="168">
        <f t="shared" si="27"/>
        <v>0</v>
      </c>
      <c r="BI205" s="168">
        <f t="shared" si="28"/>
        <v>0</v>
      </c>
      <c r="BJ205" s="16" t="s">
        <v>82</v>
      </c>
      <c r="BK205" s="168">
        <f t="shared" si="29"/>
        <v>0</v>
      </c>
      <c r="BL205" s="16" t="s">
        <v>165</v>
      </c>
      <c r="BM205" s="167" t="s">
        <v>1183</v>
      </c>
    </row>
    <row r="206" spans="2:65" s="1" customFormat="1" ht="24" customHeight="1">
      <c r="B206" s="155"/>
      <c r="C206" s="156" t="s">
        <v>763</v>
      </c>
      <c r="D206" s="156" t="s">
        <v>161</v>
      </c>
      <c r="E206" s="157" t="s">
        <v>3717</v>
      </c>
      <c r="F206" s="158" t="s">
        <v>3718</v>
      </c>
      <c r="G206" s="159" t="s">
        <v>164</v>
      </c>
      <c r="H206" s="160">
        <v>2</v>
      </c>
      <c r="I206" s="161"/>
      <c r="J206" s="162">
        <f t="shared" si="20"/>
        <v>0</v>
      </c>
      <c r="K206" s="158" t="s">
        <v>1</v>
      </c>
      <c r="L206" s="31"/>
      <c r="M206" s="163" t="s">
        <v>1</v>
      </c>
      <c r="N206" s="164" t="s">
        <v>36</v>
      </c>
      <c r="O206" s="54"/>
      <c r="P206" s="165">
        <f t="shared" si="21"/>
        <v>0</v>
      </c>
      <c r="Q206" s="165">
        <v>0</v>
      </c>
      <c r="R206" s="165">
        <f t="shared" si="22"/>
        <v>0</v>
      </c>
      <c r="S206" s="165">
        <v>0</v>
      </c>
      <c r="T206" s="166">
        <f t="shared" si="23"/>
        <v>0</v>
      </c>
      <c r="AR206" s="167" t="s">
        <v>165</v>
      </c>
      <c r="AT206" s="167" t="s">
        <v>161</v>
      </c>
      <c r="AU206" s="167" t="s">
        <v>82</v>
      </c>
      <c r="AY206" s="16" t="s">
        <v>159</v>
      </c>
      <c r="BE206" s="168">
        <f t="shared" si="24"/>
        <v>0</v>
      </c>
      <c r="BF206" s="168">
        <f t="shared" si="25"/>
        <v>0</v>
      </c>
      <c r="BG206" s="168">
        <f t="shared" si="26"/>
        <v>0</v>
      </c>
      <c r="BH206" s="168">
        <f t="shared" si="27"/>
        <v>0</v>
      </c>
      <c r="BI206" s="168">
        <f t="shared" si="28"/>
        <v>0</v>
      </c>
      <c r="BJ206" s="16" t="s">
        <v>82</v>
      </c>
      <c r="BK206" s="168">
        <f t="shared" si="29"/>
        <v>0</v>
      </c>
      <c r="BL206" s="16" t="s">
        <v>165</v>
      </c>
      <c r="BM206" s="167" t="s">
        <v>1186</v>
      </c>
    </row>
    <row r="207" spans="2:65" s="1" customFormat="1" ht="16.5" customHeight="1">
      <c r="B207" s="155"/>
      <c r="C207" s="156" t="s">
        <v>769</v>
      </c>
      <c r="D207" s="156" t="s">
        <v>161</v>
      </c>
      <c r="E207" s="157" t="s">
        <v>1110</v>
      </c>
      <c r="F207" s="158" t="s">
        <v>1111</v>
      </c>
      <c r="G207" s="159" t="s">
        <v>405</v>
      </c>
      <c r="H207" s="160">
        <v>163</v>
      </c>
      <c r="I207" s="161"/>
      <c r="J207" s="162">
        <f t="shared" si="20"/>
        <v>0</v>
      </c>
      <c r="K207" s="158" t="s">
        <v>1</v>
      </c>
      <c r="L207" s="31"/>
      <c r="M207" s="163" t="s">
        <v>1</v>
      </c>
      <c r="N207" s="164" t="s">
        <v>36</v>
      </c>
      <c r="O207" s="54"/>
      <c r="P207" s="165">
        <f t="shared" si="21"/>
        <v>0</v>
      </c>
      <c r="Q207" s="165">
        <v>0</v>
      </c>
      <c r="R207" s="165">
        <f t="shared" si="22"/>
        <v>0</v>
      </c>
      <c r="S207" s="165">
        <v>0</v>
      </c>
      <c r="T207" s="166">
        <f t="shared" si="23"/>
        <v>0</v>
      </c>
      <c r="AR207" s="167" t="s">
        <v>165</v>
      </c>
      <c r="AT207" s="167" t="s">
        <v>161</v>
      </c>
      <c r="AU207" s="167" t="s">
        <v>82</v>
      </c>
      <c r="AY207" s="16" t="s">
        <v>159</v>
      </c>
      <c r="BE207" s="168">
        <f t="shared" si="24"/>
        <v>0</v>
      </c>
      <c r="BF207" s="168">
        <f t="shared" si="25"/>
        <v>0</v>
      </c>
      <c r="BG207" s="168">
        <f t="shared" si="26"/>
        <v>0</v>
      </c>
      <c r="BH207" s="168">
        <f t="shared" si="27"/>
        <v>0</v>
      </c>
      <c r="BI207" s="168">
        <f t="shared" si="28"/>
        <v>0</v>
      </c>
      <c r="BJ207" s="16" t="s">
        <v>82</v>
      </c>
      <c r="BK207" s="168">
        <f t="shared" si="29"/>
        <v>0</v>
      </c>
      <c r="BL207" s="16" t="s">
        <v>165</v>
      </c>
      <c r="BM207" s="167" t="s">
        <v>1189</v>
      </c>
    </row>
    <row r="208" spans="2:65" s="1" customFormat="1" ht="24" customHeight="1">
      <c r="B208" s="155"/>
      <c r="C208" s="156" t="s">
        <v>773</v>
      </c>
      <c r="D208" s="156" t="s">
        <v>161</v>
      </c>
      <c r="E208" s="157" t="s">
        <v>1112</v>
      </c>
      <c r="F208" s="158" t="s">
        <v>1113</v>
      </c>
      <c r="G208" s="159" t="s">
        <v>405</v>
      </c>
      <c r="H208" s="160">
        <v>60</v>
      </c>
      <c r="I208" s="161"/>
      <c r="J208" s="162">
        <f t="shared" si="20"/>
        <v>0</v>
      </c>
      <c r="K208" s="158" t="s">
        <v>1</v>
      </c>
      <c r="L208" s="31"/>
      <c r="M208" s="163" t="s">
        <v>1</v>
      </c>
      <c r="N208" s="164" t="s">
        <v>36</v>
      </c>
      <c r="O208" s="54"/>
      <c r="P208" s="165">
        <f t="shared" si="21"/>
        <v>0</v>
      </c>
      <c r="Q208" s="165">
        <v>0</v>
      </c>
      <c r="R208" s="165">
        <f t="shared" si="22"/>
        <v>0</v>
      </c>
      <c r="S208" s="165">
        <v>0</v>
      </c>
      <c r="T208" s="166">
        <f t="shared" si="23"/>
        <v>0</v>
      </c>
      <c r="AR208" s="167" t="s">
        <v>165</v>
      </c>
      <c r="AT208" s="167" t="s">
        <v>161</v>
      </c>
      <c r="AU208" s="167" t="s">
        <v>82</v>
      </c>
      <c r="AY208" s="16" t="s">
        <v>159</v>
      </c>
      <c r="BE208" s="168">
        <f t="shared" si="24"/>
        <v>0</v>
      </c>
      <c r="BF208" s="168">
        <f t="shared" si="25"/>
        <v>0</v>
      </c>
      <c r="BG208" s="168">
        <f t="shared" si="26"/>
        <v>0</v>
      </c>
      <c r="BH208" s="168">
        <f t="shared" si="27"/>
        <v>0</v>
      </c>
      <c r="BI208" s="168">
        <f t="shared" si="28"/>
        <v>0</v>
      </c>
      <c r="BJ208" s="16" t="s">
        <v>82</v>
      </c>
      <c r="BK208" s="168">
        <f t="shared" si="29"/>
        <v>0</v>
      </c>
      <c r="BL208" s="16" t="s">
        <v>165</v>
      </c>
      <c r="BM208" s="167" t="s">
        <v>1192</v>
      </c>
    </row>
    <row r="209" spans="2:65" s="1" customFormat="1" ht="24" customHeight="1">
      <c r="B209" s="155"/>
      <c r="C209" s="195" t="s">
        <v>777</v>
      </c>
      <c r="D209" s="195" t="s">
        <v>224</v>
      </c>
      <c r="E209" s="196" t="s">
        <v>1114</v>
      </c>
      <c r="F209" s="197" t="s">
        <v>1115</v>
      </c>
      <c r="G209" s="198" t="s">
        <v>405</v>
      </c>
      <c r="H209" s="199">
        <v>60</v>
      </c>
      <c r="I209" s="200"/>
      <c r="J209" s="201">
        <f t="shared" si="20"/>
        <v>0</v>
      </c>
      <c r="K209" s="197" t="s">
        <v>1</v>
      </c>
      <c r="L209" s="202"/>
      <c r="M209" s="203" t="s">
        <v>1</v>
      </c>
      <c r="N209" s="204" t="s">
        <v>36</v>
      </c>
      <c r="O209" s="54"/>
      <c r="P209" s="165">
        <f t="shared" si="21"/>
        <v>0</v>
      </c>
      <c r="Q209" s="165">
        <v>0</v>
      </c>
      <c r="R209" s="165">
        <f t="shared" si="22"/>
        <v>0</v>
      </c>
      <c r="S209" s="165">
        <v>0</v>
      </c>
      <c r="T209" s="166">
        <f t="shared" si="23"/>
        <v>0</v>
      </c>
      <c r="AR209" s="167" t="s">
        <v>212</v>
      </c>
      <c r="AT209" s="167" t="s">
        <v>224</v>
      </c>
      <c r="AU209" s="167" t="s">
        <v>82</v>
      </c>
      <c r="AY209" s="16" t="s">
        <v>159</v>
      </c>
      <c r="BE209" s="168">
        <f t="shared" si="24"/>
        <v>0</v>
      </c>
      <c r="BF209" s="168">
        <f t="shared" si="25"/>
        <v>0</v>
      </c>
      <c r="BG209" s="168">
        <f t="shared" si="26"/>
        <v>0</v>
      </c>
      <c r="BH209" s="168">
        <f t="shared" si="27"/>
        <v>0</v>
      </c>
      <c r="BI209" s="168">
        <f t="shared" si="28"/>
        <v>0</v>
      </c>
      <c r="BJ209" s="16" t="s">
        <v>82</v>
      </c>
      <c r="BK209" s="168">
        <f t="shared" si="29"/>
        <v>0</v>
      </c>
      <c r="BL209" s="16" t="s">
        <v>165</v>
      </c>
      <c r="BM209" s="167" t="s">
        <v>1195</v>
      </c>
    </row>
    <row r="210" spans="2:65" s="1" customFormat="1" ht="24" customHeight="1">
      <c r="B210" s="155"/>
      <c r="C210" s="156" t="s">
        <v>783</v>
      </c>
      <c r="D210" s="156" t="s">
        <v>161</v>
      </c>
      <c r="E210" s="157" t="s">
        <v>1116</v>
      </c>
      <c r="F210" s="158" t="s">
        <v>1117</v>
      </c>
      <c r="G210" s="159" t="s">
        <v>405</v>
      </c>
      <c r="H210" s="160">
        <v>163</v>
      </c>
      <c r="I210" s="161"/>
      <c r="J210" s="162">
        <f t="shared" si="20"/>
        <v>0</v>
      </c>
      <c r="K210" s="158" t="s">
        <v>1</v>
      </c>
      <c r="L210" s="31"/>
      <c r="M210" s="163" t="s">
        <v>1</v>
      </c>
      <c r="N210" s="164" t="s">
        <v>36</v>
      </c>
      <c r="O210" s="54"/>
      <c r="P210" s="165">
        <f t="shared" si="21"/>
        <v>0</v>
      </c>
      <c r="Q210" s="165">
        <v>0</v>
      </c>
      <c r="R210" s="165">
        <f t="shared" si="22"/>
        <v>0</v>
      </c>
      <c r="S210" s="165">
        <v>0</v>
      </c>
      <c r="T210" s="166">
        <f t="shared" si="23"/>
        <v>0</v>
      </c>
      <c r="AR210" s="167" t="s">
        <v>165</v>
      </c>
      <c r="AT210" s="167" t="s">
        <v>161</v>
      </c>
      <c r="AU210" s="167" t="s">
        <v>82</v>
      </c>
      <c r="AY210" s="16" t="s">
        <v>159</v>
      </c>
      <c r="BE210" s="168">
        <f t="shared" si="24"/>
        <v>0</v>
      </c>
      <c r="BF210" s="168">
        <f t="shared" si="25"/>
        <v>0</v>
      </c>
      <c r="BG210" s="168">
        <f t="shared" si="26"/>
        <v>0</v>
      </c>
      <c r="BH210" s="168">
        <f t="shared" si="27"/>
        <v>0</v>
      </c>
      <c r="BI210" s="168">
        <f t="shared" si="28"/>
        <v>0</v>
      </c>
      <c r="BJ210" s="16" t="s">
        <v>82</v>
      </c>
      <c r="BK210" s="168">
        <f t="shared" si="29"/>
        <v>0</v>
      </c>
      <c r="BL210" s="16" t="s">
        <v>165</v>
      </c>
      <c r="BM210" s="167" t="s">
        <v>1198</v>
      </c>
    </row>
    <row r="211" spans="2:65" s="1" customFormat="1" ht="24" customHeight="1">
      <c r="B211" s="155"/>
      <c r="C211" s="195" t="s">
        <v>787</v>
      </c>
      <c r="D211" s="195" t="s">
        <v>224</v>
      </c>
      <c r="E211" s="196" t="s">
        <v>1118</v>
      </c>
      <c r="F211" s="197" t="s">
        <v>1119</v>
      </c>
      <c r="G211" s="198" t="s">
        <v>405</v>
      </c>
      <c r="H211" s="199">
        <v>163</v>
      </c>
      <c r="I211" s="200"/>
      <c r="J211" s="201">
        <f t="shared" si="20"/>
        <v>0</v>
      </c>
      <c r="K211" s="197" t="s">
        <v>1</v>
      </c>
      <c r="L211" s="202"/>
      <c r="M211" s="203" t="s">
        <v>1</v>
      </c>
      <c r="N211" s="204" t="s">
        <v>36</v>
      </c>
      <c r="O211" s="54"/>
      <c r="P211" s="165">
        <f t="shared" si="21"/>
        <v>0</v>
      </c>
      <c r="Q211" s="165">
        <v>0</v>
      </c>
      <c r="R211" s="165">
        <f t="shared" si="22"/>
        <v>0</v>
      </c>
      <c r="S211" s="165">
        <v>0</v>
      </c>
      <c r="T211" s="166">
        <f t="shared" si="23"/>
        <v>0</v>
      </c>
      <c r="AR211" s="167" t="s">
        <v>212</v>
      </c>
      <c r="AT211" s="167" t="s">
        <v>224</v>
      </c>
      <c r="AU211" s="167" t="s">
        <v>82</v>
      </c>
      <c r="AY211" s="16" t="s">
        <v>159</v>
      </c>
      <c r="BE211" s="168">
        <f t="shared" si="24"/>
        <v>0</v>
      </c>
      <c r="BF211" s="168">
        <f t="shared" si="25"/>
        <v>0</v>
      </c>
      <c r="BG211" s="168">
        <f t="shared" si="26"/>
        <v>0</v>
      </c>
      <c r="BH211" s="168">
        <f t="shared" si="27"/>
        <v>0</v>
      </c>
      <c r="BI211" s="168">
        <f t="shared" si="28"/>
        <v>0</v>
      </c>
      <c r="BJ211" s="16" t="s">
        <v>82</v>
      </c>
      <c r="BK211" s="168">
        <f t="shared" si="29"/>
        <v>0</v>
      </c>
      <c r="BL211" s="16" t="s">
        <v>165</v>
      </c>
      <c r="BM211" s="167" t="s">
        <v>1201</v>
      </c>
    </row>
    <row r="212" spans="2:65" s="1" customFormat="1" ht="16.5" customHeight="1">
      <c r="B212" s="155"/>
      <c r="C212" s="156" t="s">
        <v>793</v>
      </c>
      <c r="D212" s="156" t="s">
        <v>161</v>
      </c>
      <c r="E212" s="157" t="s">
        <v>3781</v>
      </c>
      <c r="F212" s="158" t="s">
        <v>3782</v>
      </c>
      <c r="G212" s="159" t="s">
        <v>355</v>
      </c>
      <c r="H212" s="160">
        <v>2</v>
      </c>
      <c r="I212" s="161"/>
      <c r="J212" s="162">
        <f t="shared" si="20"/>
        <v>0</v>
      </c>
      <c r="K212" s="158" t="s">
        <v>1</v>
      </c>
      <c r="L212" s="31"/>
      <c r="M212" s="163" t="s">
        <v>1</v>
      </c>
      <c r="N212" s="164" t="s">
        <v>36</v>
      </c>
      <c r="O212" s="54"/>
      <c r="P212" s="165">
        <f t="shared" si="21"/>
        <v>0</v>
      </c>
      <c r="Q212" s="165">
        <v>0</v>
      </c>
      <c r="R212" s="165">
        <f t="shared" si="22"/>
        <v>0</v>
      </c>
      <c r="S212" s="165">
        <v>0</v>
      </c>
      <c r="T212" s="166">
        <f t="shared" si="23"/>
        <v>0</v>
      </c>
      <c r="AR212" s="167" t="s">
        <v>165</v>
      </c>
      <c r="AT212" s="167" t="s">
        <v>161</v>
      </c>
      <c r="AU212" s="167" t="s">
        <v>82</v>
      </c>
      <c r="AY212" s="16" t="s">
        <v>159</v>
      </c>
      <c r="BE212" s="168">
        <f t="shared" si="24"/>
        <v>0</v>
      </c>
      <c r="BF212" s="168">
        <f t="shared" si="25"/>
        <v>0</v>
      </c>
      <c r="BG212" s="168">
        <f t="shared" si="26"/>
        <v>0</v>
      </c>
      <c r="BH212" s="168">
        <f t="shared" si="27"/>
        <v>0</v>
      </c>
      <c r="BI212" s="168">
        <f t="shared" si="28"/>
        <v>0</v>
      </c>
      <c r="BJ212" s="16" t="s">
        <v>82</v>
      </c>
      <c r="BK212" s="168">
        <f t="shared" si="29"/>
        <v>0</v>
      </c>
      <c r="BL212" s="16" t="s">
        <v>165</v>
      </c>
      <c r="BM212" s="167" t="s">
        <v>1204</v>
      </c>
    </row>
    <row r="213" spans="2:65" s="11" customFormat="1" ht="22.95" customHeight="1">
      <c r="B213" s="142"/>
      <c r="D213" s="143" t="s">
        <v>69</v>
      </c>
      <c r="E213" s="153" t="s">
        <v>417</v>
      </c>
      <c r="F213" s="153" t="s">
        <v>418</v>
      </c>
      <c r="I213" s="145"/>
      <c r="J213" s="154">
        <f>BK213</f>
        <v>0</v>
      </c>
      <c r="L213" s="142"/>
      <c r="M213" s="147"/>
      <c r="N213" s="148"/>
      <c r="O213" s="148"/>
      <c r="P213" s="149">
        <f>P214</f>
        <v>0</v>
      </c>
      <c r="Q213" s="148"/>
      <c r="R213" s="149">
        <f>R214</f>
        <v>0</v>
      </c>
      <c r="S213" s="148"/>
      <c r="T213" s="150">
        <f>T214</f>
        <v>0</v>
      </c>
      <c r="AR213" s="143" t="s">
        <v>74</v>
      </c>
      <c r="AT213" s="151" t="s">
        <v>69</v>
      </c>
      <c r="AU213" s="151" t="s">
        <v>74</v>
      </c>
      <c r="AY213" s="143" t="s">
        <v>159</v>
      </c>
      <c r="BK213" s="152">
        <f>BK214</f>
        <v>0</v>
      </c>
    </row>
    <row r="214" spans="2:65" s="1" customFormat="1" ht="24" customHeight="1">
      <c r="B214" s="155"/>
      <c r="C214" s="156" t="s">
        <v>797</v>
      </c>
      <c r="D214" s="156" t="s">
        <v>161</v>
      </c>
      <c r="E214" s="157" t="s">
        <v>1120</v>
      </c>
      <c r="F214" s="158" t="s">
        <v>1121</v>
      </c>
      <c r="G214" s="159" t="s">
        <v>227</v>
      </c>
      <c r="H214" s="160">
        <v>392.274</v>
      </c>
      <c r="I214" s="161"/>
      <c r="J214" s="162">
        <f>ROUND(I214*H214,2)</f>
        <v>0</v>
      </c>
      <c r="K214" s="158" t="s">
        <v>1</v>
      </c>
      <c r="L214" s="31"/>
      <c r="M214" s="206" t="s">
        <v>1</v>
      </c>
      <c r="N214" s="207" t="s">
        <v>36</v>
      </c>
      <c r="O214" s="208"/>
      <c r="P214" s="209">
        <f>O214*H214</f>
        <v>0</v>
      </c>
      <c r="Q214" s="209">
        <v>0</v>
      </c>
      <c r="R214" s="209">
        <f>Q214*H214</f>
        <v>0</v>
      </c>
      <c r="S214" s="209">
        <v>0</v>
      </c>
      <c r="T214" s="210">
        <f>S214*H214</f>
        <v>0</v>
      </c>
      <c r="AR214" s="167" t="s">
        <v>165</v>
      </c>
      <c r="AT214" s="167" t="s">
        <v>161</v>
      </c>
      <c r="AU214" s="167" t="s">
        <v>82</v>
      </c>
      <c r="AY214" s="16" t="s">
        <v>159</v>
      </c>
      <c r="BE214" s="168">
        <f>IF(N214="základná",J214,0)</f>
        <v>0</v>
      </c>
      <c r="BF214" s="168">
        <f>IF(N214="znížená",J214,0)</f>
        <v>0</v>
      </c>
      <c r="BG214" s="168">
        <f>IF(N214="zákl. prenesená",J214,0)</f>
        <v>0</v>
      </c>
      <c r="BH214" s="168">
        <f>IF(N214="zníž. prenesená",J214,0)</f>
        <v>0</v>
      </c>
      <c r="BI214" s="168">
        <f>IF(N214="nulová",J214,0)</f>
        <v>0</v>
      </c>
      <c r="BJ214" s="16" t="s">
        <v>82</v>
      </c>
      <c r="BK214" s="168">
        <f>ROUND(I214*H214,2)</f>
        <v>0</v>
      </c>
      <c r="BL214" s="16" t="s">
        <v>165</v>
      </c>
      <c r="BM214" s="167" t="s">
        <v>1207</v>
      </c>
    </row>
    <row r="215" spans="2:65" s="1" customFormat="1" ht="6.9" customHeight="1">
      <c r="B215" s="43"/>
      <c r="C215" s="44"/>
      <c r="D215" s="44"/>
      <c r="E215" s="44"/>
      <c r="F215" s="44"/>
      <c r="G215" s="44"/>
      <c r="H215" s="44"/>
      <c r="I215" s="116"/>
      <c r="J215" s="44"/>
      <c r="K215" s="44"/>
      <c r="L215" s="31"/>
    </row>
  </sheetData>
  <autoFilter ref="C126:K214"/>
  <mergeCells count="12">
    <mergeCell ref="E119:H119"/>
    <mergeCell ref="L2:V2"/>
    <mergeCell ref="E85:H85"/>
    <mergeCell ref="E87:H87"/>
    <mergeCell ref="E89:H89"/>
    <mergeCell ref="E115:H115"/>
    <mergeCell ref="E117:H11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B2:BM199"/>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124</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3367</v>
      </c>
      <c r="F9" s="263"/>
      <c r="G9" s="263"/>
      <c r="H9" s="263"/>
      <c r="I9" s="95"/>
      <c r="L9" s="31"/>
    </row>
    <row r="10" spans="2:46" s="1" customFormat="1" ht="12" customHeight="1">
      <c r="B10" s="31"/>
      <c r="D10" s="26" t="s">
        <v>128</v>
      </c>
      <c r="I10" s="95"/>
      <c r="L10" s="31"/>
    </row>
    <row r="11" spans="2:46" s="1" customFormat="1" ht="36.9" customHeight="1">
      <c r="B11" s="31"/>
      <c r="E11" s="242" t="s">
        <v>3783</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ROUND(J131,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ROUND((SUM(BE131:BE198)),  2)</f>
        <v>0</v>
      </c>
      <c r="I35" s="104">
        <v>0.2</v>
      </c>
      <c r="J35" s="103">
        <f>ROUND(((SUM(BE131:BE198))*I35),  2)</f>
        <v>0</v>
      </c>
      <c r="L35" s="31"/>
    </row>
    <row r="36" spans="2:12" s="1" customFormat="1" ht="14.4" customHeight="1">
      <c r="B36" s="31"/>
      <c r="E36" s="26" t="s">
        <v>36</v>
      </c>
      <c r="F36" s="103">
        <f>ROUND((SUM(BF131:BF198)),  2)</f>
        <v>0</v>
      </c>
      <c r="I36" s="104">
        <v>0.2</v>
      </c>
      <c r="J36" s="103">
        <f>ROUND(((SUM(BF131:BF198))*I36),  2)</f>
        <v>0</v>
      </c>
      <c r="L36" s="31"/>
    </row>
    <row r="37" spans="2:12" s="1" customFormat="1" ht="14.4" hidden="1" customHeight="1">
      <c r="B37" s="31"/>
      <c r="E37" s="26" t="s">
        <v>37</v>
      </c>
      <c r="F37" s="103">
        <f>ROUND((SUM(BG131:BG198)),  2)</f>
        <v>0</v>
      </c>
      <c r="I37" s="104">
        <v>0.2</v>
      </c>
      <c r="J37" s="103">
        <f>0</f>
        <v>0</v>
      </c>
      <c r="L37" s="31"/>
    </row>
    <row r="38" spans="2:12" s="1" customFormat="1" ht="14.4" hidden="1" customHeight="1">
      <c r="B38" s="31"/>
      <c r="E38" s="26" t="s">
        <v>38</v>
      </c>
      <c r="F38" s="103">
        <f>ROUND((SUM(BH131:BH198)),  2)</f>
        <v>0</v>
      </c>
      <c r="I38" s="104">
        <v>0.2</v>
      </c>
      <c r="J38" s="103">
        <f>0</f>
        <v>0</v>
      </c>
      <c r="L38" s="31"/>
    </row>
    <row r="39" spans="2:12" s="1" customFormat="1" ht="14.4" hidden="1" customHeight="1">
      <c r="B39" s="31"/>
      <c r="E39" s="26" t="s">
        <v>39</v>
      </c>
      <c r="F39" s="103">
        <f>ROUND((SUM(BI131:BI198)),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3367</v>
      </c>
      <c r="F87" s="263"/>
      <c r="G87" s="263"/>
      <c r="H87" s="263"/>
      <c r="I87" s="95"/>
      <c r="L87" s="31"/>
    </row>
    <row r="88" spans="2:12" s="1" customFormat="1" ht="12" customHeight="1">
      <c r="B88" s="31"/>
      <c r="C88" s="26" t="s">
        <v>128</v>
      </c>
      <c r="I88" s="95"/>
      <c r="L88" s="31"/>
    </row>
    <row r="89" spans="2:12" s="1" customFormat="1" ht="16.5" customHeight="1">
      <c r="B89" s="31"/>
      <c r="E89" s="242" t="str">
        <f>E11</f>
        <v>SO-07 - Prípojka NN</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J131</f>
        <v>0</v>
      </c>
      <c r="L98" s="31"/>
      <c r="AU98" s="16" t="s">
        <v>134</v>
      </c>
    </row>
    <row r="99" spans="2:47" s="8" customFormat="1" ht="24.9" customHeight="1">
      <c r="B99" s="122"/>
      <c r="D99" s="123" t="s">
        <v>3784</v>
      </c>
      <c r="E99" s="124"/>
      <c r="F99" s="124"/>
      <c r="G99" s="124"/>
      <c r="H99" s="124"/>
      <c r="I99" s="125"/>
      <c r="J99" s="126">
        <f>J132</f>
        <v>0</v>
      </c>
      <c r="L99" s="122"/>
    </row>
    <row r="100" spans="2:47" s="9" customFormat="1" ht="19.95" customHeight="1">
      <c r="B100" s="127"/>
      <c r="D100" s="128" t="s">
        <v>3785</v>
      </c>
      <c r="E100" s="129"/>
      <c r="F100" s="129"/>
      <c r="G100" s="129"/>
      <c r="H100" s="129"/>
      <c r="I100" s="130"/>
      <c r="J100" s="131">
        <f>J143</f>
        <v>0</v>
      </c>
      <c r="L100" s="127"/>
    </row>
    <row r="101" spans="2:47" s="8" customFormat="1" ht="24.9" customHeight="1">
      <c r="B101" s="122"/>
      <c r="D101" s="123" t="s">
        <v>3786</v>
      </c>
      <c r="E101" s="124"/>
      <c r="F101" s="124"/>
      <c r="G101" s="124"/>
      <c r="H101" s="124"/>
      <c r="I101" s="125"/>
      <c r="J101" s="126">
        <f>J147</f>
        <v>0</v>
      </c>
      <c r="L101" s="122"/>
    </row>
    <row r="102" spans="2:47" s="8" customFormat="1" ht="24.9" customHeight="1">
      <c r="B102" s="122"/>
      <c r="D102" s="123" t="s">
        <v>3787</v>
      </c>
      <c r="E102" s="124"/>
      <c r="F102" s="124"/>
      <c r="G102" s="124"/>
      <c r="H102" s="124"/>
      <c r="I102" s="125"/>
      <c r="J102" s="126">
        <f>J151</f>
        <v>0</v>
      </c>
      <c r="L102" s="122"/>
    </row>
    <row r="103" spans="2:47" s="9" customFormat="1" ht="19.95" customHeight="1">
      <c r="B103" s="127"/>
      <c r="D103" s="128" t="s">
        <v>3788</v>
      </c>
      <c r="E103" s="129"/>
      <c r="F103" s="129"/>
      <c r="G103" s="129"/>
      <c r="H103" s="129"/>
      <c r="I103" s="130"/>
      <c r="J103" s="131">
        <f>J158</f>
        <v>0</v>
      </c>
      <c r="L103" s="127"/>
    </row>
    <row r="104" spans="2:47" s="9" customFormat="1" ht="19.95" customHeight="1">
      <c r="B104" s="127"/>
      <c r="D104" s="128" t="s">
        <v>3789</v>
      </c>
      <c r="E104" s="129"/>
      <c r="F104" s="129"/>
      <c r="G104" s="129"/>
      <c r="H104" s="129"/>
      <c r="I104" s="130"/>
      <c r="J104" s="131">
        <f>J161</f>
        <v>0</v>
      </c>
      <c r="L104" s="127"/>
    </row>
    <row r="105" spans="2:47" s="8" customFormat="1" ht="24.9" customHeight="1">
      <c r="B105" s="122"/>
      <c r="D105" s="123" t="s">
        <v>3790</v>
      </c>
      <c r="E105" s="124"/>
      <c r="F105" s="124"/>
      <c r="G105" s="124"/>
      <c r="H105" s="124"/>
      <c r="I105" s="125"/>
      <c r="J105" s="126">
        <f>J172</f>
        <v>0</v>
      </c>
      <c r="L105" s="122"/>
    </row>
    <row r="106" spans="2:47" s="9" customFormat="1" ht="19.95" customHeight="1">
      <c r="B106" s="127"/>
      <c r="D106" s="128" t="s">
        <v>3791</v>
      </c>
      <c r="E106" s="129"/>
      <c r="F106" s="129"/>
      <c r="G106" s="129"/>
      <c r="H106" s="129"/>
      <c r="I106" s="130"/>
      <c r="J106" s="131">
        <f>J181</f>
        <v>0</v>
      </c>
      <c r="L106" s="127"/>
    </row>
    <row r="107" spans="2:47" s="8" customFormat="1" ht="24.9" customHeight="1">
      <c r="B107" s="122"/>
      <c r="D107" s="123" t="s">
        <v>1923</v>
      </c>
      <c r="E107" s="124"/>
      <c r="F107" s="124"/>
      <c r="G107" s="124"/>
      <c r="H107" s="124"/>
      <c r="I107" s="125"/>
      <c r="J107" s="126">
        <f>J184</f>
        <v>0</v>
      </c>
      <c r="L107" s="122"/>
    </row>
    <row r="108" spans="2:47" s="9" customFormat="1" ht="19.95" customHeight="1">
      <c r="B108" s="127"/>
      <c r="D108" s="128" t="s">
        <v>1924</v>
      </c>
      <c r="E108" s="129"/>
      <c r="F108" s="129"/>
      <c r="G108" s="129"/>
      <c r="H108" s="129"/>
      <c r="I108" s="130"/>
      <c r="J108" s="131">
        <f>J191</f>
        <v>0</v>
      </c>
      <c r="L108" s="127"/>
    </row>
    <row r="109" spans="2:47" s="9" customFormat="1" ht="19.95" customHeight="1">
      <c r="B109" s="127"/>
      <c r="D109" s="128" t="s">
        <v>1925</v>
      </c>
      <c r="E109" s="129"/>
      <c r="F109" s="129"/>
      <c r="G109" s="129"/>
      <c r="H109" s="129"/>
      <c r="I109" s="130"/>
      <c r="J109" s="131">
        <f>J194</f>
        <v>0</v>
      </c>
      <c r="L109" s="127"/>
    </row>
    <row r="110" spans="2:47" s="1" customFormat="1" ht="21.75" customHeight="1">
      <c r="B110" s="31"/>
      <c r="I110" s="95"/>
      <c r="L110" s="31"/>
    </row>
    <row r="111" spans="2:47" s="1" customFormat="1" ht="6.9" customHeight="1">
      <c r="B111" s="43"/>
      <c r="C111" s="44"/>
      <c r="D111" s="44"/>
      <c r="E111" s="44"/>
      <c r="F111" s="44"/>
      <c r="G111" s="44"/>
      <c r="H111" s="44"/>
      <c r="I111" s="116"/>
      <c r="J111" s="44"/>
      <c r="K111" s="44"/>
      <c r="L111" s="31"/>
    </row>
    <row r="115" spans="2:12" s="1" customFormat="1" ht="6.9" customHeight="1">
      <c r="B115" s="45"/>
      <c r="C115" s="46"/>
      <c r="D115" s="46"/>
      <c r="E115" s="46"/>
      <c r="F115" s="46"/>
      <c r="G115" s="46"/>
      <c r="H115" s="46"/>
      <c r="I115" s="117"/>
      <c r="J115" s="46"/>
      <c r="K115" s="46"/>
      <c r="L115" s="31"/>
    </row>
    <row r="116" spans="2:12" s="1" customFormat="1" ht="24.9" customHeight="1">
      <c r="B116" s="31"/>
      <c r="C116" s="20" t="s">
        <v>145</v>
      </c>
      <c r="I116" s="95"/>
      <c r="L116" s="31"/>
    </row>
    <row r="117" spans="2:12" s="1" customFormat="1" ht="6.9" customHeight="1">
      <c r="B117" s="31"/>
      <c r="I117" s="95"/>
      <c r="L117" s="31"/>
    </row>
    <row r="118" spans="2:12" s="1" customFormat="1" ht="12" customHeight="1">
      <c r="B118" s="31"/>
      <c r="C118" s="26" t="s">
        <v>14</v>
      </c>
      <c r="I118" s="95"/>
      <c r="L118" s="31"/>
    </row>
    <row r="119" spans="2:12" s="1" customFormat="1" ht="16.5" customHeight="1">
      <c r="B119" s="31"/>
      <c r="E119" s="264" t="str">
        <f>E7</f>
        <v>Základná škola Biely Kostol formou modulov</v>
      </c>
      <c r="F119" s="265"/>
      <c r="G119" s="265"/>
      <c r="H119" s="265"/>
      <c r="I119" s="95"/>
      <c r="L119" s="31"/>
    </row>
    <row r="120" spans="2:12" ht="12" customHeight="1">
      <c r="B120" s="19"/>
      <c r="C120" s="26" t="s">
        <v>126</v>
      </c>
      <c r="L120" s="19"/>
    </row>
    <row r="121" spans="2:12" s="1" customFormat="1" ht="16.5" customHeight="1">
      <c r="B121" s="31"/>
      <c r="E121" s="264" t="s">
        <v>3367</v>
      </c>
      <c r="F121" s="263"/>
      <c r="G121" s="263"/>
      <c r="H121" s="263"/>
      <c r="I121" s="95"/>
      <c r="L121" s="31"/>
    </row>
    <row r="122" spans="2:12" s="1" customFormat="1" ht="12" customHeight="1">
      <c r="B122" s="31"/>
      <c r="C122" s="26" t="s">
        <v>128</v>
      </c>
      <c r="I122" s="95"/>
      <c r="L122" s="31"/>
    </row>
    <row r="123" spans="2:12" s="1" customFormat="1" ht="16.5" customHeight="1">
      <c r="B123" s="31"/>
      <c r="E123" s="242" t="str">
        <f>E11</f>
        <v>SO-07 - Prípojka NN</v>
      </c>
      <c r="F123" s="263"/>
      <c r="G123" s="263"/>
      <c r="H123" s="263"/>
      <c r="I123" s="95"/>
      <c r="L123" s="31"/>
    </row>
    <row r="124" spans="2:12" s="1" customFormat="1" ht="6.9" customHeight="1">
      <c r="B124" s="31"/>
      <c r="I124" s="95"/>
      <c r="L124" s="31"/>
    </row>
    <row r="125" spans="2:12" s="1" customFormat="1" ht="12" customHeight="1">
      <c r="B125" s="31"/>
      <c r="C125" s="26" t="s">
        <v>18</v>
      </c>
      <c r="F125" s="24" t="str">
        <f>F14</f>
        <v/>
      </c>
      <c r="I125" s="96" t="s">
        <v>20</v>
      </c>
      <c r="J125" s="51" t="str">
        <f>IF(J14="","",J14)</f>
        <v/>
      </c>
      <c r="L125" s="31"/>
    </row>
    <row r="126" spans="2:12" s="1" customFormat="1" ht="6.9" customHeight="1">
      <c r="B126" s="31"/>
      <c r="I126" s="95"/>
      <c r="L126" s="31"/>
    </row>
    <row r="127" spans="2:12" s="1" customFormat="1" ht="15.15" customHeight="1">
      <c r="B127" s="31"/>
      <c r="C127" s="26" t="s">
        <v>21</v>
      </c>
      <c r="F127" s="24" t="str">
        <f>E17</f>
        <v xml:space="preserve"> </v>
      </c>
      <c r="I127" s="96" t="s">
        <v>26</v>
      </c>
      <c r="J127" s="29" t="str">
        <f>E23</f>
        <v xml:space="preserve"> </v>
      </c>
      <c r="L127" s="31"/>
    </row>
    <row r="128" spans="2:12" s="1" customFormat="1" ht="15.15" customHeight="1">
      <c r="B128" s="31"/>
      <c r="C128" s="26" t="s">
        <v>24</v>
      </c>
      <c r="F128" s="24" t="str">
        <f>IF(E20="","",E20)</f>
        <v>Vyplň údaj</v>
      </c>
      <c r="I128" s="96" t="s">
        <v>28</v>
      </c>
      <c r="J128" s="29" t="str">
        <f>E26</f>
        <v xml:space="preserve"> </v>
      </c>
      <c r="L128" s="31"/>
    </row>
    <row r="129" spans="2:65" s="1" customFormat="1" ht="10.35" customHeight="1">
      <c r="B129" s="31"/>
      <c r="I129" s="95"/>
      <c r="L129" s="31"/>
    </row>
    <row r="130" spans="2:65" s="10" customFormat="1" ht="29.25" customHeight="1">
      <c r="B130" s="132"/>
      <c r="C130" s="133" t="s">
        <v>146</v>
      </c>
      <c r="D130" s="134" t="s">
        <v>55</v>
      </c>
      <c r="E130" s="134" t="s">
        <v>51</v>
      </c>
      <c r="F130" s="134" t="s">
        <v>52</v>
      </c>
      <c r="G130" s="134" t="s">
        <v>147</v>
      </c>
      <c r="H130" s="134" t="s">
        <v>148</v>
      </c>
      <c r="I130" s="135" t="s">
        <v>149</v>
      </c>
      <c r="J130" s="136" t="s">
        <v>132</v>
      </c>
      <c r="K130" s="137" t="s">
        <v>150</v>
      </c>
      <c r="L130" s="132"/>
      <c r="M130" s="58" t="s">
        <v>1</v>
      </c>
      <c r="N130" s="59" t="s">
        <v>34</v>
      </c>
      <c r="O130" s="59" t="s">
        <v>151</v>
      </c>
      <c r="P130" s="59" t="s">
        <v>152</v>
      </c>
      <c r="Q130" s="59" t="s">
        <v>153</v>
      </c>
      <c r="R130" s="59" t="s">
        <v>154</v>
      </c>
      <c r="S130" s="59" t="s">
        <v>155</v>
      </c>
      <c r="T130" s="60" t="s">
        <v>156</v>
      </c>
    </row>
    <row r="131" spans="2:65" s="1" customFormat="1" ht="22.95" customHeight="1">
      <c r="B131" s="31"/>
      <c r="C131" s="63" t="s">
        <v>133</v>
      </c>
      <c r="I131" s="95"/>
      <c r="J131" s="138">
        <f>BK131</f>
        <v>0</v>
      </c>
      <c r="L131" s="31"/>
      <c r="M131" s="61"/>
      <c r="N131" s="52"/>
      <c r="O131" s="52"/>
      <c r="P131" s="139">
        <f>P132+P147+P151+P172+P184</f>
        <v>0</v>
      </c>
      <c r="Q131" s="52"/>
      <c r="R131" s="139">
        <f>R132+R147+R151+R172+R184</f>
        <v>0</v>
      </c>
      <c r="S131" s="52"/>
      <c r="T131" s="140">
        <f>T132+T147+T151+T172+T184</f>
        <v>0</v>
      </c>
      <c r="AT131" s="16" t="s">
        <v>69</v>
      </c>
      <c r="AU131" s="16" t="s">
        <v>134</v>
      </c>
      <c r="BK131" s="141">
        <f>BK132+BK147+BK151+BK172+BK184</f>
        <v>0</v>
      </c>
    </row>
    <row r="132" spans="2:65" s="11" customFormat="1" ht="25.95" customHeight="1">
      <c r="B132" s="142"/>
      <c r="D132" s="143" t="s">
        <v>69</v>
      </c>
      <c r="E132" s="144" t="s">
        <v>3792</v>
      </c>
      <c r="F132" s="144" t="s">
        <v>3793</v>
      </c>
      <c r="I132" s="145"/>
      <c r="J132" s="146">
        <f>BK132</f>
        <v>0</v>
      </c>
      <c r="L132" s="142"/>
      <c r="M132" s="147"/>
      <c r="N132" s="148"/>
      <c r="O132" s="148"/>
      <c r="P132" s="149">
        <f>P133+SUM(P134:P143)</f>
        <v>0</v>
      </c>
      <c r="Q132" s="148"/>
      <c r="R132" s="149">
        <f>R133+SUM(R134:R143)</f>
        <v>0</v>
      </c>
      <c r="S132" s="148"/>
      <c r="T132" s="150">
        <f>T133+SUM(T134:T143)</f>
        <v>0</v>
      </c>
      <c r="AR132" s="143" t="s">
        <v>175</v>
      </c>
      <c r="AT132" s="151" t="s">
        <v>69</v>
      </c>
      <c r="AU132" s="151" t="s">
        <v>70</v>
      </c>
      <c r="AY132" s="143" t="s">
        <v>159</v>
      </c>
      <c r="BK132" s="152">
        <f>BK133+SUM(BK134:BK143)</f>
        <v>0</v>
      </c>
    </row>
    <row r="133" spans="2:65" s="1" customFormat="1" ht="16.5" customHeight="1">
      <c r="B133" s="155"/>
      <c r="C133" s="195" t="s">
        <v>74</v>
      </c>
      <c r="D133" s="195" t="s">
        <v>224</v>
      </c>
      <c r="E133" s="196" t="s">
        <v>3794</v>
      </c>
      <c r="F133" s="197" t="s">
        <v>3795</v>
      </c>
      <c r="G133" s="198" t="s">
        <v>355</v>
      </c>
      <c r="H133" s="199">
        <v>1</v>
      </c>
      <c r="I133" s="200"/>
      <c r="J133" s="201">
        <f>ROUND(I133*H133,2)</f>
        <v>0</v>
      </c>
      <c r="K133" s="197" t="s">
        <v>1</v>
      </c>
      <c r="L133" s="202"/>
      <c r="M133" s="203" t="s">
        <v>1</v>
      </c>
      <c r="N133" s="204" t="s">
        <v>36</v>
      </c>
      <c r="O133" s="54"/>
      <c r="P133" s="165">
        <f>O133*H133</f>
        <v>0</v>
      </c>
      <c r="Q133" s="165">
        <v>0</v>
      </c>
      <c r="R133" s="165">
        <f>Q133*H133</f>
        <v>0</v>
      </c>
      <c r="S133" s="165">
        <v>0</v>
      </c>
      <c r="T133" s="166">
        <f>S133*H133</f>
        <v>0</v>
      </c>
      <c r="AR133" s="167" t="s">
        <v>1370</v>
      </c>
      <c r="AT133" s="167" t="s">
        <v>224</v>
      </c>
      <c r="AU133" s="167" t="s">
        <v>74</v>
      </c>
      <c r="AY133" s="16" t="s">
        <v>159</v>
      </c>
      <c r="BE133" s="168">
        <f>IF(N133="základná",J133,0)</f>
        <v>0</v>
      </c>
      <c r="BF133" s="168">
        <f>IF(N133="znížená",J133,0)</f>
        <v>0</v>
      </c>
      <c r="BG133" s="168">
        <f>IF(N133="zákl. prenesená",J133,0)</f>
        <v>0</v>
      </c>
      <c r="BH133" s="168">
        <f>IF(N133="zníž. prenesená",J133,0)</f>
        <v>0</v>
      </c>
      <c r="BI133" s="168">
        <f>IF(N133="nulová",J133,0)</f>
        <v>0</v>
      </c>
      <c r="BJ133" s="16" t="s">
        <v>82</v>
      </c>
      <c r="BK133" s="168">
        <f>ROUND(I133*H133,2)</f>
        <v>0</v>
      </c>
      <c r="BL133" s="16" t="s">
        <v>737</v>
      </c>
      <c r="BM133" s="167" t="s">
        <v>82</v>
      </c>
    </row>
    <row r="134" spans="2:65" s="1" customFormat="1" ht="76.8">
      <c r="B134" s="31"/>
      <c r="D134" s="170" t="s">
        <v>179</v>
      </c>
      <c r="F134" s="186" t="s">
        <v>3796</v>
      </c>
      <c r="I134" s="95"/>
      <c r="L134" s="31"/>
      <c r="M134" s="187"/>
      <c r="N134" s="54"/>
      <c r="O134" s="54"/>
      <c r="P134" s="54"/>
      <c r="Q134" s="54"/>
      <c r="R134" s="54"/>
      <c r="S134" s="54"/>
      <c r="T134" s="55"/>
      <c r="AT134" s="16" t="s">
        <v>179</v>
      </c>
      <c r="AU134" s="16" t="s">
        <v>74</v>
      </c>
    </row>
    <row r="135" spans="2:65" s="1" customFormat="1" ht="16.5" customHeight="1">
      <c r="B135" s="155"/>
      <c r="C135" s="195" t="s">
        <v>82</v>
      </c>
      <c r="D135" s="195" t="s">
        <v>224</v>
      </c>
      <c r="E135" s="196" t="s">
        <v>3797</v>
      </c>
      <c r="F135" s="197" t="s">
        <v>3798</v>
      </c>
      <c r="G135" s="198" t="s">
        <v>355</v>
      </c>
      <c r="H135" s="199">
        <v>1</v>
      </c>
      <c r="I135" s="200"/>
      <c r="J135" s="201">
        <f>ROUND(I135*H135,2)</f>
        <v>0</v>
      </c>
      <c r="K135" s="197" t="s">
        <v>1</v>
      </c>
      <c r="L135" s="202"/>
      <c r="M135" s="203" t="s">
        <v>1</v>
      </c>
      <c r="N135" s="204" t="s">
        <v>36</v>
      </c>
      <c r="O135" s="54"/>
      <c r="P135" s="165">
        <f>O135*H135</f>
        <v>0</v>
      </c>
      <c r="Q135" s="165">
        <v>0</v>
      </c>
      <c r="R135" s="165">
        <f>Q135*H135</f>
        <v>0</v>
      </c>
      <c r="S135" s="165">
        <v>0</v>
      </c>
      <c r="T135" s="166">
        <f>S135*H135</f>
        <v>0</v>
      </c>
      <c r="AR135" s="167" t="s">
        <v>1370</v>
      </c>
      <c r="AT135" s="167" t="s">
        <v>224</v>
      </c>
      <c r="AU135" s="167" t="s">
        <v>74</v>
      </c>
      <c r="AY135" s="16" t="s">
        <v>159</v>
      </c>
      <c r="BE135" s="168">
        <f>IF(N135="základná",J135,0)</f>
        <v>0</v>
      </c>
      <c r="BF135" s="168">
        <f>IF(N135="znížená",J135,0)</f>
        <v>0</v>
      </c>
      <c r="BG135" s="168">
        <f>IF(N135="zákl. prenesená",J135,0)</f>
        <v>0</v>
      </c>
      <c r="BH135" s="168">
        <f>IF(N135="zníž. prenesená",J135,0)</f>
        <v>0</v>
      </c>
      <c r="BI135" s="168">
        <f>IF(N135="nulová",J135,0)</f>
        <v>0</v>
      </c>
      <c r="BJ135" s="16" t="s">
        <v>82</v>
      </c>
      <c r="BK135" s="168">
        <f>ROUND(I135*H135,2)</f>
        <v>0</v>
      </c>
      <c r="BL135" s="16" t="s">
        <v>737</v>
      </c>
      <c r="BM135" s="167" t="s">
        <v>165</v>
      </c>
    </row>
    <row r="136" spans="2:65" s="1" customFormat="1" ht="28.8">
      <c r="B136" s="31"/>
      <c r="D136" s="170" t="s">
        <v>179</v>
      </c>
      <c r="F136" s="186" t="s">
        <v>3799</v>
      </c>
      <c r="I136" s="95"/>
      <c r="L136" s="31"/>
      <c r="M136" s="187"/>
      <c r="N136" s="54"/>
      <c r="O136" s="54"/>
      <c r="P136" s="54"/>
      <c r="Q136" s="54"/>
      <c r="R136" s="54"/>
      <c r="S136" s="54"/>
      <c r="T136" s="55"/>
      <c r="AT136" s="16" t="s">
        <v>179</v>
      </c>
      <c r="AU136" s="16" t="s">
        <v>74</v>
      </c>
    </row>
    <row r="137" spans="2:65" s="1" customFormat="1" ht="16.5" customHeight="1">
      <c r="B137" s="155"/>
      <c r="C137" s="195" t="s">
        <v>175</v>
      </c>
      <c r="D137" s="195" t="s">
        <v>224</v>
      </c>
      <c r="E137" s="196" t="s">
        <v>1992</v>
      </c>
      <c r="F137" s="197" t="s">
        <v>1993</v>
      </c>
      <c r="G137" s="198" t="s">
        <v>355</v>
      </c>
      <c r="H137" s="199">
        <v>1</v>
      </c>
      <c r="I137" s="200"/>
      <c r="J137" s="201">
        <f>ROUND(I137*H137,2)</f>
        <v>0</v>
      </c>
      <c r="K137" s="197" t="s">
        <v>1</v>
      </c>
      <c r="L137" s="202"/>
      <c r="M137" s="203" t="s">
        <v>1</v>
      </c>
      <c r="N137" s="204" t="s">
        <v>36</v>
      </c>
      <c r="O137" s="54"/>
      <c r="P137" s="165">
        <f>O137*H137</f>
        <v>0</v>
      </c>
      <c r="Q137" s="165">
        <v>0</v>
      </c>
      <c r="R137" s="165">
        <f>Q137*H137</f>
        <v>0</v>
      </c>
      <c r="S137" s="165">
        <v>0</v>
      </c>
      <c r="T137" s="166">
        <f>S137*H137</f>
        <v>0</v>
      </c>
      <c r="AR137" s="167" t="s">
        <v>1370</v>
      </c>
      <c r="AT137" s="167" t="s">
        <v>224</v>
      </c>
      <c r="AU137" s="167" t="s">
        <v>74</v>
      </c>
      <c r="AY137" s="16" t="s">
        <v>159</v>
      </c>
      <c r="BE137" s="168">
        <f>IF(N137="základná",J137,0)</f>
        <v>0</v>
      </c>
      <c r="BF137" s="168">
        <f>IF(N137="znížená",J137,0)</f>
        <v>0</v>
      </c>
      <c r="BG137" s="168">
        <f>IF(N137="zákl. prenesená",J137,0)</f>
        <v>0</v>
      </c>
      <c r="BH137" s="168">
        <f>IF(N137="zníž. prenesená",J137,0)</f>
        <v>0</v>
      </c>
      <c r="BI137" s="168">
        <f>IF(N137="nulová",J137,0)</f>
        <v>0</v>
      </c>
      <c r="BJ137" s="16" t="s">
        <v>82</v>
      </c>
      <c r="BK137" s="168">
        <f>ROUND(I137*H137,2)</f>
        <v>0</v>
      </c>
      <c r="BL137" s="16" t="s">
        <v>737</v>
      </c>
      <c r="BM137" s="167" t="s">
        <v>199</v>
      </c>
    </row>
    <row r="138" spans="2:65" s="1" customFormat="1" ht="38.4">
      <c r="B138" s="31"/>
      <c r="D138" s="170" t="s">
        <v>179</v>
      </c>
      <c r="F138" s="186" t="s">
        <v>1994</v>
      </c>
      <c r="I138" s="95"/>
      <c r="L138" s="31"/>
      <c r="M138" s="187"/>
      <c r="N138" s="54"/>
      <c r="O138" s="54"/>
      <c r="P138" s="54"/>
      <c r="Q138" s="54"/>
      <c r="R138" s="54"/>
      <c r="S138" s="54"/>
      <c r="T138" s="55"/>
      <c r="AT138" s="16" t="s">
        <v>179</v>
      </c>
      <c r="AU138" s="16" t="s">
        <v>74</v>
      </c>
    </row>
    <row r="139" spans="2:65" s="1" customFormat="1" ht="16.5" customHeight="1">
      <c r="B139" s="155"/>
      <c r="C139" s="195" t="s">
        <v>165</v>
      </c>
      <c r="D139" s="195" t="s">
        <v>224</v>
      </c>
      <c r="E139" s="196" t="s">
        <v>3800</v>
      </c>
      <c r="F139" s="197" t="s">
        <v>3801</v>
      </c>
      <c r="G139" s="198" t="s">
        <v>355</v>
      </c>
      <c r="H139" s="199">
        <v>1</v>
      </c>
      <c r="I139" s="200"/>
      <c r="J139" s="201">
        <f>ROUND(I139*H139,2)</f>
        <v>0</v>
      </c>
      <c r="K139" s="197" t="s">
        <v>1</v>
      </c>
      <c r="L139" s="202"/>
      <c r="M139" s="203" t="s">
        <v>1</v>
      </c>
      <c r="N139" s="204" t="s">
        <v>36</v>
      </c>
      <c r="O139" s="54"/>
      <c r="P139" s="165">
        <f>O139*H139</f>
        <v>0</v>
      </c>
      <c r="Q139" s="165">
        <v>0</v>
      </c>
      <c r="R139" s="165">
        <f>Q139*H139</f>
        <v>0</v>
      </c>
      <c r="S139" s="165">
        <v>0</v>
      </c>
      <c r="T139" s="166">
        <f>S139*H139</f>
        <v>0</v>
      </c>
      <c r="AR139" s="167" t="s">
        <v>1370</v>
      </c>
      <c r="AT139" s="167" t="s">
        <v>224</v>
      </c>
      <c r="AU139" s="167" t="s">
        <v>74</v>
      </c>
      <c r="AY139" s="16" t="s">
        <v>159</v>
      </c>
      <c r="BE139" s="168">
        <f>IF(N139="základná",J139,0)</f>
        <v>0</v>
      </c>
      <c r="BF139" s="168">
        <f>IF(N139="znížená",J139,0)</f>
        <v>0</v>
      </c>
      <c r="BG139" s="168">
        <f>IF(N139="zákl. prenesená",J139,0)</f>
        <v>0</v>
      </c>
      <c r="BH139" s="168">
        <f>IF(N139="zníž. prenesená",J139,0)</f>
        <v>0</v>
      </c>
      <c r="BI139" s="168">
        <f>IF(N139="nulová",J139,0)</f>
        <v>0</v>
      </c>
      <c r="BJ139" s="16" t="s">
        <v>82</v>
      </c>
      <c r="BK139" s="168">
        <f>ROUND(I139*H139,2)</f>
        <v>0</v>
      </c>
      <c r="BL139" s="16" t="s">
        <v>737</v>
      </c>
      <c r="BM139" s="167" t="s">
        <v>212</v>
      </c>
    </row>
    <row r="140" spans="2:65" s="1" customFormat="1" ht="38.4">
      <c r="B140" s="31"/>
      <c r="D140" s="170" t="s">
        <v>179</v>
      </c>
      <c r="F140" s="186" t="s">
        <v>3802</v>
      </c>
      <c r="I140" s="95"/>
      <c r="L140" s="31"/>
      <c r="M140" s="187"/>
      <c r="N140" s="54"/>
      <c r="O140" s="54"/>
      <c r="P140" s="54"/>
      <c r="Q140" s="54"/>
      <c r="R140" s="54"/>
      <c r="S140" s="54"/>
      <c r="T140" s="55"/>
      <c r="AT140" s="16" t="s">
        <v>179</v>
      </c>
      <c r="AU140" s="16" t="s">
        <v>74</v>
      </c>
    </row>
    <row r="141" spans="2:65" s="1" customFormat="1" ht="16.5" customHeight="1">
      <c r="B141" s="155"/>
      <c r="C141" s="195" t="s">
        <v>195</v>
      </c>
      <c r="D141" s="195" t="s">
        <v>224</v>
      </c>
      <c r="E141" s="196" t="s">
        <v>2093</v>
      </c>
      <c r="F141" s="197" t="s">
        <v>2094</v>
      </c>
      <c r="G141" s="198" t="s">
        <v>355</v>
      </c>
      <c r="H141" s="199">
        <v>1</v>
      </c>
      <c r="I141" s="200"/>
      <c r="J141" s="201">
        <f>ROUND(I141*H141,2)</f>
        <v>0</v>
      </c>
      <c r="K141" s="197" t="s">
        <v>1</v>
      </c>
      <c r="L141" s="202"/>
      <c r="M141" s="203" t="s">
        <v>1</v>
      </c>
      <c r="N141" s="204" t="s">
        <v>36</v>
      </c>
      <c r="O141" s="54"/>
      <c r="P141" s="165">
        <f>O141*H141</f>
        <v>0</v>
      </c>
      <c r="Q141" s="165">
        <v>0</v>
      </c>
      <c r="R141" s="165">
        <f>Q141*H141</f>
        <v>0</v>
      </c>
      <c r="S141" s="165">
        <v>0</v>
      </c>
      <c r="T141" s="166">
        <f>S141*H141</f>
        <v>0</v>
      </c>
      <c r="AR141" s="167" t="s">
        <v>1370</v>
      </c>
      <c r="AT141" s="167" t="s">
        <v>224</v>
      </c>
      <c r="AU141" s="167" t="s">
        <v>74</v>
      </c>
      <c r="AY141" s="16" t="s">
        <v>159</v>
      </c>
      <c r="BE141" s="168">
        <f>IF(N141="základná",J141,0)</f>
        <v>0</v>
      </c>
      <c r="BF141" s="168">
        <f>IF(N141="znížená",J141,0)</f>
        <v>0</v>
      </c>
      <c r="BG141" s="168">
        <f>IF(N141="zákl. prenesená",J141,0)</f>
        <v>0</v>
      </c>
      <c r="BH141" s="168">
        <f>IF(N141="zníž. prenesená",J141,0)</f>
        <v>0</v>
      </c>
      <c r="BI141" s="168">
        <f>IF(N141="nulová",J141,0)</f>
        <v>0</v>
      </c>
      <c r="BJ141" s="16" t="s">
        <v>82</v>
      </c>
      <c r="BK141" s="168">
        <f>ROUND(I141*H141,2)</f>
        <v>0</v>
      </c>
      <c r="BL141" s="16" t="s">
        <v>737</v>
      </c>
      <c r="BM141" s="167" t="s">
        <v>230</v>
      </c>
    </row>
    <row r="142" spans="2:65" s="1" customFormat="1" ht="28.8">
      <c r="B142" s="31"/>
      <c r="D142" s="170" t="s">
        <v>179</v>
      </c>
      <c r="F142" s="186" t="s">
        <v>2095</v>
      </c>
      <c r="I142" s="95"/>
      <c r="L142" s="31"/>
      <c r="M142" s="187"/>
      <c r="N142" s="54"/>
      <c r="O142" s="54"/>
      <c r="P142" s="54"/>
      <c r="Q142" s="54"/>
      <c r="R142" s="54"/>
      <c r="S142" s="54"/>
      <c r="T142" s="55"/>
      <c r="AT142" s="16" t="s">
        <v>179</v>
      </c>
      <c r="AU142" s="16" t="s">
        <v>74</v>
      </c>
    </row>
    <row r="143" spans="2:65" s="11" customFormat="1" ht="22.95" customHeight="1">
      <c r="B143" s="142"/>
      <c r="D143" s="143" t="s">
        <v>69</v>
      </c>
      <c r="E143" s="153" t="s">
        <v>3803</v>
      </c>
      <c r="F143" s="153" t="s">
        <v>3804</v>
      </c>
      <c r="I143" s="145"/>
      <c r="J143" s="154">
        <f>BK143</f>
        <v>0</v>
      </c>
      <c r="L143" s="142"/>
      <c r="M143" s="147"/>
      <c r="N143" s="148"/>
      <c r="O143" s="148"/>
      <c r="P143" s="149">
        <f>SUM(P144:P146)</f>
        <v>0</v>
      </c>
      <c r="Q143" s="148"/>
      <c r="R143" s="149">
        <f>SUM(R144:R146)</f>
        <v>0</v>
      </c>
      <c r="S143" s="148"/>
      <c r="T143" s="150">
        <f>SUM(T144:T146)</f>
        <v>0</v>
      </c>
      <c r="AR143" s="143" t="s">
        <v>175</v>
      </c>
      <c r="AT143" s="151" t="s">
        <v>69</v>
      </c>
      <c r="AU143" s="151" t="s">
        <v>74</v>
      </c>
      <c r="AY143" s="143" t="s">
        <v>159</v>
      </c>
      <c r="BK143" s="152">
        <f>SUM(BK144:BK146)</f>
        <v>0</v>
      </c>
    </row>
    <row r="144" spans="2:65" s="1" customFormat="1" ht="24" customHeight="1">
      <c r="B144" s="155"/>
      <c r="C144" s="156" t="s">
        <v>199</v>
      </c>
      <c r="D144" s="156" t="s">
        <v>161</v>
      </c>
      <c r="E144" s="157" t="s">
        <v>3805</v>
      </c>
      <c r="F144" s="158" t="s">
        <v>3806</v>
      </c>
      <c r="G144" s="159" t="s">
        <v>355</v>
      </c>
      <c r="H144" s="160">
        <v>4</v>
      </c>
      <c r="I144" s="161"/>
      <c r="J144" s="162">
        <f>ROUND(I144*H144,2)</f>
        <v>0</v>
      </c>
      <c r="K144" s="158" t="s">
        <v>1</v>
      </c>
      <c r="L144" s="31"/>
      <c r="M144" s="163" t="s">
        <v>1</v>
      </c>
      <c r="N144" s="164" t="s">
        <v>36</v>
      </c>
      <c r="O144" s="54"/>
      <c r="P144" s="165">
        <f>O144*H144</f>
        <v>0</v>
      </c>
      <c r="Q144" s="165">
        <v>0</v>
      </c>
      <c r="R144" s="165">
        <f>Q144*H144</f>
        <v>0</v>
      </c>
      <c r="S144" s="165">
        <v>0</v>
      </c>
      <c r="T144" s="166">
        <f>S144*H144</f>
        <v>0</v>
      </c>
      <c r="AR144" s="167" t="s">
        <v>737</v>
      </c>
      <c r="AT144" s="167" t="s">
        <v>161</v>
      </c>
      <c r="AU144" s="167" t="s">
        <v>82</v>
      </c>
      <c r="AY144" s="16" t="s">
        <v>159</v>
      </c>
      <c r="BE144" s="168">
        <f>IF(N144="základná",J144,0)</f>
        <v>0</v>
      </c>
      <c r="BF144" s="168">
        <f>IF(N144="znížená",J144,0)</f>
        <v>0</v>
      </c>
      <c r="BG144" s="168">
        <f>IF(N144="zákl. prenesená",J144,0)</f>
        <v>0</v>
      </c>
      <c r="BH144" s="168">
        <f>IF(N144="zníž. prenesená",J144,0)</f>
        <v>0</v>
      </c>
      <c r="BI144" s="168">
        <f>IF(N144="nulová",J144,0)</f>
        <v>0</v>
      </c>
      <c r="BJ144" s="16" t="s">
        <v>82</v>
      </c>
      <c r="BK144" s="168">
        <f>ROUND(I144*H144,2)</f>
        <v>0</v>
      </c>
      <c r="BL144" s="16" t="s">
        <v>737</v>
      </c>
      <c r="BM144" s="167" t="s">
        <v>243</v>
      </c>
    </row>
    <row r="145" spans="2:65" s="1" customFormat="1" ht="24" customHeight="1">
      <c r="B145" s="155"/>
      <c r="C145" s="156" t="s">
        <v>205</v>
      </c>
      <c r="D145" s="156" t="s">
        <v>161</v>
      </c>
      <c r="E145" s="157" t="s">
        <v>3807</v>
      </c>
      <c r="F145" s="158" t="s">
        <v>3808</v>
      </c>
      <c r="G145" s="159" t="s">
        <v>355</v>
      </c>
      <c r="H145" s="160">
        <v>4</v>
      </c>
      <c r="I145" s="161"/>
      <c r="J145" s="162">
        <f>ROUND(I145*H145,2)</f>
        <v>0</v>
      </c>
      <c r="K145" s="158" t="s">
        <v>1</v>
      </c>
      <c r="L145" s="31"/>
      <c r="M145" s="163" t="s">
        <v>1</v>
      </c>
      <c r="N145" s="164" t="s">
        <v>36</v>
      </c>
      <c r="O145" s="54"/>
      <c r="P145" s="165">
        <f>O145*H145</f>
        <v>0</v>
      </c>
      <c r="Q145" s="165">
        <v>0</v>
      </c>
      <c r="R145" s="165">
        <f>Q145*H145</f>
        <v>0</v>
      </c>
      <c r="S145" s="165">
        <v>0</v>
      </c>
      <c r="T145" s="166">
        <f>S145*H145</f>
        <v>0</v>
      </c>
      <c r="AR145" s="167" t="s">
        <v>737</v>
      </c>
      <c r="AT145" s="167" t="s">
        <v>161</v>
      </c>
      <c r="AU145" s="167" t="s">
        <v>82</v>
      </c>
      <c r="AY145" s="16" t="s">
        <v>159</v>
      </c>
      <c r="BE145" s="168">
        <f>IF(N145="základná",J145,0)</f>
        <v>0</v>
      </c>
      <c r="BF145" s="168">
        <f>IF(N145="znížená",J145,0)</f>
        <v>0</v>
      </c>
      <c r="BG145" s="168">
        <f>IF(N145="zákl. prenesená",J145,0)</f>
        <v>0</v>
      </c>
      <c r="BH145" s="168">
        <f>IF(N145="zníž. prenesená",J145,0)</f>
        <v>0</v>
      </c>
      <c r="BI145" s="168">
        <f>IF(N145="nulová",J145,0)</f>
        <v>0</v>
      </c>
      <c r="BJ145" s="16" t="s">
        <v>82</v>
      </c>
      <c r="BK145" s="168">
        <f>ROUND(I145*H145,2)</f>
        <v>0</v>
      </c>
      <c r="BL145" s="16" t="s">
        <v>737</v>
      </c>
      <c r="BM145" s="167" t="s">
        <v>253</v>
      </c>
    </row>
    <row r="146" spans="2:65" s="1" customFormat="1" ht="16.5" customHeight="1">
      <c r="B146" s="155"/>
      <c r="C146" s="156" t="s">
        <v>212</v>
      </c>
      <c r="D146" s="156" t="s">
        <v>161</v>
      </c>
      <c r="E146" s="157" t="s">
        <v>3809</v>
      </c>
      <c r="F146" s="158" t="s">
        <v>3810</v>
      </c>
      <c r="G146" s="159" t="s">
        <v>355</v>
      </c>
      <c r="H146" s="160">
        <v>1</v>
      </c>
      <c r="I146" s="161"/>
      <c r="J146" s="162">
        <f>ROUND(I146*H146,2)</f>
        <v>0</v>
      </c>
      <c r="K146" s="158" t="s">
        <v>1</v>
      </c>
      <c r="L146" s="31"/>
      <c r="M146" s="163" t="s">
        <v>1</v>
      </c>
      <c r="N146" s="164" t="s">
        <v>36</v>
      </c>
      <c r="O146" s="54"/>
      <c r="P146" s="165">
        <f>O146*H146</f>
        <v>0</v>
      </c>
      <c r="Q146" s="165">
        <v>0</v>
      </c>
      <c r="R146" s="165">
        <f>Q146*H146</f>
        <v>0</v>
      </c>
      <c r="S146" s="165">
        <v>0</v>
      </c>
      <c r="T146" s="166">
        <f>S146*H146</f>
        <v>0</v>
      </c>
      <c r="AR146" s="167" t="s">
        <v>737</v>
      </c>
      <c r="AT146" s="167" t="s">
        <v>161</v>
      </c>
      <c r="AU146" s="167" t="s">
        <v>82</v>
      </c>
      <c r="AY146" s="16" t="s">
        <v>159</v>
      </c>
      <c r="BE146" s="168">
        <f>IF(N146="základná",J146,0)</f>
        <v>0</v>
      </c>
      <c r="BF146" s="168">
        <f>IF(N146="znížená",J146,0)</f>
        <v>0</v>
      </c>
      <c r="BG146" s="168">
        <f>IF(N146="zákl. prenesená",J146,0)</f>
        <v>0</v>
      </c>
      <c r="BH146" s="168">
        <f>IF(N146="zníž. prenesená",J146,0)</f>
        <v>0</v>
      </c>
      <c r="BI146" s="168">
        <f>IF(N146="nulová",J146,0)</f>
        <v>0</v>
      </c>
      <c r="BJ146" s="16" t="s">
        <v>82</v>
      </c>
      <c r="BK146" s="168">
        <f>ROUND(I146*H146,2)</f>
        <v>0</v>
      </c>
      <c r="BL146" s="16" t="s">
        <v>737</v>
      </c>
      <c r="BM146" s="167" t="s">
        <v>263</v>
      </c>
    </row>
    <row r="147" spans="2:65" s="11" customFormat="1" ht="25.95" customHeight="1">
      <c r="B147" s="142"/>
      <c r="D147" s="143" t="s">
        <v>69</v>
      </c>
      <c r="E147" s="144" t="s">
        <v>1984</v>
      </c>
      <c r="F147" s="144" t="s">
        <v>3811</v>
      </c>
      <c r="I147" s="145"/>
      <c r="J147" s="146">
        <f>BK147</f>
        <v>0</v>
      </c>
      <c r="L147" s="142"/>
      <c r="M147" s="147"/>
      <c r="N147" s="148"/>
      <c r="O147" s="148"/>
      <c r="P147" s="149">
        <f>SUM(P148:P150)</f>
        <v>0</v>
      </c>
      <c r="Q147" s="148"/>
      <c r="R147" s="149">
        <f>SUM(R148:R150)</f>
        <v>0</v>
      </c>
      <c r="S147" s="148"/>
      <c r="T147" s="150">
        <f>SUM(T148:T150)</f>
        <v>0</v>
      </c>
      <c r="AR147" s="143" t="s">
        <v>175</v>
      </c>
      <c r="AT147" s="151" t="s">
        <v>69</v>
      </c>
      <c r="AU147" s="151" t="s">
        <v>70</v>
      </c>
      <c r="AY147" s="143" t="s">
        <v>159</v>
      </c>
      <c r="BK147" s="152">
        <f>SUM(BK148:BK150)</f>
        <v>0</v>
      </c>
    </row>
    <row r="148" spans="2:65" s="1" customFormat="1" ht="16.5" customHeight="1">
      <c r="B148" s="155"/>
      <c r="C148" s="195" t="s">
        <v>223</v>
      </c>
      <c r="D148" s="195" t="s">
        <v>224</v>
      </c>
      <c r="E148" s="196" t="s">
        <v>3812</v>
      </c>
      <c r="F148" s="197" t="s">
        <v>3813</v>
      </c>
      <c r="G148" s="198" t="s">
        <v>355</v>
      </c>
      <c r="H148" s="199">
        <v>6</v>
      </c>
      <c r="I148" s="200"/>
      <c r="J148" s="201">
        <f>ROUND(I148*H148,2)</f>
        <v>0</v>
      </c>
      <c r="K148" s="197" t="s">
        <v>1</v>
      </c>
      <c r="L148" s="202"/>
      <c r="M148" s="203" t="s">
        <v>1</v>
      </c>
      <c r="N148" s="204" t="s">
        <v>36</v>
      </c>
      <c r="O148" s="54"/>
      <c r="P148" s="165">
        <f>O148*H148</f>
        <v>0</v>
      </c>
      <c r="Q148" s="165">
        <v>0</v>
      </c>
      <c r="R148" s="165">
        <f>Q148*H148</f>
        <v>0</v>
      </c>
      <c r="S148" s="165">
        <v>0</v>
      </c>
      <c r="T148" s="166">
        <f>S148*H148</f>
        <v>0</v>
      </c>
      <c r="AR148" s="167" t="s">
        <v>1370</v>
      </c>
      <c r="AT148" s="167" t="s">
        <v>224</v>
      </c>
      <c r="AU148" s="167" t="s">
        <v>74</v>
      </c>
      <c r="AY148" s="16" t="s">
        <v>159</v>
      </c>
      <c r="BE148" s="168">
        <f>IF(N148="základná",J148,0)</f>
        <v>0</v>
      </c>
      <c r="BF148" s="168">
        <f>IF(N148="znížená",J148,0)</f>
        <v>0</v>
      </c>
      <c r="BG148" s="168">
        <f>IF(N148="zákl. prenesená",J148,0)</f>
        <v>0</v>
      </c>
      <c r="BH148" s="168">
        <f>IF(N148="zníž. prenesená",J148,0)</f>
        <v>0</v>
      </c>
      <c r="BI148" s="168">
        <f>IF(N148="nulová",J148,0)</f>
        <v>0</v>
      </c>
      <c r="BJ148" s="16" t="s">
        <v>82</v>
      </c>
      <c r="BK148" s="168">
        <f>ROUND(I148*H148,2)</f>
        <v>0</v>
      </c>
      <c r="BL148" s="16" t="s">
        <v>737</v>
      </c>
      <c r="BM148" s="167" t="s">
        <v>271</v>
      </c>
    </row>
    <row r="149" spans="2:65" s="1" customFormat="1" ht="38.4">
      <c r="B149" s="31"/>
      <c r="D149" s="170" t="s">
        <v>179</v>
      </c>
      <c r="F149" s="186" t="s">
        <v>3814</v>
      </c>
      <c r="I149" s="95"/>
      <c r="L149" s="31"/>
      <c r="M149" s="187"/>
      <c r="N149" s="54"/>
      <c r="O149" s="54"/>
      <c r="P149" s="54"/>
      <c r="Q149" s="54"/>
      <c r="R149" s="54"/>
      <c r="S149" s="54"/>
      <c r="T149" s="55"/>
      <c r="AT149" s="16" t="s">
        <v>179</v>
      </c>
      <c r="AU149" s="16" t="s">
        <v>74</v>
      </c>
    </row>
    <row r="150" spans="2:65" s="1" customFormat="1" ht="16.5" customHeight="1">
      <c r="B150" s="155"/>
      <c r="C150" s="156" t="s">
        <v>230</v>
      </c>
      <c r="D150" s="156" t="s">
        <v>161</v>
      </c>
      <c r="E150" s="157" t="s">
        <v>3815</v>
      </c>
      <c r="F150" s="158" t="s">
        <v>3816</v>
      </c>
      <c r="G150" s="159" t="s">
        <v>355</v>
      </c>
      <c r="H150" s="160">
        <v>3</v>
      </c>
      <c r="I150" s="161"/>
      <c r="J150" s="162">
        <f>ROUND(I150*H150,2)</f>
        <v>0</v>
      </c>
      <c r="K150" s="158" t="s">
        <v>1</v>
      </c>
      <c r="L150" s="31"/>
      <c r="M150" s="163" t="s">
        <v>1</v>
      </c>
      <c r="N150" s="164" t="s">
        <v>36</v>
      </c>
      <c r="O150" s="54"/>
      <c r="P150" s="165">
        <f>O150*H150</f>
        <v>0</v>
      </c>
      <c r="Q150" s="165">
        <v>0</v>
      </c>
      <c r="R150" s="165">
        <f>Q150*H150</f>
        <v>0</v>
      </c>
      <c r="S150" s="165">
        <v>0</v>
      </c>
      <c r="T150" s="166">
        <f>S150*H150</f>
        <v>0</v>
      </c>
      <c r="AR150" s="167" t="s">
        <v>737</v>
      </c>
      <c r="AT150" s="167" t="s">
        <v>161</v>
      </c>
      <c r="AU150" s="167" t="s">
        <v>74</v>
      </c>
      <c r="AY150" s="16" t="s">
        <v>159</v>
      </c>
      <c r="BE150" s="168">
        <f>IF(N150="základná",J150,0)</f>
        <v>0</v>
      </c>
      <c r="BF150" s="168">
        <f>IF(N150="znížená",J150,0)</f>
        <v>0</v>
      </c>
      <c r="BG150" s="168">
        <f>IF(N150="zákl. prenesená",J150,0)</f>
        <v>0</v>
      </c>
      <c r="BH150" s="168">
        <f>IF(N150="zníž. prenesená",J150,0)</f>
        <v>0</v>
      </c>
      <c r="BI150" s="168">
        <f>IF(N150="nulová",J150,0)</f>
        <v>0</v>
      </c>
      <c r="BJ150" s="16" t="s">
        <v>82</v>
      </c>
      <c r="BK150" s="168">
        <f>ROUND(I150*H150,2)</f>
        <v>0</v>
      </c>
      <c r="BL150" s="16" t="s">
        <v>737</v>
      </c>
      <c r="BM150" s="167" t="s">
        <v>7</v>
      </c>
    </row>
    <row r="151" spans="2:65" s="11" customFormat="1" ht="25.95" customHeight="1">
      <c r="B151" s="142"/>
      <c r="D151" s="143" t="s">
        <v>69</v>
      </c>
      <c r="E151" s="144" t="s">
        <v>3817</v>
      </c>
      <c r="F151" s="144" t="s">
        <v>3818</v>
      </c>
      <c r="I151" s="145"/>
      <c r="J151" s="146">
        <f>BK151</f>
        <v>0</v>
      </c>
      <c r="L151" s="142"/>
      <c r="M151" s="147"/>
      <c r="N151" s="148"/>
      <c r="O151" s="148"/>
      <c r="P151" s="149">
        <f>P152+SUM(P153:P158)+P161</f>
        <v>0</v>
      </c>
      <c r="Q151" s="148"/>
      <c r="R151" s="149">
        <f>R152+SUM(R153:R158)+R161</f>
        <v>0</v>
      </c>
      <c r="S151" s="148"/>
      <c r="T151" s="150">
        <f>T152+SUM(T153:T158)+T161</f>
        <v>0</v>
      </c>
      <c r="AR151" s="143" t="s">
        <v>175</v>
      </c>
      <c r="AT151" s="151" t="s">
        <v>69</v>
      </c>
      <c r="AU151" s="151" t="s">
        <v>70</v>
      </c>
      <c r="AY151" s="143" t="s">
        <v>159</v>
      </c>
      <c r="BK151" s="152">
        <f>BK152+SUM(BK153:BK158)+BK161</f>
        <v>0</v>
      </c>
    </row>
    <row r="152" spans="2:65" s="1" customFormat="1" ht="16.5" customHeight="1">
      <c r="B152" s="155"/>
      <c r="C152" s="195" t="s">
        <v>235</v>
      </c>
      <c r="D152" s="195" t="s">
        <v>224</v>
      </c>
      <c r="E152" s="196" t="s">
        <v>3819</v>
      </c>
      <c r="F152" s="197" t="s">
        <v>2423</v>
      </c>
      <c r="G152" s="198" t="s">
        <v>405</v>
      </c>
      <c r="H152" s="199">
        <v>70</v>
      </c>
      <c r="I152" s="200"/>
      <c r="J152" s="201">
        <f>ROUND(I152*H152,2)</f>
        <v>0</v>
      </c>
      <c r="K152" s="197" t="s">
        <v>1</v>
      </c>
      <c r="L152" s="202"/>
      <c r="M152" s="203" t="s">
        <v>1</v>
      </c>
      <c r="N152" s="204" t="s">
        <v>36</v>
      </c>
      <c r="O152" s="54"/>
      <c r="P152" s="165">
        <f>O152*H152</f>
        <v>0</v>
      </c>
      <c r="Q152" s="165">
        <v>0</v>
      </c>
      <c r="R152" s="165">
        <f>Q152*H152</f>
        <v>0</v>
      </c>
      <c r="S152" s="165">
        <v>0</v>
      </c>
      <c r="T152" s="166">
        <f>S152*H152</f>
        <v>0</v>
      </c>
      <c r="AR152" s="167" t="s">
        <v>1370</v>
      </c>
      <c r="AT152" s="167" t="s">
        <v>224</v>
      </c>
      <c r="AU152" s="167" t="s">
        <v>74</v>
      </c>
      <c r="AY152" s="16" t="s">
        <v>159</v>
      </c>
      <c r="BE152" s="168">
        <f>IF(N152="základná",J152,0)</f>
        <v>0</v>
      </c>
      <c r="BF152" s="168">
        <f>IF(N152="znížená",J152,0)</f>
        <v>0</v>
      </c>
      <c r="BG152" s="168">
        <f>IF(N152="zákl. prenesená",J152,0)</f>
        <v>0</v>
      </c>
      <c r="BH152" s="168">
        <f>IF(N152="zníž. prenesená",J152,0)</f>
        <v>0</v>
      </c>
      <c r="BI152" s="168">
        <f>IF(N152="nulová",J152,0)</f>
        <v>0</v>
      </c>
      <c r="BJ152" s="16" t="s">
        <v>82</v>
      </c>
      <c r="BK152" s="168">
        <f>ROUND(I152*H152,2)</f>
        <v>0</v>
      </c>
      <c r="BL152" s="16" t="s">
        <v>737</v>
      </c>
      <c r="BM152" s="167" t="s">
        <v>294</v>
      </c>
    </row>
    <row r="153" spans="2:65" s="1" customFormat="1" ht="16.5" customHeight="1">
      <c r="B153" s="155"/>
      <c r="C153" s="195" t="s">
        <v>243</v>
      </c>
      <c r="D153" s="195" t="s">
        <v>224</v>
      </c>
      <c r="E153" s="196" t="s">
        <v>3820</v>
      </c>
      <c r="F153" s="197" t="s">
        <v>3821</v>
      </c>
      <c r="G153" s="198" t="s">
        <v>405</v>
      </c>
      <c r="H153" s="199">
        <v>66</v>
      </c>
      <c r="I153" s="200"/>
      <c r="J153" s="201">
        <f>ROUND(I153*H153,2)</f>
        <v>0</v>
      </c>
      <c r="K153" s="197" t="s">
        <v>1</v>
      </c>
      <c r="L153" s="202"/>
      <c r="M153" s="203" t="s">
        <v>1</v>
      </c>
      <c r="N153" s="204" t="s">
        <v>36</v>
      </c>
      <c r="O153" s="54"/>
      <c r="P153" s="165">
        <f>O153*H153</f>
        <v>0</v>
      </c>
      <c r="Q153" s="165">
        <v>0</v>
      </c>
      <c r="R153" s="165">
        <f>Q153*H153</f>
        <v>0</v>
      </c>
      <c r="S153" s="165">
        <v>0</v>
      </c>
      <c r="T153" s="166">
        <f>S153*H153</f>
        <v>0</v>
      </c>
      <c r="AR153" s="167" t="s">
        <v>1370</v>
      </c>
      <c r="AT153" s="167" t="s">
        <v>224</v>
      </c>
      <c r="AU153" s="167" t="s">
        <v>74</v>
      </c>
      <c r="AY153" s="16" t="s">
        <v>159</v>
      </c>
      <c r="BE153" s="168">
        <f>IF(N153="základná",J153,0)</f>
        <v>0</v>
      </c>
      <c r="BF153" s="168">
        <f>IF(N153="znížená",J153,0)</f>
        <v>0</v>
      </c>
      <c r="BG153" s="168">
        <f>IF(N153="zákl. prenesená",J153,0)</f>
        <v>0</v>
      </c>
      <c r="BH153" s="168">
        <f>IF(N153="zníž. prenesená",J153,0)</f>
        <v>0</v>
      </c>
      <c r="BI153" s="168">
        <f>IF(N153="nulová",J153,0)</f>
        <v>0</v>
      </c>
      <c r="BJ153" s="16" t="s">
        <v>82</v>
      </c>
      <c r="BK153" s="168">
        <f>ROUND(I153*H153,2)</f>
        <v>0</v>
      </c>
      <c r="BL153" s="16" t="s">
        <v>737</v>
      </c>
      <c r="BM153" s="167" t="s">
        <v>314</v>
      </c>
    </row>
    <row r="154" spans="2:65" s="1" customFormat="1" ht="16.5" customHeight="1">
      <c r="B154" s="155"/>
      <c r="C154" s="195" t="s">
        <v>248</v>
      </c>
      <c r="D154" s="195" t="s">
        <v>224</v>
      </c>
      <c r="E154" s="196" t="s">
        <v>3822</v>
      </c>
      <c r="F154" s="197" t="s">
        <v>3823</v>
      </c>
      <c r="G154" s="198" t="s">
        <v>405</v>
      </c>
      <c r="H154" s="199">
        <v>34</v>
      </c>
      <c r="I154" s="200"/>
      <c r="J154" s="201">
        <f>ROUND(I154*H154,2)</f>
        <v>0</v>
      </c>
      <c r="K154" s="197" t="s">
        <v>1</v>
      </c>
      <c r="L154" s="202"/>
      <c r="M154" s="203" t="s">
        <v>1</v>
      </c>
      <c r="N154" s="204" t="s">
        <v>36</v>
      </c>
      <c r="O154" s="54"/>
      <c r="P154" s="165">
        <f>O154*H154</f>
        <v>0</v>
      </c>
      <c r="Q154" s="165">
        <v>0</v>
      </c>
      <c r="R154" s="165">
        <f>Q154*H154</f>
        <v>0</v>
      </c>
      <c r="S154" s="165">
        <v>0</v>
      </c>
      <c r="T154" s="166">
        <f>S154*H154</f>
        <v>0</v>
      </c>
      <c r="AR154" s="167" t="s">
        <v>1370</v>
      </c>
      <c r="AT154" s="167" t="s">
        <v>224</v>
      </c>
      <c r="AU154" s="167" t="s">
        <v>74</v>
      </c>
      <c r="AY154" s="16" t="s">
        <v>159</v>
      </c>
      <c r="BE154" s="168">
        <f>IF(N154="základná",J154,0)</f>
        <v>0</v>
      </c>
      <c r="BF154" s="168">
        <f>IF(N154="znížená",J154,0)</f>
        <v>0</v>
      </c>
      <c r="BG154" s="168">
        <f>IF(N154="zákl. prenesená",J154,0)</f>
        <v>0</v>
      </c>
      <c r="BH154" s="168">
        <f>IF(N154="zníž. prenesená",J154,0)</f>
        <v>0</v>
      </c>
      <c r="BI154" s="168">
        <f>IF(N154="nulová",J154,0)</f>
        <v>0</v>
      </c>
      <c r="BJ154" s="16" t="s">
        <v>82</v>
      </c>
      <c r="BK154" s="168">
        <f>ROUND(I154*H154,2)</f>
        <v>0</v>
      </c>
      <c r="BL154" s="16" t="s">
        <v>737</v>
      </c>
      <c r="BM154" s="167" t="s">
        <v>331</v>
      </c>
    </row>
    <row r="155" spans="2:65" s="1" customFormat="1" ht="24" customHeight="1">
      <c r="B155" s="155"/>
      <c r="C155" s="195" t="s">
        <v>253</v>
      </c>
      <c r="D155" s="195" t="s">
        <v>224</v>
      </c>
      <c r="E155" s="196" t="s">
        <v>3824</v>
      </c>
      <c r="F155" s="197" t="s">
        <v>3825</v>
      </c>
      <c r="G155" s="198" t="s">
        <v>405</v>
      </c>
      <c r="H155" s="199">
        <v>40</v>
      </c>
      <c r="I155" s="200"/>
      <c r="J155" s="201">
        <f>ROUND(I155*H155,2)</f>
        <v>0</v>
      </c>
      <c r="K155" s="197" t="s">
        <v>1</v>
      </c>
      <c r="L155" s="202"/>
      <c r="M155" s="203" t="s">
        <v>1</v>
      </c>
      <c r="N155" s="204" t="s">
        <v>36</v>
      </c>
      <c r="O155" s="54"/>
      <c r="P155" s="165">
        <f>O155*H155</f>
        <v>0</v>
      </c>
      <c r="Q155" s="165">
        <v>0</v>
      </c>
      <c r="R155" s="165">
        <f>Q155*H155</f>
        <v>0</v>
      </c>
      <c r="S155" s="165">
        <v>0</v>
      </c>
      <c r="T155" s="166">
        <f>S155*H155</f>
        <v>0</v>
      </c>
      <c r="AR155" s="167" t="s">
        <v>1370</v>
      </c>
      <c r="AT155" s="167" t="s">
        <v>224</v>
      </c>
      <c r="AU155" s="167" t="s">
        <v>74</v>
      </c>
      <c r="AY155" s="16" t="s">
        <v>159</v>
      </c>
      <c r="BE155" s="168">
        <f>IF(N155="základná",J155,0)</f>
        <v>0</v>
      </c>
      <c r="BF155" s="168">
        <f>IF(N155="znížená",J155,0)</f>
        <v>0</v>
      </c>
      <c r="BG155" s="168">
        <f>IF(N155="zákl. prenesená",J155,0)</f>
        <v>0</v>
      </c>
      <c r="BH155" s="168">
        <f>IF(N155="zníž. prenesená",J155,0)</f>
        <v>0</v>
      </c>
      <c r="BI155" s="168">
        <f>IF(N155="nulová",J155,0)</f>
        <v>0</v>
      </c>
      <c r="BJ155" s="16" t="s">
        <v>82</v>
      </c>
      <c r="BK155" s="168">
        <f>ROUND(I155*H155,2)</f>
        <v>0</v>
      </c>
      <c r="BL155" s="16" t="s">
        <v>737</v>
      </c>
      <c r="BM155" s="167" t="s">
        <v>352</v>
      </c>
    </row>
    <row r="156" spans="2:65" s="1" customFormat="1" ht="28.8">
      <c r="B156" s="31"/>
      <c r="D156" s="170" t="s">
        <v>179</v>
      </c>
      <c r="F156" s="186" t="s">
        <v>2533</v>
      </c>
      <c r="I156" s="95"/>
      <c r="L156" s="31"/>
      <c r="M156" s="187"/>
      <c r="N156" s="54"/>
      <c r="O156" s="54"/>
      <c r="P156" s="54"/>
      <c r="Q156" s="54"/>
      <c r="R156" s="54"/>
      <c r="S156" s="54"/>
      <c r="T156" s="55"/>
      <c r="AT156" s="16" t="s">
        <v>179</v>
      </c>
      <c r="AU156" s="16" t="s">
        <v>74</v>
      </c>
    </row>
    <row r="157" spans="2:65" s="1" customFormat="1" ht="16.5" customHeight="1">
      <c r="B157" s="155"/>
      <c r="C157" s="195" t="s">
        <v>258</v>
      </c>
      <c r="D157" s="195" t="s">
        <v>224</v>
      </c>
      <c r="E157" s="196" t="s">
        <v>2588</v>
      </c>
      <c r="F157" s="197" t="s">
        <v>2589</v>
      </c>
      <c r="G157" s="198" t="s">
        <v>405</v>
      </c>
      <c r="H157" s="199">
        <v>90</v>
      </c>
      <c r="I157" s="200"/>
      <c r="J157" s="201">
        <f>ROUND(I157*H157,2)</f>
        <v>0</v>
      </c>
      <c r="K157" s="197" t="s">
        <v>1</v>
      </c>
      <c r="L157" s="202"/>
      <c r="M157" s="203" t="s">
        <v>1</v>
      </c>
      <c r="N157" s="204" t="s">
        <v>36</v>
      </c>
      <c r="O157" s="54"/>
      <c r="P157" s="165">
        <f>O157*H157</f>
        <v>0</v>
      </c>
      <c r="Q157" s="165">
        <v>0</v>
      </c>
      <c r="R157" s="165">
        <f>Q157*H157</f>
        <v>0</v>
      </c>
      <c r="S157" s="165">
        <v>0</v>
      </c>
      <c r="T157" s="166">
        <f>S157*H157</f>
        <v>0</v>
      </c>
      <c r="AR157" s="167" t="s">
        <v>1370</v>
      </c>
      <c r="AT157" s="167" t="s">
        <v>224</v>
      </c>
      <c r="AU157" s="167" t="s">
        <v>74</v>
      </c>
      <c r="AY157" s="16" t="s">
        <v>159</v>
      </c>
      <c r="BE157" s="168">
        <f>IF(N157="základná",J157,0)</f>
        <v>0</v>
      </c>
      <c r="BF157" s="168">
        <f>IF(N157="znížená",J157,0)</f>
        <v>0</v>
      </c>
      <c r="BG157" s="168">
        <f>IF(N157="zákl. prenesená",J157,0)</f>
        <v>0</v>
      </c>
      <c r="BH157" s="168">
        <f>IF(N157="zníž. prenesená",J157,0)</f>
        <v>0</v>
      </c>
      <c r="BI157" s="168">
        <f>IF(N157="nulová",J157,0)</f>
        <v>0</v>
      </c>
      <c r="BJ157" s="16" t="s">
        <v>82</v>
      </c>
      <c r="BK157" s="168">
        <f>ROUND(I157*H157,2)</f>
        <v>0</v>
      </c>
      <c r="BL157" s="16" t="s">
        <v>737</v>
      </c>
      <c r="BM157" s="167" t="s">
        <v>366</v>
      </c>
    </row>
    <row r="158" spans="2:65" s="11" customFormat="1" ht="22.95" customHeight="1">
      <c r="B158" s="142"/>
      <c r="D158" s="143" t="s">
        <v>69</v>
      </c>
      <c r="E158" s="153" t="s">
        <v>3826</v>
      </c>
      <c r="F158" s="153" t="s">
        <v>2597</v>
      </c>
      <c r="I158" s="145"/>
      <c r="J158" s="154">
        <f>BK158</f>
        <v>0</v>
      </c>
      <c r="L158" s="142"/>
      <c r="M158" s="147"/>
      <c r="N158" s="148"/>
      <c r="O158" s="148"/>
      <c r="P158" s="149">
        <f>SUM(P159:P160)</f>
        <v>0</v>
      </c>
      <c r="Q158" s="148"/>
      <c r="R158" s="149">
        <f>SUM(R159:R160)</f>
        <v>0</v>
      </c>
      <c r="S158" s="148"/>
      <c r="T158" s="150">
        <f>SUM(T159:T160)</f>
        <v>0</v>
      </c>
      <c r="AR158" s="143" t="s">
        <v>175</v>
      </c>
      <c r="AT158" s="151" t="s">
        <v>69</v>
      </c>
      <c r="AU158" s="151" t="s">
        <v>74</v>
      </c>
      <c r="AY158" s="143" t="s">
        <v>159</v>
      </c>
      <c r="BK158" s="152">
        <f>SUM(BK159:BK160)</f>
        <v>0</v>
      </c>
    </row>
    <row r="159" spans="2:65" s="1" customFormat="1" ht="24" customHeight="1">
      <c r="B159" s="155"/>
      <c r="C159" s="156" t="s">
        <v>263</v>
      </c>
      <c r="D159" s="156" t="s">
        <v>161</v>
      </c>
      <c r="E159" s="157" t="s">
        <v>3805</v>
      </c>
      <c r="F159" s="158" t="s">
        <v>3806</v>
      </c>
      <c r="G159" s="159" t="s">
        <v>355</v>
      </c>
      <c r="H159" s="160">
        <v>4</v>
      </c>
      <c r="I159" s="161"/>
      <c r="J159" s="162">
        <f>ROUND(I159*H159,2)</f>
        <v>0</v>
      </c>
      <c r="K159" s="158" t="s">
        <v>1</v>
      </c>
      <c r="L159" s="31"/>
      <c r="M159" s="163" t="s">
        <v>1</v>
      </c>
      <c r="N159" s="164" t="s">
        <v>36</v>
      </c>
      <c r="O159" s="54"/>
      <c r="P159" s="165">
        <f>O159*H159</f>
        <v>0</v>
      </c>
      <c r="Q159" s="165">
        <v>0</v>
      </c>
      <c r="R159" s="165">
        <f>Q159*H159</f>
        <v>0</v>
      </c>
      <c r="S159" s="165">
        <v>0</v>
      </c>
      <c r="T159" s="166">
        <f>S159*H159</f>
        <v>0</v>
      </c>
      <c r="AR159" s="167" t="s">
        <v>737</v>
      </c>
      <c r="AT159" s="167" t="s">
        <v>161</v>
      </c>
      <c r="AU159" s="167" t="s">
        <v>82</v>
      </c>
      <c r="AY159" s="16" t="s">
        <v>159</v>
      </c>
      <c r="BE159" s="168">
        <f>IF(N159="základná",J159,0)</f>
        <v>0</v>
      </c>
      <c r="BF159" s="168">
        <f>IF(N159="znížená",J159,0)</f>
        <v>0</v>
      </c>
      <c r="BG159" s="168">
        <f>IF(N159="zákl. prenesená",J159,0)</f>
        <v>0</v>
      </c>
      <c r="BH159" s="168">
        <f>IF(N159="zníž. prenesená",J159,0)</f>
        <v>0</v>
      </c>
      <c r="BI159" s="168">
        <f>IF(N159="nulová",J159,0)</f>
        <v>0</v>
      </c>
      <c r="BJ159" s="16" t="s">
        <v>82</v>
      </c>
      <c r="BK159" s="168">
        <f>ROUND(I159*H159,2)</f>
        <v>0</v>
      </c>
      <c r="BL159" s="16" t="s">
        <v>737</v>
      </c>
      <c r="BM159" s="167" t="s">
        <v>377</v>
      </c>
    </row>
    <row r="160" spans="2:65" s="1" customFormat="1" ht="24" customHeight="1">
      <c r="B160" s="155"/>
      <c r="C160" s="156" t="s">
        <v>267</v>
      </c>
      <c r="D160" s="156" t="s">
        <v>161</v>
      </c>
      <c r="E160" s="157" t="s">
        <v>3807</v>
      </c>
      <c r="F160" s="158" t="s">
        <v>3808</v>
      </c>
      <c r="G160" s="159" t="s">
        <v>355</v>
      </c>
      <c r="H160" s="160">
        <v>8</v>
      </c>
      <c r="I160" s="161"/>
      <c r="J160" s="162">
        <f>ROUND(I160*H160,2)</f>
        <v>0</v>
      </c>
      <c r="K160" s="158" t="s">
        <v>1</v>
      </c>
      <c r="L160" s="31"/>
      <c r="M160" s="163" t="s">
        <v>1</v>
      </c>
      <c r="N160" s="164" t="s">
        <v>36</v>
      </c>
      <c r="O160" s="54"/>
      <c r="P160" s="165">
        <f>O160*H160</f>
        <v>0</v>
      </c>
      <c r="Q160" s="165">
        <v>0</v>
      </c>
      <c r="R160" s="165">
        <f>Q160*H160</f>
        <v>0</v>
      </c>
      <c r="S160" s="165">
        <v>0</v>
      </c>
      <c r="T160" s="166">
        <f>S160*H160</f>
        <v>0</v>
      </c>
      <c r="AR160" s="167" t="s">
        <v>737</v>
      </c>
      <c r="AT160" s="167" t="s">
        <v>161</v>
      </c>
      <c r="AU160" s="167" t="s">
        <v>82</v>
      </c>
      <c r="AY160" s="16" t="s">
        <v>159</v>
      </c>
      <c r="BE160" s="168">
        <f>IF(N160="základná",J160,0)</f>
        <v>0</v>
      </c>
      <c r="BF160" s="168">
        <f>IF(N160="znížená",J160,0)</f>
        <v>0</v>
      </c>
      <c r="BG160" s="168">
        <f>IF(N160="zákl. prenesená",J160,0)</f>
        <v>0</v>
      </c>
      <c r="BH160" s="168">
        <f>IF(N160="zníž. prenesená",J160,0)</f>
        <v>0</v>
      </c>
      <c r="BI160" s="168">
        <f>IF(N160="nulová",J160,0)</f>
        <v>0</v>
      </c>
      <c r="BJ160" s="16" t="s">
        <v>82</v>
      </c>
      <c r="BK160" s="168">
        <f>ROUND(I160*H160,2)</f>
        <v>0</v>
      </c>
      <c r="BL160" s="16" t="s">
        <v>737</v>
      </c>
      <c r="BM160" s="167" t="s">
        <v>387</v>
      </c>
    </row>
    <row r="161" spans="2:65" s="11" customFormat="1" ht="22.95" customHeight="1">
      <c r="B161" s="142"/>
      <c r="D161" s="143" t="s">
        <v>69</v>
      </c>
      <c r="E161" s="153" t="s">
        <v>3827</v>
      </c>
      <c r="F161" s="153" t="s">
        <v>3828</v>
      </c>
      <c r="I161" s="145"/>
      <c r="J161" s="154">
        <f>BK161</f>
        <v>0</v>
      </c>
      <c r="L161" s="142"/>
      <c r="M161" s="147"/>
      <c r="N161" s="148"/>
      <c r="O161" s="148"/>
      <c r="P161" s="149">
        <f>SUM(P162:P171)</f>
        <v>0</v>
      </c>
      <c r="Q161" s="148"/>
      <c r="R161" s="149">
        <f>SUM(R162:R171)</f>
        <v>0</v>
      </c>
      <c r="S161" s="148"/>
      <c r="T161" s="150">
        <f>SUM(T162:T171)</f>
        <v>0</v>
      </c>
      <c r="AR161" s="143" t="s">
        <v>175</v>
      </c>
      <c r="AT161" s="151" t="s">
        <v>69</v>
      </c>
      <c r="AU161" s="151" t="s">
        <v>74</v>
      </c>
      <c r="AY161" s="143" t="s">
        <v>159</v>
      </c>
      <c r="BK161" s="152">
        <f>SUM(BK162:BK171)</f>
        <v>0</v>
      </c>
    </row>
    <row r="162" spans="2:65" s="1" customFormat="1" ht="16.5" customHeight="1">
      <c r="B162" s="155"/>
      <c r="C162" s="156" t="s">
        <v>271</v>
      </c>
      <c r="D162" s="156" t="s">
        <v>161</v>
      </c>
      <c r="E162" s="157" t="s">
        <v>3829</v>
      </c>
      <c r="F162" s="158" t="s">
        <v>3830</v>
      </c>
      <c r="G162" s="159" t="s">
        <v>405</v>
      </c>
      <c r="H162" s="160">
        <v>70</v>
      </c>
      <c r="I162" s="161"/>
      <c r="J162" s="162">
        <f t="shared" ref="J162:J171" si="0">ROUND(I162*H162,2)</f>
        <v>0</v>
      </c>
      <c r="K162" s="158" t="s">
        <v>1</v>
      </c>
      <c r="L162" s="31"/>
      <c r="M162" s="163" t="s">
        <v>1</v>
      </c>
      <c r="N162" s="164" t="s">
        <v>36</v>
      </c>
      <c r="O162" s="54"/>
      <c r="P162" s="165">
        <f t="shared" ref="P162:P171" si="1">O162*H162</f>
        <v>0</v>
      </c>
      <c r="Q162" s="165">
        <v>0</v>
      </c>
      <c r="R162" s="165">
        <f t="shared" ref="R162:R171" si="2">Q162*H162</f>
        <v>0</v>
      </c>
      <c r="S162" s="165">
        <v>0</v>
      </c>
      <c r="T162" s="166">
        <f t="shared" ref="T162:T171" si="3">S162*H162</f>
        <v>0</v>
      </c>
      <c r="AR162" s="167" t="s">
        <v>737</v>
      </c>
      <c r="AT162" s="167" t="s">
        <v>161</v>
      </c>
      <c r="AU162" s="167" t="s">
        <v>82</v>
      </c>
      <c r="AY162" s="16" t="s">
        <v>159</v>
      </c>
      <c r="BE162" s="168">
        <f t="shared" ref="BE162:BE171" si="4">IF(N162="základná",J162,0)</f>
        <v>0</v>
      </c>
      <c r="BF162" s="168">
        <f t="shared" ref="BF162:BF171" si="5">IF(N162="znížená",J162,0)</f>
        <v>0</v>
      </c>
      <c r="BG162" s="168">
        <f t="shared" ref="BG162:BG171" si="6">IF(N162="zákl. prenesená",J162,0)</f>
        <v>0</v>
      </c>
      <c r="BH162" s="168">
        <f t="shared" ref="BH162:BH171" si="7">IF(N162="zníž. prenesená",J162,0)</f>
        <v>0</v>
      </c>
      <c r="BI162" s="168">
        <f t="shared" ref="BI162:BI171" si="8">IF(N162="nulová",J162,0)</f>
        <v>0</v>
      </c>
      <c r="BJ162" s="16" t="s">
        <v>82</v>
      </c>
      <c r="BK162" s="168">
        <f t="shared" ref="BK162:BK171" si="9">ROUND(I162*H162,2)</f>
        <v>0</v>
      </c>
      <c r="BL162" s="16" t="s">
        <v>737</v>
      </c>
      <c r="BM162" s="167" t="s">
        <v>402</v>
      </c>
    </row>
    <row r="163" spans="2:65" s="1" customFormat="1" ht="24" customHeight="1">
      <c r="B163" s="155"/>
      <c r="C163" s="156" t="s">
        <v>277</v>
      </c>
      <c r="D163" s="156" t="s">
        <v>161</v>
      </c>
      <c r="E163" s="157" t="s">
        <v>3831</v>
      </c>
      <c r="F163" s="158" t="s">
        <v>3832</v>
      </c>
      <c r="G163" s="159" t="s">
        <v>405</v>
      </c>
      <c r="H163" s="160">
        <v>66</v>
      </c>
      <c r="I163" s="161"/>
      <c r="J163" s="162">
        <f t="shared" si="0"/>
        <v>0</v>
      </c>
      <c r="K163" s="158" t="s">
        <v>1</v>
      </c>
      <c r="L163" s="31"/>
      <c r="M163" s="163" t="s">
        <v>1</v>
      </c>
      <c r="N163" s="164" t="s">
        <v>36</v>
      </c>
      <c r="O163" s="54"/>
      <c r="P163" s="165">
        <f t="shared" si="1"/>
        <v>0</v>
      </c>
      <c r="Q163" s="165">
        <v>0</v>
      </c>
      <c r="R163" s="165">
        <f t="shared" si="2"/>
        <v>0</v>
      </c>
      <c r="S163" s="165">
        <v>0</v>
      </c>
      <c r="T163" s="166">
        <f t="shared" si="3"/>
        <v>0</v>
      </c>
      <c r="AR163" s="167" t="s">
        <v>737</v>
      </c>
      <c r="AT163" s="167" t="s">
        <v>161</v>
      </c>
      <c r="AU163" s="167" t="s">
        <v>82</v>
      </c>
      <c r="AY163" s="16" t="s">
        <v>159</v>
      </c>
      <c r="BE163" s="168">
        <f t="shared" si="4"/>
        <v>0</v>
      </c>
      <c r="BF163" s="168">
        <f t="shared" si="5"/>
        <v>0</v>
      </c>
      <c r="BG163" s="168">
        <f t="shared" si="6"/>
        <v>0</v>
      </c>
      <c r="BH163" s="168">
        <f t="shared" si="7"/>
        <v>0</v>
      </c>
      <c r="BI163" s="168">
        <f t="shared" si="8"/>
        <v>0</v>
      </c>
      <c r="BJ163" s="16" t="s">
        <v>82</v>
      </c>
      <c r="BK163" s="168">
        <f t="shared" si="9"/>
        <v>0</v>
      </c>
      <c r="BL163" s="16" t="s">
        <v>737</v>
      </c>
      <c r="BM163" s="167" t="s">
        <v>412</v>
      </c>
    </row>
    <row r="164" spans="2:65" s="1" customFormat="1" ht="24" customHeight="1">
      <c r="B164" s="155"/>
      <c r="C164" s="156" t="s">
        <v>7</v>
      </c>
      <c r="D164" s="156" t="s">
        <v>161</v>
      </c>
      <c r="E164" s="157" t="s">
        <v>3833</v>
      </c>
      <c r="F164" s="158" t="s">
        <v>3834</v>
      </c>
      <c r="G164" s="159" t="s">
        <v>405</v>
      </c>
      <c r="H164" s="160">
        <v>34</v>
      </c>
      <c r="I164" s="161"/>
      <c r="J164" s="162">
        <f t="shared" si="0"/>
        <v>0</v>
      </c>
      <c r="K164" s="158" t="s">
        <v>1</v>
      </c>
      <c r="L164" s="31"/>
      <c r="M164" s="163" t="s">
        <v>1</v>
      </c>
      <c r="N164" s="164" t="s">
        <v>36</v>
      </c>
      <c r="O164" s="54"/>
      <c r="P164" s="165">
        <f t="shared" si="1"/>
        <v>0</v>
      </c>
      <c r="Q164" s="165">
        <v>0</v>
      </c>
      <c r="R164" s="165">
        <f t="shared" si="2"/>
        <v>0</v>
      </c>
      <c r="S164" s="165">
        <v>0</v>
      </c>
      <c r="T164" s="166">
        <f t="shared" si="3"/>
        <v>0</v>
      </c>
      <c r="AR164" s="167" t="s">
        <v>737</v>
      </c>
      <c r="AT164" s="167" t="s">
        <v>161</v>
      </c>
      <c r="AU164" s="167" t="s">
        <v>82</v>
      </c>
      <c r="AY164" s="16" t="s">
        <v>159</v>
      </c>
      <c r="BE164" s="168">
        <f t="shared" si="4"/>
        <v>0</v>
      </c>
      <c r="BF164" s="168">
        <f t="shared" si="5"/>
        <v>0</v>
      </c>
      <c r="BG164" s="168">
        <f t="shared" si="6"/>
        <v>0</v>
      </c>
      <c r="BH164" s="168">
        <f t="shared" si="7"/>
        <v>0</v>
      </c>
      <c r="BI164" s="168">
        <f t="shared" si="8"/>
        <v>0</v>
      </c>
      <c r="BJ164" s="16" t="s">
        <v>82</v>
      </c>
      <c r="BK164" s="168">
        <f t="shared" si="9"/>
        <v>0</v>
      </c>
      <c r="BL164" s="16" t="s">
        <v>737</v>
      </c>
      <c r="BM164" s="167" t="s">
        <v>427</v>
      </c>
    </row>
    <row r="165" spans="2:65" s="1" customFormat="1" ht="24" customHeight="1">
      <c r="B165" s="155"/>
      <c r="C165" s="156" t="s">
        <v>290</v>
      </c>
      <c r="D165" s="156" t="s">
        <v>161</v>
      </c>
      <c r="E165" s="157" t="s">
        <v>3835</v>
      </c>
      <c r="F165" s="158" t="s">
        <v>3836</v>
      </c>
      <c r="G165" s="159" t="s">
        <v>405</v>
      </c>
      <c r="H165" s="160">
        <v>54</v>
      </c>
      <c r="I165" s="161"/>
      <c r="J165" s="162">
        <f t="shared" si="0"/>
        <v>0</v>
      </c>
      <c r="K165" s="158" t="s">
        <v>1</v>
      </c>
      <c r="L165" s="31"/>
      <c r="M165" s="163" t="s">
        <v>1</v>
      </c>
      <c r="N165" s="164" t="s">
        <v>36</v>
      </c>
      <c r="O165" s="54"/>
      <c r="P165" s="165">
        <f t="shared" si="1"/>
        <v>0</v>
      </c>
      <c r="Q165" s="165">
        <v>0</v>
      </c>
      <c r="R165" s="165">
        <f t="shared" si="2"/>
        <v>0</v>
      </c>
      <c r="S165" s="165">
        <v>0</v>
      </c>
      <c r="T165" s="166">
        <f t="shared" si="3"/>
        <v>0</v>
      </c>
      <c r="AR165" s="167" t="s">
        <v>737</v>
      </c>
      <c r="AT165" s="167" t="s">
        <v>161</v>
      </c>
      <c r="AU165" s="167" t="s">
        <v>82</v>
      </c>
      <c r="AY165" s="16" t="s">
        <v>159</v>
      </c>
      <c r="BE165" s="168">
        <f t="shared" si="4"/>
        <v>0</v>
      </c>
      <c r="BF165" s="168">
        <f t="shared" si="5"/>
        <v>0</v>
      </c>
      <c r="BG165" s="168">
        <f t="shared" si="6"/>
        <v>0</v>
      </c>
      <c r="BH165" s="168">
        <f t="shared" si="7"/>
        <v>0</v>
      </c>
      <c r="BI165" s="168">
        <f t="shared" si="8"/>
        <v>0</v>
      </c>
      <c r="BJ165" s="16" t="s">
        <v>82</v>
      </c>
      <c r="BK165" s="168">
        <f t="shared" si="9"/>
        <v>0</v>
      </c>
      <c r="BL165" s="16" t="s">
        <v>737</v>
      </c>
      <c r="BM165" s="167" t="s">
        <v>440</v>
      </c>
    </row>
    <row r="166" spans="2:65" s="1" customFormat="1" ht="24" customHeight="1">
      <c r="B166" s="155"/>
      <c r="C166" s="156" t="s">
        <v>294</v>
      </c>
      <c r="D166" s="156" t="s">
        <v>161</v>
      </c>
      <c r="E166" s="157" t="s">
        <v>3837</v>
      </c>
      <c r="F166" s="158" t="s">
        <v>3838</v>
      </c>
      <c r="G166" s="159" t="s">
        <v>405</v>
      </c>
      <c r="H166" s="160">
        <v>33</v>
      </c>
      <c r="I166" s="161"/>
      <c r="J166" s="162">
        <f t="shared" si="0"/>
        <v>0</v>
      </c>
      <c r="K166" s="158" t="s">
        <v>1</v>
      </c>
      <c r="L166" s="31"/>
      <c r="M166" s="163" t="s">
        <v>1</v>
      </c>
      <c r="N166" s="164" t="s">
        <v>36</v>
      </c>
      <c r="O166" s="54"/>
      <c r="P166" s="165">
        <f t="shared" si="1"/>
        <v>0</v>
      </c>
      <c r="Q166" s="165">
        <v>0</v>
      </c>
      <c r="R166" s="165">
        <f t="shared" si="2"/>
        <v>0</v>
      </c>
      <c r="S166" s="165">
        <v>0</v>
      </c>
      <c r="T166" s="166">
        <f t="shared" si="3"/>
        <v>0</v>
      </c>
      <c r="AR166" s="167" t="s">
        <v>737</v>
      </c>
      <c r="AT166" s="167" t="s">
        <v>161</v>
      </c>
      <c r="AU166" s="167" t="s">
        <v>82</v>
      </c>
      <c r="AY166" s="16" t="s">
        <v>159</v>
      </c>
      <c r="BE166" s="168">
        <f t="shared" si="4"/>
        <v>0</v>
      </c>
      <c r="BF166" s="168">
        <f t="shared" si="5"/>
        <v>0</v>
      </c>
      <c r="BG166" s="168">
        <f t="shared" si="6"/>
        <v>0</v>
      </c>
      <c r="BH166" s="168">
        <f t="shared" si="7"/>
        <v>0</v>
      </c>
      <c r="BI166" s="168">
        <f t="shared" si="8"/>
        <v>0</v>
      </c>
      <c r="BJ166" s="16" t="s">
        <v>82</v>
      </c>
      <c r="BK166" s="168">
        <f t="shared" si="9"/>
        <v>0</v>
      </c>
      <c r="BL166" s="16" t="s">
        <v>737</v>
      </c>
      <c r="BM166" s="167" t="s">
        <v>633</v>
      </c>
    </row>
    <row r="167" spans="2:65" s="1" customFormat="1" ht="24" customHeight="1">
      <c r="B167" s="155"/>
      <c r="C167" s="156" t="s">
        <v>299</v>
      </c>
      <c r="D167" s="156" t="s">
        <v>161</v>
      </c>
      <c r="E167" s="157" t="s">
        <v>3839</v>
      </c>
      <c r="F167" s="158" t="s">
        <v>3840</v>
      </c>
      <c r="G167" s="159" t="s">
        <v>405</v>
      </c>
      <c r="H167" s="160">
        <v>87</v>
      </c>
      <c r="I167" s="161"/>
      <c r="J167" s="162">
        <f t="shared" si="0"/>
        <v>0</v>
      </c>
      <c r="K167" s="158" t="s">
        <v>1</v>
      </c>
      <c r="L167" s="31"/>
      <c r="M167" s="163" t="s">
        <v>1</v>
      </c>
      <c r="N167" s="164" t="s">
        <v>36</v>
      </c>
      <c r="O167" s="54"/>
      <c r="P167" s="165">
        <f t="shared" si="1"/>
        <v>0</v>
      </c>
      <c r="Q167" s="165">
        <v>0</v>
      </c>
      <c r="R167" s="165">
        <f t="shared" si="2"/>
        <v>0</v>
      </c>
      <c r="S167" s="165">
        <v>0</v>
      </c>
      <c r="T167" s="166">
        <f t="shared" si="3"/>
        <v>0</v>
      </c>
      <c r="AR167" s="167" t="s">
        <v>737</v>
      </c>
      <c r="AT167" s="167" t="s">
        <v>161</v>
      </c>
      <c r="AU167" s="167" t="s">
        <v>82</v>
      </c>
      <c r="AY167" s="16" t="s">
        <v>159</v>
      </c>
      <c r="BE167" s="168">
        <f t="shared" si="4"/>
        <v>0</v>
      </c>
      <c r="BF167" s="168">
        <f t="shared" si="5"/>
        <v>0</v>
      </c>
      <c r="BG167" s="168">
        <f t="shared" si="6"/>
        <v>0</v>
      </c>
      <c r="BH167" s="168">
        <f t="shared" si="7"/>
        <v>0</v>
      </c>
      <c r="BI167" s="168">
        <f t="shared" si="8"/>
        <v>0</v>
      </c>
      <c r="BJ167" s="16" t="s">
        <v>82</v>
      </c>
      <c r="BK167" s="168">
        <f t="shared" si="9"/>
        <v>0</v>
      </c>
      <c r="BL167" s="16" t="s">
        <v>737</v>
      </c>
      <c r="BM167" s="167" t="s">
        <v>644</v>
      </c>
    </row>
    <row r="168" spans="2:65" s="1" customFormat="1" ht="16.5" customHeight="1">
      <c r="B168" s="155"/>
      <c r="C168" s="195" t="s">
        <v>314</v>
      </c>
      <c r="D168" s="195" t="s">
        <v>224</v>
      </c>
      <c r="E168" s="196" t="s">
        <v>3841</v>
      </c>
      <c r="F168" s="197" t="s">
        <v>3842</v>
      </c>
      <c r="G168" s="198" t="s">
        <v>227</v>
      </c>
      <c r="H168" s="199">
        <v>1.5229999999999999</v>
      </c>
      <c r="I168" s="200"/>
      <c r="J168" s="201">
        <f t="shared" si="0"/>
        <v>0</v>
      </c>
      <c r="K168" s="197" t="s">
        <v>1</v>
      </c>
      <c r="L168" s="202"/>
      <c r="M168" s="203" t="s">
        <v>1</v>
      </c>
      <c r="N168" s="204" t="s">
        <v>36</v>
      </c>
      <c r="O168" s="54"/>
      <c r="P168" s="165">
        <f t="shared" si="1"/>
        <v>0</v>
      </c>
      <c r="Q168" s="165">
        <v>0</v>
      </c>
      <c r="R168" s="165">
        <f t="shared" si="2"/>
        <v>0</v>
      </c>
      <c r="S168" s="165">
        <v>0</v>
      </c>
      <c r="T168" s="166">
        <f t="shared" si="3"/>
        <v>0</v>
      </c>
      <c r="AR168" s="167" t="s">
        <v>1370</v>
      </c>
      <c r="AT168" s="167" t="s">
        <v>224</v>
      </c>
      <c r="AU168" s="167" t="s">
        <v>82</v>
      </c>
      <c r="AY168" s="16" t="s">
        <v>159</v>
      </c>
      <c r="BE168" s="168">
        <f t="shared" si="4"/>
        <v>0</v>
      </c>
      <c r="BF168" s="168">
        <f t="shared" si="5"/>
        <v>0</v>
      </c>
      <c r="BG168" s="168">
        <f t="shared" si="6"/>
        <v>0</v>
      </c>
      <c r="BH168" s="168">
        <f t="shared" si="7"/>
        <v>0</v>
      </c>
      <c r="BI168" s="168">
        <f t="shared" si="8"/>
        <v>0</v>
      </c>
      <c r="BJ168" s="16" t="s">
        <v>82</v>
      </c>
      <c r="BK168" s="168">
        <f t="shared" si="9"/>
        <v>0</v>
      </c>
      <c r="BL168" s="16" t="s">
        <v>737</v>
      </c>
      <c r="BM168" s="167" t="s">
        <v>656</v>
      </c>
    </row>
    <row r="169" spans="2:65" s="1" customFormat="1" ht="24" customHeight="1">
      <c r="B169" s="155"/>
      <c r="C169" s="195" t="s">
        <v>327</v>
      </c>
      <c r="D169" s="195" t="s">
        <v>224</v>
      </c>
      <c r="E169" s="196" t="s">
        <v>3843</v>
      </c>
      <c r="F169" s="197" t="s">
        <v>3844</v>
      </c>
      <c r="G169" s="198" t="s">
        <v>355</v>
      </c>
      <c r="H169" s="199">
        <v>174</v>
      </c>
      <c r="I169" s="200"/>
      <c r="J169" s="201">
        <f t="shared" si="0"/>
        <v>0</v>
      </c>
      <c r="K169" s="197" t="s">
        <v>1</v>
      </c>
      <c r="L169" s="202"/>
      <c r="M169" s="203" t="s">
        <v>1</v>
      </c>
      <c r="N169" s="204" t="s">
        <v>36</v>
      </c>
      <c r="O169" s="54"/>
      <c r="P169" s="165">
        <f t="shared" si="1"/>
        <v>0</v>
      </c>
      <c r="Q169" s="165">
        <v>0</v>
      </c>
      <c r="R169" s="165">
        <f t="shared" si="2"/>
        <v>0</v>
      </c>
      <c r="S169" s="165">
        <v>0</v>
      </c>
      <c r="T169" s="166">
        <f t="shared" si="3"/>
        <v>0</v>
      </c>
      <c r="AR169" s="167" t="s">
        <v>1370</v>
      </c>
      <c r="AT169" s="167" t="s">
        <v>224</v>
      </c>
      <c r="AU169" s="167" t="s">
        <v>82</v>
      </c>
      <c r="AY169" s="16" t="s">
        <v>159</v>
      </c>
      <c r="BE169" s="168">
        <f t="shared" si="4"/>
        <v>0</v>
      </c>
      <c r="BF169" s="168">
        <f t="shared" si="5"/>
        <v>0</v>
      </c>
      <c r="BG169" s="168">
        <f t="shared" si="6"/>
        <v>0</v>
      </c>
      <c r="BH169" s="168">
        <f t="shared" si="7"/>
        <v>0</v>
      </c>
      <c r="BI169" s="168">
        <f t="shared" si="8"/>
        <v>0</v>
      </c>
      <c r="BJ169" s="16" t="s">
        <v>82</v>
      </c>
      <c r="BK169" s="168">
        <f t="shared" si="9"/>
        <v>0</v>
      </c>
      <c r="BL169" s="16" t="s">
        <v>737</v>
      </c>
      <c r="BM169" s="167" t="s">
        <v>668</v>
      </c>
    </row>
    <row r="170" spans="2:65" s="1" customFormat="1" ht="16.5" customHeight="1">
      <c r="B170" s="155"/>
      <c r="C170" s="156" t="s">
        <v>331</v>
      </c>
      <c r="D170" s="156" t="s">
        <v>161</v>
      </c>
      <c r="E170" s="157" t="s">
        <v>2675</v>
      </c>
      <c r="F170" s="158" t="s">
        <v>2676</v>
      </c>
      <c r="G170" s="159" t="s">
        <v>405</v>
      </c>
      <c r="H170" s="160">
        <v>88</v>
      </c>
      <c r="I170" s="161"/>
      <c r="J170" s="162">
        <f t="shared" si="0"/>
        <v>0</v>
      </c>
      <c r="K170" s="158" t="s">
        <v>1</v>
      </c>
      <c r="L170" s="31"/>
      <c r="M170" s="163" t="s">
        <v>1</v>
      </c>
      <c r="N170" s="164" t="s">
        <v>36</v>
      </c>
      <c r="O170" s="54"/>
      <c r="P170" s="165">
        <f t="shared" si="1"/>
        <v>0</v>
      </c>
      <c r="Q170" s="165">
        <v>0</v>
      </c>
      <c r="R170" s="165">
        <f t="shared" si="2"/>
        <v>0</v>
      </c>
      <c r="S170" s="165">
        <v>0</v>
      </c>
      <c r="T170" s="166">
        <f t="shared" si="3"/>
        <v>0</v>
      </c>
      <c r="AR170" s="167" t="s">
        <v>737</v>
      </c>
      <c r="AT170" s="167" t="s">
        <v>161</v>
      </c>
      <c r="AU170" s="167" t="s">
        <v>82</v>
      </c>
      <c r="AY170" s="16" t="s">
        <v>159</v>
      </c>
      <c r="BE170" s="168">
        <f t="shared" si="4"/>
        <v>0</v>
      </c>
      <c r="BF170" s="168">
        <f t="shared" si="5"/>
        <v>0</v>
      </c>
      <c r="BG170" s="168">
        <f t="shared" si="6"/>
        <v>0</v>
      </c>
      <c r="BH170" s="168">
        <f t="shared" si="7"/>
        <v>0</v>
      </c>
      <c r="BI170" s="168">
        <f t="shared" si="8"/>
        <v>0</v>
      </c>
      <c r="BJ170" s="16" t="s">
        <v>82</v>
      </c>
      <c r="BK170" s="168">
        <f t="shared" si="9"/>
        <v>0</v>
      </c>
      <c r="BL170" s="16" t="s">
        <v>737</v>
      </c>
      <c r="BM170" s="167" t="s">
        <v>678</v>
      </c>
    </row>
    <row r="171" spans="2:65" s="1" customFormat="1" ht="24" customHeight="1">
      <c r="B171" s="155"/>
      <c r="C171" s="156" t="s">
        <v>343</v>
      </c>
      <c r="D171" s="156" t="s">
        <v>161</v>
      </c>
      <c r="E171" s="157" t="s">
        <v>2679</v>
      </c>
      <c r="F171" s="158" t="s">
        <v>2680</v>
      </c>
      <c r="G171" s="159" t="s">
        <v>164</v>
      </c>
      <c r="H171" s="160">
        <v>41.4</v>
      </c>
      <c r="I171" s="161"/>
      <c r="J171" s="162">
        <f t="shared" si="0"/>
        <v>0</v>
      </c>
      <c r="K171" s="158" t="s">
        <v>1</v>
      </c>
      <c r="L171" s="31"/>
      <c r="M171" s="163" t="s">
        <v>1</v>
      </c>
      <c r="N171" s="164" t="s">
        <v>36</v>
      </c>
      <c r="O171" s="54"/>
      <c r="P171" s="165">
        <f t="shared" si="1"/>
        <v>0</v>
      </c>
      <c r="Q171" s="165">
        <v>0</v>
      </c>
      <c r="R171" s="165">
        <f t="shared" si="2"/>
        <v>0</v>
      </c>
      <c r="S171" s="165">
        <v>0</v>
      </c>
      <c r="T171" s="166">
        <f t="shared" si="3"/>
        <v>0</v>
      </c>
      <c r="AR171" s="167" t="s">
        <v>737</v>
      </c>
      <c r="AT171" s="167" t="s">
        <v>161</v>
      </c>
      <c r="AU171" s="167" t="s">
        <v>82</v>
      </c>
      <c r="AY171" s="16" t="s">
        <v>159</v>
      </c>
      <c r="BE171" s="168">
        <f t="shared" si="4"/>
        <v>0</v>
      </c>
      <c r="BF171" s="168">
        <f t="shared" si="5"/>
        <v>0</v>
      </c>
      <c r="BG171" s="168">
        <f t="shared" si="6"/>
        <v>0</v>
      </c>
      <c r="BH171" s="168">
        <f t="shared" si="7"/>
        <v>0</v>
      </c>
      <c r="BI171" s="168">
        <f t="shared" si="8"/>
        <v>0</v>
      </c>
      <c r="BJ171" s="16" t="s">
        <v>82</v>
      </c>
      <c r="BK171" s="168">
        <f t="shared" si="9"/>
        <v>0</v>
      </c>
      <c r="BL171" s="16" t="s">
        <v>737</v>
      </c>
      <c r="BM171" s="167" t="s">
        <v>687</v>
      </c>
    </row>
    <row r="172" spans="2:65" s="11" customFormat="1" ht="25.95" customHeight="1">
      <c r="B172" s="142"/>
      <c r="D172" s="143" t="s">
        <v>69</v>
      </c>
      <c r="E172" s="144" t="s">
        <v>2311</v>
      </c>
      <c r="F172" s="144" t="s">
        <v>3845</v>
      </c>
      <c r="I172" s="145"/>
      <c r="J172" s="146">
        <f>BK172</f>
        <v>0</v>
      </c>
      <c r="L172" s="142"/>
      <c r="M172" s="147"/>
      <c r="N172" s="148"/>
      <c r="O172" s="148"/>
      <c r="P172" s="149">
        <f>P173+SUM(P174:P181)</f>
        <v>0</v>
      </c>
      <c r="Q172" s="148"/>
      <c r="R172" s="149">
        <f>R173+SUM(R174:R181)</f>
        <v>0</v>
      </c>
      <c r="S172" s="148"/>
      <c r="T172" s="150">
        <f>T173+SUM(T174:T181)</f>
        <v>0</v>
      </c>
      <c r="AR172" s="143" t="s">
        <v>175</v>
      </c>
      <c r="AT172" s="151" t="s">
        <v>69</v>
      </c>
      <c r="AU172" s="151" t="s">
        <v>70</v>
      </c>
      <c r="AY172" s="143" t="s">
        <v>159</v>
      </c>
      <c r="BK172" s="152">
        <f>BK173+SUM(BK174:BK181)</f>
        <v>0</v>
      </c>
    </row>
    <row r="173" spans="2:65" s="1" customFormat="1" ht="24" customHeight="1">
      <c r="B173" s="155"/>
      <c r="C173" s="195" t="s">
        <v>352</v>
      </c>
      <c r="D173" s="195" t="s">
        <v>224</v>
      </c>
      <c r="E173" s="196" t="s">
        <v>2934</v>
      </c>
      <c r="F173" s="197" t="s">
        <v>2935</v>
      </c>
      <c r="G173" s="198" t="s">
        <v>355</v>
      </c>
      <c r="H173" s="199">
        <v>6</v>
      </c>
      <c r="I173" s="200"/>
      <c r="J173" s="201">
        <f>ROUND(I173*H173,2)</f>
        <v>0</v>
      </c>
      <c r="K173" s="197" t="s">
        <v>1</v>
      </c>
      <c r="L173" s="202"/>
      <c r="M173" s="203" t="s">
        <v>1</v>
      </c>
      <c r="N173" s="204" t="s">
        <v>36</v>
      </c>
      <c r="O173" s="54"/>
      <c r="P173" s="165">
        <f>O173*H173</f>
        <v>0</v>
      </c>
      <c r="Q173" s="165">
        <v>0</v>
      </c>
      <c r="R173" s="165">
        <f>Q173*H173</f>
        <v>0</v>
      </c>
      <c r="S173" s="165">
        <v>0</v>
      </c>
      <c r="T173" s="166">
        <f>S173*H173</f>
        <v>0</v>
      </c>
      <c r="AR173" s="167" t="s">
        <v>1370</v>
      </c>
      <c r="AT173" s="167" t="s">
        <v>224</v>
      </c>
      <c r="AU173" s="167" t="s">
        <v>74</v>
      </c>
      <c r="AY173" s="16" t="s">
        <v>159</v>
      </c>
      <c r="BE173" s="168">
        <f>IF(N173="základná",J173,0)</f>
        <v>0</v>
      </c>
      <c r="BF173" s="168">
        <f>IF(N173="znížená",J173,0)</f>
        <v>0</v>
      </c>
      <c r="BG173" s="168">
        <f>IF(N173="zákl. prenesená",J173,0)</f>
        <v>0</v>
      </c>
      <c r="BH173" s="168">
        <f>IF(N173="zníž. prenesená",J173,0)</f>
        <v>0</v>
      </c>
      <c r="BI173" s="168">
        <f>IF(N173="nulová",J173,0)</f>
        <v>0</v>
      </c>
      <c r="BJ173" s="16" t="s">
        <v>82</v>
      </c>
      <c r="BK173" s="168">
        <f>ROUND(I173*H173,2)</f>
        <v>0</v>
      </c>
      <c r="BL173" s="16" t="s">
        <v>737</v>
      </c>
      <c r="BM173" s="167" t="s">
        <v>695</v>
      </c>
    </row>
    <row r="174" spans="2:65" s="1" customFormat="1" ht="67.2">
      <c r="B174" s="31"/>
      <c r="D174" s="170" t="s">
        <v>179</v>
      </c>
      <c r="F174" s="186" t="s">
        <v>2937</v>
      </c>
      <c r="I174" s="95"/>
      <c r="L174" s="31"/>
      <c r="M174" s="187"/>
      <c r="N174" s="54"/>
      <c r="O174" s="54"/>
      <c r="P174" s="54"/>
      <c r="Q174" s="54"/>
      <c r="R174" s="54"/>
      <c r="S174" s="54"/>
      <c r="T174" s="55"/>
      <c r="AT174" s="16" t="s">
        <v>179</v>
      </c>
      <c r="AU174" s="16" t="s">
        <v>74</v>
      </c>
    </row>
    <row r="175" spans="2:65" s="1" customFormat="1" ht="24" customHeight="1">
      <c r="B175" s="155"/>
      <c r="C175" s="195" t="s">
        <v>358</v>
      </c>
      <c r="D175" s="195" t="s">
        <v>224</v>
      </c>
      <c r="E175" s="196" t="s">
        <v>2939</v>
      </c>
      <c r="F175" s="197" t="s">
        <v>2940</v>
      </c>
      <c r="G175" s="198" t="s">
        <v>355</v>
      </c>
      <c r="H175" s="199">
        <v>10</v>
      </c>
      <c r="I175" s="200"/>
      <c r="J175" s="201">
        <f>ROUND(I175*H175,2)</f>
        <v>0</v>
      </c>
      <c r="K175" s="197" t="s">
        <v>1</v>
      </c>
      <c r="L175" s="202"/>
      <c r="M175" s="203" t="s">
        <v>1</v>
      </c>
      <c r="N175" s="204" t="s">
        <v>36</v>
      </c>
      <c r="O175" s="54"/>
      <c r="P175" s="165">
        <f>O175*H175</f>
        <v>0</v>
      </c>
      <c r="Q175" s="165">
        <v>0</v>
      </c>
      <c r="R175" s="165">
        <f>Q175*H175</f>
        <v>0</v>
      </c>
      <c r="S175" s="165">
        <v>0</v>
      </c>
      <c r="T175" s="166">
        <f>S175*H175</f>
        <v>0</v>
      </c>
      <c r="AR175" s="167" t="s">
        <v>1370</v>
      </c>
      <c r="AT175" s="167" t="s">
        <v>224</v>
      </c>
      <c r="AU175" s="167" t="s">
        <v>74</v>
      </c>
      <c r="AY175" s="16" t="s">
        <v>159</v>
      </c>
      <c r="BE175" s="168">
        <f>IF(N175="základná",J175,0)</f>
        <v>0</v>
      </c>
      <c r="BF175" s="168">
        <f>IF(N175="znížená",J175,0)</f>
        <v>0</v>
      </c>
      <c r="BG175" s="168">
        <f>IF(N175="zákl. prenesená",J175,0)</f>
        <v>0</v>
      </c>
      <c r="BH175" s="168">
        <f>IF(N175="zníž. prenesená",J175,0)</f>
        <v>0</v>
      </c>
      <c r="BI175" s="168">
        <f>IF(N175="nulová",J175,0)</f>
        <v>0</v>
      </c>
      <c r="BJ175" s="16" t="s">
        <v>82</v>
      </c>
      <c r="BK175" s="168">
        <f>ROUND(I175*H175,2)</f>
        <v>0</v>
      </c>
      <c r="BL175" s="16" t="s">
        <v>737</v>
      </c>
      <c r="BM175" s="167" t="s">
        <v>705</v>
      </c>
    </row>
    <row r="176" spans="2:65" s="1" customFormat="1" ht="67.2">
      <c r="B176" s="31"/>
      <c r="D176" s="170" t="s">
        <v>179</v>
      </c>
      <c r="F176" s="186" t="s">
        <v>2942</v>
      </c>
      <c r="I176" s="95"/>
      <c r="L176" s="31"/>
      <c r="M176" s="187"/>
      <c r="N176" s="54"/>
      <c r="O176" s="54"/>
      <c r="P176" s="54"/>
      <c r="Q176" s="54"/>
      <c r="R176" s="54"/>
      <c r="S176" s="54"/>
      <c r="T176" s="55"/>
      <c r="AT176" s="16" t="s">
        <v>179</v>
      </c>
      <c r="AU176" s="16" t="s">
        <v>74</v>
      </c>
    </row>
    <row r="177" spans="2:65" s="1" customFormat="1" ht="16.5" customHeight="1">
      <c r="B177" s="155"/>
      <c r="C177" s="195" t="s">
        <v>366</v>
      </c>
      <c r="D177" s="195" t="s">
        <v>224</v>
      </c>
      <c r="E177" s="196" t="s">
        <v>2947</v>
      </c>
      <c r="F177" s="197" t="s">
        <v>2948</v>
      </c>
      <c r="G177" s="198" t="s">
        <v>907</v>
      </c>
      <c r="H177" s="199">
        <v>50</v>
      </c>
      <c r="I177" s="200"/>
      <c r="J177" s="201">
        <f>ROUND(I177*H177,2)</f>
        <v>0</v>
      </c>
      <c r="K177" s="197" t="s">
        <v>1</v>
      </c>
      <c r="L177" s="202"/>
      <c r="M177" s="203" t="s">
        <v>1</v>
      </c>
      <c r="N177" s="204" t="s">
        <v>36</v>
      </c>
      <c r="O177" s="54"/>
      <c r="P177" s="165">
        <f>O177*H177</f>
        <v>0</v>
      </c>
      <c r="Q177" s="165">
        <v>0</v>
      </c>
      <c r="R177" s="165">
        <f>Q177*H177</f>
        <v>0</v>
      </c>
      <c r="S177" s="165">
        <v>0</v>
      </c>
      <c r="T177" s="166">
        <f>S177*H177</f>
        <v>0</v>
      </c>
      <c r="AR177" s="167" t="s">
        <v>1370</v>
      </c>
      <c r="AT177" s="167" t="s">
        <v>224</v>
      </c>
      <c r="AU177" s="167" t="s">
        <v>74</v>
      </c>
      <c r="AY177" s="16" t="s">
        <v>159</v>
      </c>
      <c r="BE177" s="168">
        <f>IF(N177="základná",J177,0)</f>
        <v>0</v>
      </c>
      <c r="BF177" s="168">
        <f>IF(N177="znížená",J177,0)</f>
        <v>0</v>
      </c>
      <c r="BG177" s="168">
        <f>IF(N177="zákl. prenesená",J177,0)</f>
        <v>0</v>
      </c>
      <c r="BH177" s="168">
        <f>IF(N177="zníž. prenesená",J177,0)</f>
        <v>0</v>
      </c>
      <c r="BI177" s="168">
        <f>IF(N177="nulová",J177,0)</f>
        <v>0</v>
      </c>
      <c r="BJ177" s="16" t="s">
        <v>82</v>
      </c>
      <c r="BK177" s="168">
        <f>ROUND(I177*H177,2)</f>
        <v>0</v>
      </c>
      <c r="BL177" s="16" t="s">
        <v>737</v>
      </c>
      <c r="BM177" s="167" t="s">
        <v>717</v>
      </c>
    </row>
    <row r="178" spans="2:65" s="1" customFormat="1" ht="86.4">
      <c r="B178" s="31"/>
      <c r="D178" s="170" t="s">
        <v>179</v>
      </c>
      <c r="F178" s="186" t="s">
        <v>2950</v>
      </c>
      <c r="I178" s="95"/>
      <c r="L178" s="31"/>
      <c r="M178" s="187"/>
      <c r="N178" s="54"/>
      <c r="O178" s="54"/>
      <c r="P178" s="54"/>
      <c r="Q178" s="54"/>
      <c r="R178" s="54"/>
      <c r="S178" s="54"/>
      <c r="T178" s="55"/>
      <c r="AT178" s="16" t="s">
        <v>179</v>
      </c>
      <c r="AU178" s="16" t="s">
        <v>74</v>
      </c>
    </row>
    <row r="179" spans="2:65" s="1" customFormat="1" ht="16.5" customHeight="1">
      <c r="B179" s="155"/>
      <c r="C179" s="195" t="s">
        <v>372</v>
      </c>
      <c r="D179" s="195" t="s">
        <v>224</v>
      </c>
      <c r="E179" s="196" t="s">
        <v>2887</v>
      </c>
      <c r="F179" s="197" t="s">
        <v>2888</v>
      </c>
      <c r="G179" s="198" t="s">
        <v>907</v>
      </c>
      <c r="H179" s="199">
        <v>10</v>
      </c>
      <c r="I179" s="200"/>
      <c r="J179" s="201">
        <f>ROUND(I179*H179,2)</f>
        <v>0</v>
      </c>
      <c r="K179" s="197" t="s">
        <v>1</v>
      </c>
      <c r="L179" s="202"/>
      <c r="M179" s="203" t="s">
        <v>1</v>
      </c>
      <c r="N179" s="204" t="s">
        <v>36</v>
      </c>
      <c r="O179" s="54"/>
      <c r="P179" s="165">
        <f>O179*H179</f>
        <v>0</v>
      </c>
      <c r="Q179" s="165">
        <v>0</v>
      </c>
      <c r="R179" s="165">
        <f>Q179*H179</f>
        <v>0</v>
      </c>
      <c r="S179" s="165">
        <v>0</v>
      </c>
      <c r="T179" s="166">
        <f>S179*H179</f>
        <v>0</v>
      </c>
      <c r="AR179" s="167" t="s">
        <v>1370</v>
      </c>
      <c r="AT179" s="167" t="s">
        <v>224</v>
      </c>
      <c r="AU179" s="167" t="s">
        <v>74</v>
      </c>
      <c r="AY179" s="16" t="s">
        <v>159</v>
      </c>
      <c r="BE179" s="168">
        <f>IF(N179="základná",J179,0)</f>
        <v>0</v>
      </c>
      <c r="BF179" s="168">
        <f>IF(N179="znížená",J179,0)</f>
        <v>0</v>
      </c>
      <c r="BG179" s="168">
        <f>IF(N179="zákl. prenesená",J179,0)</f>
        <v>0</v>
      </c>
      <c r="BH179" s="168">
        <f>IF(N179="zníž. prenesená",J179,0)</f>
        <v>0</v>
      </c>
      <c r="BI179" s="168">
        <f>IF(N179="nulová",J179,0)</f>
        <v>0</v>
      </c>
      <c r="BJ179" s="16" t="s">
        <v>82</v>
      </c>
      <c r="BK179" s="168">
        <f>ROUND(I179*H179,2)</f>
        <v>0</v>
      </c>
      <c r="BL179" s="16" t="s">
        <v>737</v>
      </c>
      <c r="BM179" s="167" t="s">
        <v>727</v>
      </c>
    </row>
    <row r="180" spans="2:65" s="1" customFormat="1" ht="67.2">
      <c r="B180" s="31"/>
      <c r="D180" s="170" t="s">
        <v>179</v>
      </c>
      <c r="F180" s="186" t="s">
        <v>2890</v>
      </c>
      <c r="I180" s="95"/>
      <c r="L180" s="31"/>
      <c r="M180" s="187"/>
      <c r="N180" s="54"/>
      <c r="O180" s="54"/>
      <c r="P180" s="54"/>
      <c r="Q180" s="54"/>
      <c r="R180" s="54"/>
      <c r="S180" s="54"/>
      <c r="T180" s="55"/>
      <c r="AT180" s="16" t="s">
        <v>179</v>
      </c>
      <c r="AU180" s="16" t="s">
        <v>74</v>
      </c>
    </row>
    <row r="181" spans="2:65" s="11" customFormat="1" ht="22.95" customHeight="1">
      <c r="B181" s="142"/>
      <c r="D181" s="143" t="s">
        <v>69</v>
      </c>
      <c r="E181" s="153" t="s">
        <v>3846</v>
      </c>
      <c r="F181" s="153" t="s">
        <v>3847</v>
      </c>
      <c r="I181" s="145"/>
      <c r="J181" s="154">
        <f>BK181</f>
        <v>0</v>
      </c>
      <c r="L181" s="142"/>
      <c r="M181" s="147"/>
      <c r="N181" s="148"/>
      <c r="O181" s="148"/>
      <c r="P181" s="149">
        <f>SUM(P182:P183)</f>
        <v>0</v>
      </c>
      <c r="Q181" s="148"/>
      <c r="R181" s="149">
        <f>SUM(R182:R183)</f>
        <v>0</v>
      </c>
      <c r="S181" s="148"/>
      <c r="T181" s="150">
        <f>SUM(T182:T183)</f>
        <v>0</v>
      </c>
      <c r="AR181" s="143" t="s">
        <v>175</v>
      </c>
      <c r="AT181" s="151" t="s">
        <v>69</v>
      </c>
      <c r="AU181" s="151" t="s">
        <v>74</v>
      </c>
      <c r="AY181" s="143" t="s">
        <v>159</v>
      </c>
      <c r="BK181" s="152">
        <f>SUM(BK182:BK183)</f>
        <v>0</v>
      </c>
    </row>
    <row r="182" spans="2:65" s="1" customFormat="1" ht="24" customHeight="1">
      <c r="B182" s="155"/>
      <c r="C182" s="156" t="s">
        <v>377</v>
      </c>
      <c r="D182" s="156" t="s">
        <v>161</v>
      </c>
      <c r="E182" s="157" t="s">
        <v>2986</v>
      </c>
      <c r="F182" s="158" t="s">
        <v>2987</v>
      </c>
      <c r="G182" s="159" t="s">
        <v>405</v>
      </c>
      <c r="H182" s="160">
        <v>2</v>
      </c>
      <c r="I182" s="161"/>
      <c r="J182" s="162">
        <f>ROUND(I182*H182,2)</f>
        <v>0</v>
      </c>
      <c r="K182" s="158" t="s">
        <v>1</v>
      </c>
      <c r="L182" s="31"/>
      <c r="M182" s="163" t="s">
        <v>1</v>
      </c>
      <c r="N182" s="164" t="s">
        <v>36</v>
      </c>
      <c r="O182" s="54"/>
      <c r="P182" s="165">
        <f>O182*H182</f>
        <v>0</v>
      </c>
      <c r="Q182" s="165">
        <v>0</v>
      </c>
      <c r="R182" s="165">
        <f>Q182*H182</f>
        <v>0</v>
      </c>
      <c r="S182" s="165">
        <v>0</v>
      </c>
      <c r="T182" s="166">
        <f>S182*H182</f>
        <v>0</v>
      </c>
      <c r="AR182" s="167" t="s">
        <v>737</v>
      </c>
      <c r="AT182" s="167" t="s">
        <v>161</v>
      </c>
      <c r="AU182" s="167" t="s">
        <v>82</v>
      </c>
      <c r="AY182" s="16" t="s">
        <v>159</v>
      </c>
      <c r="BE182" s="168">
        <f>IF(N182="základná",J182,0)</f>
        <v>0</v>
      </c>
      <c r="BF182" s="168">
        <f>IF(N182="znížená",J182,0)</f>
        <v>0</v>
      </c>
      <c r="BG182" s="168">
        <f>IF(N182="zákl. prenesená",J182,0)</f>
        <v>0</v>
      </c>
      <c r="BH182" s="168">
        <f>IF(N182="zníž. prenesená",J182,0)</f>
        <v>0</v>
      </c>
      <c r="BI182" s="168">
        <f>IF(N182="nulová",J182,0)</f>
        <v>0</v>
      </c>
      <c r="BJ182" s="16" t="s">
        <v>82</v>
      </c>
      <c r="BK182" s="168">
        <f>ROUND(I182*H182,2)</f>
        <v>0</v>
      </c>
      <c r="BL182" s="16" t="s">
        <v>737</v>
      </c>
      <c r="BM182" s="167" t="s">
        <v>737</v>
      </c>
    </row>
    <row r="183" spans="2:65" s="1" customFormat="1" ht="16.5" customHeight="1">
      <c r="B183" s="155"/>
      <c r="C183" s="156" t="s">
        <v>381</v>
      </c>
      <c r="D183" s="156" t="s">
        <v>161</v>
      </c>
      <c r="E183" s="157" t="s">
        <v>2989</v>
      </c>
      <c r="F183" s="158" t="s">
        <v>2990</v>
      </c>
      <c r="G183" s="159" t="s">
        <v>405</v>
      </c>
      <c r="H183" s="160">
        <v>53</v>
      </c>
      <c r="I183" s="161"/>
      <c r="J183" s="162">
        <f>ROUND(I183*H183,2)</f>
        <v>0</v>
      </c>
      <c r="K183" s="158" t="s">
        <v>1</v>
      </c>
      <c r="L183" s="31"/>
      <c r="M183" s="163" t="s">
        <v>1</v>
      </c>
      <c r="N183" s="164" t="s">
        <v>36</v>
      </c>
      <c r="O183" s="54"/>
      <c r="P183" s="165">
        <f>O183*H183</f>
        <v>0</v>
      </c>
      <c r="Q183" s="165">
        <v>0</v>
      </c>
      <c r="R183" s="165">
        <f>Q183*H183</f>
        <v>0</v>
      </c>
      <c r="S183" s="165">
        <v>0</v>
      </c>
      <c r="T183" s="166">
        <f>S183*H183</f>
        <v>0</v>
      </c>
      <c r="AR183" s="167" t="s">
        <v>737</v>
      </c>
      <c r="AT183" s="167" t="s">
        <v>161</v>
      </c>
      <c r="AU183" s="167" t="s">
        <v>82</v>
      </c>
      <c r="AY183" s="16" t="s">
        <v>159</v>
      </c>
      <c r="BE183" s="168">
        <f>IF(N183="základná",J183,0)</f>
        <v>0</v>
      </c>
      <c r="BF183" s="168">
        <f>IF(N183="znížená",J183,0)</f>
        <v>0</v>
      </c>
      <c r="BG183" s="168">
        <f>IF(N183="zákl. prenesená",J183,0)</f>
        <v>0</v>
      </c>
      <c r="BH183" s="168">
        <f>IF(N183="zníž. prenesená",J183,0)</f>
        <v>0</v>
      </c>
      <c r="BI183" s="168">
        <f>IF(N183="nulová",J183,0)</f>
        <v>0</v>
      </c>
      <c r="BJ183" s="16" t="s">
        <v>82</v>
      </c>
      <c r="BK183" s="168">
        <f>ROUND(I183*H183,2)</f>
        <v>0</v>
      </c>
      <c r="BL183" s="16" t="s">
        <v>737</v>
      </c>
      <c r="BM183" s="167" t="s">
        <v>747</v>
      </c>
    </row>
    <row r="184" spans="2:65" s="11" customFormat="1" ht="25.95" customHeight="1">
      <c r="B184" s="142"/>
      <c r="D184" s="143" t="s">
        <v>69</v>
      </c>
      <c r="E184" s="144" t="s">
        <v>224</v>
      </c>
      <c r="F184" s="144" t="s">
        <v>2996</v>
      </c>
      <c r="I184" s="145"/>
      <c r="J184" s="146">
        <f>BK184</f>
        <v>0</v>
      </c>
      <c r="L184" s="142"/>
      <c r="M184" s="147"/>
      <c r="N184" s="148"/>
      <c r="O184" s="148"/>
      <c r="P184" s="149">
        <f>P185+SUM(P186:P191)+P194</f>
        <v>0</v>
      </c>
      <c r="Q184" s="148"/>
      <c r="R184" s="149">
        <f>R185+SUM(R186:R191)+R194</f>
        <v>0</v>
      </c>
      <c r="S184" s="148"/>
      <c r="T184" s="150">
        <f>T185+SUM(T186:T191)+T194</f>
        <v>0</v>
      </c>
      <c r="AR184" s="143" t="s">
        <v>175</v>
      </c>
      <c r="AT184" s="151" t="s">
        <v>69</v>
      </c>
      <c r="AU184" s="151" t="s">
        <v>70</v>
      </c>
      <c r="AY184" s="143" t="s">
        <v>159</v>
      </c>
      <c r="BK184" s="152">
        <f>BK185+SUM(BK186:BK191)+BK194</f>
        <v>0</v>
      </c>
    </row>
    <row r="185" spans="2:65" s="1" customFormat="1" ht="16.5" customHeight="1">
      <c r="B185" s="155"/>
      <c r="C185" s="195" t="s">
        <v>387</v>
      </c>
      <c r="D185" s="195" t="s">
        <v>224</v>
      </c>
      <c r="E185" s="196" t="s">
        <v>2997</v>
      </c>
      <c r="F185" s="197" t="s">
        <v>2998</v>
      </c>
      <c r="G185" s="198" t="s">
        <v>436</v>
      </c>
      <c r="H185" s="214"/>
      <c r="I185" s="200"/>
      <c r="J185" s="201">
        <f t="shared" ref="J185:J190" si="10">ROUND(I185*H185,2)</f>
        <v>0</v>
      </c>
      <c r="K185" s="197" t="s">
        <v>1</v>
      </c>
      <c r="L185" s="202"/>
      <c r="M185" s="203" t="s">
        <v>1</v>
      </c>
      <c r="N185" s="204" t="s">
        <v>36</v>
      </c>
      <c r="O185" s="54"/>
      <c r="P185" s="165">
        <f t="shared" ref="P185:P190" si="11">O185*H185</f>
        <v>0</v>
      </c>
      <c r="Q185" s="165">
        <v>0</v>
      </c>
      <c r="R185" s="165">
        <f t="shared" ref="R185:R190" si="12">Q185*H185</f>
        <v>0</v>
      </c>
      <c r="S185" s="165">
        <v>0</v>
      </c>
      <c r="T185" s="166">
        <f t="shared" ref="T185:T190" si="13">S185*H185</f>
        <v>0</v>
      </c>
      <c r="AR185" s="167" t="s">
        <v>1370</v>
      </c>
      <c r="AT185" s="167" t="s">
        <v>224</v>
      </c>
      <c r="AU185" s="167" t="s">
        <v>74</v>
      </c>
      <c r="AY185" s="16" t="s">
        <v>159</v>
      </c>
      <c r="BE185" s="168">
        <f t="shared" ref="BE185:BE190" si="14">IF(N185="základná",J185,0)</f>
        <v>0</v>
      </c>
      <c r="BF185" s="168">
        <f t="shared" ref="BF185:BF190" si="15">IF(N185="znížená",J185,0)</f>
        <v>0</v>
      </c>
      <c r="BG185" s="168">
        <f t="shared" ref="BG185:BG190" si="16">IF(N185="zákl. prenesená",J185,0)</f>
        <v>0</v>
      </c>
      <c r="BH185" s="168">
        <f t="shared" ref="BH185:BH190" si="17">IF(N185="zníž. prenesená",J185,0)</f>
        <v>0</v>
      </c>
      <c r="BI185" s="168">
        <f t="shared" ref="BI185:BI190" si="18">IF(N185="nulová",J185,0)</f>
        <v>0</v>
      </c>
      <c r="BJ185" s="16" t="s">
        <v>82</v>
      </c>
      <c r="BK185" s="168">
        <f t="shared" ref="BK185:BK190" si="19">ROUND(I185*H185,2)</f>
        <v>0</v>
      </c>
      <c r="BL185" s="16" t="s">
        <v>737</v>
      </c>
      <c r="BM185" s="167" t="s">
        <v>757</v>
      </c>
    </row>
    <row r="186" spans="2:65" s="1" customFormat="1" ht="16.5" customHeight="1">
      <c r="B186" s="155"/>
      <c r="C186" s="195" t="s">
        <v>396</v>
      </c>
      <c r="D186" s="195" t="s">
        <v>224</v>
      </c>
      <c r="E186" s="196" t="s">
        <v>3001</v>
      </c>
      <c r="F186" s="197" t="s">
        <v>3002</v>
      </c>
      <c r="G186" s="198" t="s">
        <v>436</v>
      </c>
      <c r="H186" s="214"/>
      <c r="I186" s="200"/>
      <c r="J186" s="201">
        <f t="shared" si="10"/>
        <v>0</v>
      </c>
      <c r="K186" s="197" t="s">
        <v>1</v>
      </c>
      <c r="L186" s="202"/>
      <c r="M186" s="203" t="s">
        <v>1</v>
      </c>
      <c r="N186" s="204" t="s">
        <v>36</v>
      </c>
      <c r="O186" s="54"/>
      <c r="P186" s="165">
        <f t="shared" si="11"/>
        <v>0</v>
      </c>
      <c r="Q186" s="165">
        <v>0</v>
      </c>
      <c r="R186" s="165">
        <f t="shared" si="12"/>
        <v>0</v>
      </c>
      <c r="S186" s="165">
        <v>0</v>
      </c>
      <c r="T186" s="166">
        <f t="shared" si="13"/>
        <v>0</v>
      </c>
      <c r="AR186" s="167" t="s">
        <v>1370</v>
      </c>
      <c r="AT186" s="167" t="s">
        <v>224</v>
      </c>
      <c r="AU186" s="167" t="s">
        <v>74</v>
      </c>
      <c r="AY186" s="16" t="s">
        <v>159</v>
      </c>
      <c r="BE186" s="168">
        <f t="shared" si="14"/>
        <v>0</v>
      </c>
      <c r="BF186" s="168">
        <f t="shared" si="15"/>
        <v>0</v>
      </c>
      <c r="BG186" s="168">
        <f t="shared" si="16"/>
        <v>0</v>
      </c>
      <c r="BH186" s="168">
        <f t="shared" si="17"/>
        <v>0</v>
      </c>
      <c r="BI186" s="168">
        <f t="shared" si="18"/>
        <v>0</v>
      </c>
      <c r="BJ186" s="16" t="s">
        <v>82</v>
      </c>
      <c r="BK186" s="168">
        <f t="shared" si="19"/>
        <v>0</v>
      </c>
      <c r="BL186" s="16" t="s">
        <v>737</v>
      </c>
      <c r="BM186" s="167" t="s">
        <v>769</v>
      </c>
    </row>
    <row r="187" spans="2:65" s="1" customFormat="1" ht="16.5" customHeight="1">
      <c r="B187" s="155"/>
      <c r="C187" s="156" t="s">
        <v>402</v>
      </c>
      <c r="D187" s="156" t="s">
        <v>161</v>
      </c>
      <c r="E187" s="157" t="s">
        <v>3004</v>
      </c>
      <c r="F187" s="158" t="s">
        <v>3005</v>
      </c>
      <c r="G187" s="159" t="s">
        <v>436</v>
      </c>
      <c r="H187" s="205"/>
      <c r="I187" s="161"/>
      <c r="J187" s="162">
        <f t="shared" si="10"/>
        <v>0</v>
      </c>
      <c r="K187" s="158" t="s">
        <v>1</v>
      </c>
      <c r="L187" s="31"/>
      <c r="M187" s="163" t="s">
        <v>1</v>
      </c>
      <c r="N187" s="164" t="s">
        <v>36</v>
      </c>
      <c r="O187" s="54"/>
      <c r="P187" s="165">
        <f t="shared" si="11"/>
        <v>0</v>
      </c>
      <c r="Q187" s="165">
        <v>0</v>
      </c>
      <c r="R187" s="165">
        <f t="shared" si="12"/>
        <v>0</v>
      </c>
      <c r="S187" s="165">
        <v>0</v>
      </c>
      <c r="T187" s="166">
        <f t="shared" si="13"/>
        <v>0</v>
      </c>
      <c r="AR187" s="167" t="s">
        <v>737</v>
      </c>
      <c r="AT187" s="167" t="s">
        <v>161</v>
      </c>
      <c r="AU187" s="167" t="s">
        <v>74</v>
      </c>
      <c r="AY187" s="16" t="s">
        <v>159</v>
      </c>
      <c r="BE187" s="168">
        <f t="shared" si="14"/>
        <v>0</v>
      </c>
      <c r="BF187" s="168">
        <f t="shared" si="15"/>
        <v>0</v>
      </c>
      <c r="BG187" s="168">
        <f t="shared" si="16"/>
        <v>0</v>
      </c>
      <c r="BH187" s="168">
        <f t="shared" si="17"/>
        <v>0</v>
      </c>
      <c r="BI187" s="168">
        <f t="shared" si="18"/>
        <v>0</v>
      </c>
      <c r="BJ187" s="16" t="s">
        <v>82</v>
      </c>
      <c r="BK187" s="168">
        <f t="shared" si="19"/>
        <v>0</v>
      </c>
      <c r="BL187" s="16" t="s">
        <v>737</v>
      </c>
      <c r="BM187" s="167" t="s">
        <v>777</v>
      </c>
    </row>
    <row r="188" spans="2:65" s="1" customFormat="1" ht="16.5" customHeight="1">
      <c r="B188" s="155"/>
      <c r="C188" s="156" t="s">
        <v>408</v>
      </c>
      <c r="D188" s="156" t="s">
        <v>161</v>
      </c>
      <c r="E188" s="157" t="s">
        <v>3007</v>
      </c>
      <c r="F188" s="158" t="s">
        <v>3008</v>
      </c>
      <c r="G188" s="159" t="s">
        <v>436</v>
      </c>
      <c r="H188" s="205"/>
      <c r="I188" s="161"/>
      <c r="J188" s="162">
        <f t="shared" si="10"/>
        <v>0</v>
      </c>
      <c r="K188" s="158" t="s">
        <v>1</v>
      </c>
      <c r="L188" s="31"/>
      <c r="M188" s="163" t="s">
        <v>1</v>
      </c>
      <c r="N188" s="164" t="s">
        <v>36</v>
      </c>
      <c r="O188" s="54"/>
      <c r="P188" s="165">
        <f t="shared" si="11"/>
        <v>0</v>
      </c>
      <c r="Q188" s="165">
        <v>0</v>
      </c>
      <c r="R188" s="165">
        <f t="shared" si="12"/>
        <v>0</v>
      </c>
      <c r="S188" s="165">
        <v>0</v>
      </c>
      <c r="T188" s="166">
        <f t="shared" si="13"/>
        <v>0</v>
      </c>
      <c r="AR188" s="167" t="s">
        <v>737</v>
      </c>
      <c r="AT188" s="167" t="s">
        <v>161</v>
      </c>
      <c r="AU188" s="167" t="s">
        <v>74</v>
      </c>
      <c r="AY188" s="16" t="s">
        <v>159</v>
      </c>
      <c r="BE188" s="168">
        <f t="shared" si="14"/>
        <v>0</v>
      </c>
      <c r="BF188" s="168">
        <f t="shared" si="15"/>
        <v>0</v>
      </c>
      <c r="BG188" s="168">
        <f t="shared" si="16"/>
        <v>0</v>
      </c>
      <c r="BH188" s="168">
        <f t="shared" si="17"/>
        <v>0</v>
      </c>
      <c r="BI188" s="168">
        <f t="shared" si="18"/>
        <v>0</v>
      </c>
      <c r="BJ188" s="16" t="s">
        <v>82</v>
      </c>
      <c r="BK188" s="168">
        <f t="shared" si="19"/>
        <v>0</v>
      </c>
      <c r="BL188" s="16" t="s">
        <v>737</v>
      </c>
      <c r="BM188" s="167" t="s">
        <v>787</v>
      </c>
    </row>
    <row r="189" spans="2:65" s="1" customFormat="1" ht="16.5" customHeight="1">
      <c r="B189" s="155"/>
      <c r="C189" s="156" t="s">
        <v>412</v>
      </c>
      <c r="D189" s="156" t="s">
        <v>161</v>
      </c>
      <c r="E189" s="157" t="s">
        <v>3010</v>
      </c>
      <c r="F189" s="158" t="s">
        <v>3011</v>
      </c>
      <c r="G189" s="159" t="s">
        <v>436</v>
      </c>
      <c r="H189" s="205"/>
      <c r="I189" s="161"/>
      <c r="J189" s="162">
        <f t="shared" si="10"/>
        <v>0</v>
      </c>
      <c r="K189" s="158" t="s">
        <v>1</v>
      </c>
      <c r="L189" s="31"/>
      <c r="M189" s="163" t="s">
        <v>1</v>
      </c>
      <c r="N189" s="164" t="s">
        <v>36</v>
      </c>
      <c r="O189" s="54"/>
      <c r="P189" s="165">
        <f t="shared" si="11"/>
        <v>0</v>
      </c>
      <c r="Q189" s="165">
        <v>0</v>
      </c>
      <c r="R189" s="165">
        <f t="shared" si="12"/>
        <v>0</v>
      </c>
      <c r="S189" s="165">
        <v>0</v>
      </c>
      <c r="T189" s="166">
        <f t="shared" si="13"/>
        <v>0</v>
      </c>
      <c r="AR189" s="167" t="s">
        <v>737</v>
      </c>
      <c r="AT189" s="167" t="s">
        <v>161</v>
      </c>
      <c r="AU189" s="167" t="s">
        <v>74</v>
      </c>
      <c r="AY189" s="16" t="s">
        <v>159</v>
      </c>
      <c r="BE189" s="168">
        <f t="shared" si="14"/>
        <v>0</v>
      </c>
      <c r="BF189" s="168">
        <f t="shared" si="15"/>
        <v>0</v>
      </c>
      <c r="BG189" s="168">
        <f t="shared" si="16"/>
        <v>0</v>
      </c>
      <c r="BH189" s="168">
        <f t="shared" si="17"/>
        <v>0</v>
      </c>
      <c r="BI189" s="168">
        <f t="shared" si="18"/>
        <v>0</v>
      </c>
      <c r="BJ189" s="16" t="s">
        <v>82</v>
      </c>
      <c r="BK189" s="168">
        <f t="shared" si="19"/>
        <v>0</v>
      </c>
      <c r="BL189" s="16" t="s">
        <v>737</v>
      </c>
      <c r="BM189" s="167" t="s">
        <v>797</v>
      </c>
    </row>
    <row r="190" spans="2:65" s="1" customFormat="1" ht="16.5" customHeight="1">
      <c r="B190" s="155"/>
      <c r="C190" s="156" t="s">
        <v>419</v>
      </c>
      <c r="D190" s="156" t="s">
        <v>161</v>
      </c>
      <c r="E190" s="157" t="s">
        <v>3014</v>
      </c>
      <c r="F190" s="158" t="s">
        <v>3015</v>
      </c>
      <c r="G190" s="159" t="s">
        <v>436</v>
      </c>
      <c r="H190" s="205"/>
      <c r="I190" s="161"/>
      <c r="J190" s="162">
        <f t="shared" si="10"/>
        <v>0</v>
      </c>
      <c r="K190" s="158" t="s">
        <v>1</v>
      </c>
      <c r="L190" s="31"/>
      <c r="M190" s="163" t="s">
        <v>1</v>
      </c>
      <c r="N190" s="164" t="s">
        <v>36</v>
      </c>
      <c r="O190" s="54"/>
      <c r="P190" s="165">
        <f t="shared" si="11"/>
        <v>0</v>
      </c>
      <c r="Q190" s="165">
        <v>0</v>
      </c>
      <c r="R190" s="165">
        <f t="shared" si="12"/>
        <v>0</v>
      </c>
      <c r="S190" s="165">
        <v>0</v>
      </c>
      <c r="T190" s="166">
        <f t="shared" si="13"/>
        <v>0</v>
      </c>
      <c r="AR190" s="167" t="s">
        <v>737</v>
      </c>
      <c r="AT190" s="167" t="s">
        <v>161</v>
      </c>
      <c r="AU190" s="167" t="s">
        <v>74</v>
      </c>
      <c r="AY190" s="16" t="s">
        <v>159</v>
      </c>
      <c r="BE190" s="168">
        <f t="shared" si="14"/>
        <v>0</v>
      </c>
      <c r="BF190" s="168">
        <f t="shared" si="15"/>
        <v>0</v>
      </c>
      <c r="BG190" s="168">
        <f t="shared" si="16"/>
        <v>0</v>
      </c>
      <c r="BH190" s="168">
        <f t="shared" si="17"/>
        <v>0</v>
      </c>
      <c r="BI190" s="168">
        <f t="shared" si="18"/>
        <v>0</v>
      </c>
      <c r="BJ190" s="16" t="s">
        <v>82</v>
      </c>
      <c r="BK190" s="168">
        <f t="shared" si="19"/>
        <v>0</v>
      </c>
      <c r="BL190" s="16" t="s">
        <v>737</v>
      </c>
      <c r="BM190" s="167" t="s">
        <v>805</v>
      </c>
    </row>
    <row r="191" spans="2:65" s="11" customFormat="1" ht="22.95" customHeight="1">
      <c r="B191" s="142"/>
      <c r="D191" s="143" t="s">
        <v>69</v>
      </c>
      <c r="E191" s="153" t="s">
        <v>3040</v>
      </c>
      <c r="F191" s="153" t="s">
        <v>3041</v>
      </c>
      <c r="I191" s="145"/>
      <c r="J191" s="154">
        <f>BK191</f>
        <v>0</v>
      </c>
      <c r="L191" s="142"/>
      <c r="M191" s="147"/>
      <c r="N191" s="148"/>
      <c r="O191" s="148"/>
      <c r="P191" s="149">
        <f>SUM(P192:P193)</f>
        <v>0</v>
      </c>
      <c r="Q191" s="148"/>
      <c r="R191" s="149">
        <f>SUM(R192:R193)</f>
        <v>0</v>
      </c>
      <c r="S191" s="148"/>
      <c r="T191" s="150">
        <f>SUM(T192:T193)</f>
        <v>0</v>
      </c>
      <c r="AR191" s="143" t="s">
        <v>165</v>
      </c>
      <c r="AT191" s="151" t="s">
        <v>69</v>
      </c>
      <c r="AU191" s="151" t="s">
        <v>74</v>
      </c>
      <c r="AY191" s="143" t="s">
        <v>159</v>
      </c>
      <c r="BK191" s="152">
        <f>SUM(BK192:BK193)</f>
        <v>0</v>
      </c>
    </row>
    <row r="192" spans="2:65" s="1" customFormat="1" ht="36" customHeight="1">
      <c r="B192" s="155"/>
      <c r="C192" s="156" t="s">
        <v>427</v>
      </c>
      <c r="D192" s="156" t="s">
        <v>161</v>
      </c>
      <c r="E192" s="157" t="s">
        <v>3043</v>
      </c>
      <c r="F192" s="158" t="s">
        <v>3044</v>
      </c>
      <c r="G192" s="159" t="s">
        <v>1895</v>
      </c>
      <c r="H192" s="160">
        <v>4</v>
      </c>
      <c r="I192" s="161"/>
      <c r="J192" s="162">
        <f>ROUND(I192*H192,2)</f>
        <v>0</v>
      </c>
      <c r="K192" s="158" t="s">
        <v>1</v>
      </c>
      <c r="L192" s="31"/>
      <c r="M192" s="163" t="s">
        <v>1</v>
      </c>
      <c r="N192" s="164" t="s">
        <v>36</v>
      </c>
      <c r="O192" s="54"/>
      <c r="P192" s="165">
        <f>O192*H192</f>
        <v>0</v>
      </c>
      <c r="Q192" s="165">
        <v>0</v>
      </c>
      <c r="R192" s="165">
        <f>Q192*H192</f>
        <v>0</v>
      </c>
      <c r="S192" s="165">
        <v>0</v>
      </c>
      <c r="T192" s="166">
        <f>S192*H192</f>
        <v>0</v>
      </c>
      <c r="AR192" s="167" t="s">
        <v>3848</v>
      </c>
      <c r="AT192" s="167" t="s">
        <v>161</v>
      </c>
      <c r="AU192" s="167" t="s">
        <v>82</v>
      </c>
      <c r="AY192" s="16" t="s">
        <v>159</v>
      </c>
      <c r="BE192" s="168">
        <f>IF(N192="základná",J192,0)</f>
        <v>0</v>
      </c>
      <c r="BF192" s="168">
        <f>IF(N192="znížená",J192,0)</f>
        <v>0</v>
      </c>
      <c r="BG192" s="168">
        <f>IF(N192="zákl. prenesená",J192,0)</f>
        <v>0</v>
      </c>
      <c r="BH192" s="168">
        <f>IF(N192="zníž. prenesená",J192,0)</f>
        <v>0</v>
      </c>
      <c r="BI192" s="168">
        <f>IF(N192="nulová",J192,0)</f>
        <v>0</v>
      </c>
      <c r="BJ192" s="16" t="s">
        <v>82</v>
      </c>
      <c r="BK192" s="168">
        <f>ROUND(I192*H192,2)</f>
        <v>0</v>
      </c>
      <c r="BL192" s="16" t="s">
        <v>3848</v>
      </c>
      <c r="BM192" s="167" t="s">
        <v>816</v>
      </c>
    </row>
    <row r="193" spans="2:65" s="1" customFormat="1" ht="24" customHeight="1">
      <c r="B193" s="155"/>
      <c r="C193" s="156" t="s">
        <v>433</v>
      </c>
      <c r="D193" s="156" t="s">
        <v>161</v>
      </c>
      <c r="E193" s="157" t="s">
        <v>3849</v>
      </c>
      <c r="F193" s="158" t="s">
        <v>3850</v>
      </c>
      <c r="G193" s="159" t="s">
        <v>1895</v>
      </c>
      <c r="H193" s="160">
        <v>6</v>
      </c>
      <c r="I193" s="161"/>
      <c r="J193" s="162">
        <f>ROUND(I193*H193,2)</f>
        <v>0</v>
      </c>
      <c r="K193" s="158" t="s">
        <v>1</v>
      </c>
      <c r="L193" s="31"/>
      <c r="M193" s="163" t="s">
        <v>1</v>
      </c>
      <c r="N193" s="164" t="s">
        <v>36</v>
      </c>
      <c r="O193" s="54"/>
      <c r="P193" s="165">
        <f>O193*H193</f>
        <v>0</v>
      </c>
      <c r="Q193" s="165">
        <v>0</v>
      </c>
      <c r="R193" s="165">
        <f>Q193*H193</f>
        <v>0</v>
      </c>
      <c r="S193" s="165">
        <v>0</v>
      </c>
      <c r="T193" s="166">
        <f>S193*H193</f>
        <v>0</v>
      </c>
      <c r="AR193" s="167" t="s">
        <v>3848</v>
      </c>
      <c r="AT193" s="167" t="s">
        <v>161</v>
      </c>
      <c r="AU193" s="167" t="s">
        <v>82</v>
      </c>
      <c r="AY193" s="16" t="s">
        <v>159</v>
      </c>
      <c r="BE193" s="168">
        <f>IF(N193="základná",J193,0)</f>
        <v>0</v>
      </c>
      <c r="BF193" s="168">
        <f>IF(N193="znížená",J193,0)</f>
        <v>0</v>
      </c>
      <c r="BG193" s="168">
        <f>IF(N193="zákl. prenesená",J193,0)</f>
        <v>0</v>
      </c>
      <c r="BH193" s="168">
        <f>IF(N193="zníž. prenesená",J193,0)</f>
        <v>0</v>
      </c>
      <c r="BI193" s="168">
        <f>IF(N193="nulová",J193,0)</f>
        <v>0</v>
      </c>
      <c r="BJ193" s="16" t="s">
        <v>82</v>
      </c>
      <c r="BK193" s="168">
        <f>ROUND(I193*H193,2)</f>
        <v>0</v>
      </c>
      <c r="BL193" s="16" t="s">
        <v>3848</v>
      </c>
      <c r="BM193" s="167" t="s">
        <v>826</v>
      </c>
    </row>
    <row r="194" spans="2:65" s="11" customFormat="1" ht="22.95" customHeight="1">
      <c r="B194" s="142"/>
      <c r="D194" s="143" t="s">
        <v>69</v>
      </c>
      <c r="E194" s="153" t="s">
        <v>3054</v>
      </c>
      <c r="F194" s="153" t="s">
        <v>3055</v>
      </c>
      <c r="I194" s="145"/>
      <c r="J194" s="154">
        <f>BK194</f>
        <v>0</v>
      </c>
      <c r="L194" s="142"/>
      <c r="M194" s="147"/>
      <c r="N194" s="148"/>
      <c r="O194" s="148"/>
      <c r="P194" s="149">
        <f>SUM(P195:P198)</f>
        <v>0</v>
      </c>
      <c r="Q194" s="148"/>
      <c r="R194" s="149">
        <f>SUM(R195:R198)</f>
        <v>0</v>
      </c>
      <c r="S194" s="148"/>
      <c r="T194" s="150">
        <f>SUM(T195:T198)</f>
        <v>0</v>
      </c>
      <c r="AR194" s="143" t="s">
        <v>175</v>
      </c>
      <c r="AT194" s="151" t="s">
        <v>69</v>
      </c>
      <c r="AU194" s="151" t="s">
        <v>74</v>
      </c>
      <c r="AY194" s="143" t="s">
        <v>159</v>
      </c>
      <c r="BK194" s="152">
        <f>SUM(BK195:BK198)</f>
        <v>0</v>
      </c>
    </row>
    <row r="195" spans="2:65" s="1" customFormat="1" ht="24" customHeight="1">
      <c r="B195" s="155"/>
      <c r="C195" s="156" t="s">
        <v>440</v>
      </c>
      <c r="D195" s="156" t="s">
        <v>161</v>
      </c>
      <c r="E195" s="157" t="s">
        <v>3060</v>
      </c>
      <c r="F195" s="158" t="s">
        <v>3061</v>
      </c>
      <c r="G195" s="159" t="s">
        <v>3062</v>
      </c>
      <c r="H195" s="160">
        <v>8</v>
      </c>
      <c r="I195" s="161"/>
      <c r="J195" s="162">
        <f>ROUND(I195*H195,2)</f>
        <v>0</v>
      </c>
      <c r="K195" s="158" t="s">
        <v>1</v>
      </c>
      <c r="L195" s="31"/>
      <c r="M195" s="163" t="s">
        <v>1</v>
      </c>
      <c r="N195" s="164" t="s">
        <v>36</v>
      </c>
      <c r="O195" s="54"/>
      <c r="P195" s="165">
        <f>O195*H195</f>
        <v>0</v>
      </c>
      <c r="Q195" s="165">
        <v>0</v>
      </c>
      <c r="R195" s="165">
        <f>Q195*H195</f>
        <v>0</v>
      </c>
      <c r="S195" s="165">
        <v>0</v>
      </c>
      <c r="T195" s="166">
        <f>S195*H195</f>
        <v>0</v>
      </c>
      <c r="AR195" s="167" t="s">
        <v>737</v>
      </c>
      <c r="AT195" s="167" t="s">
        <v>161</v>
      </c>
      <c r="AU195" s="167" t="s">
        <v>82</v>
      </c>
      <c r="AY195" s="16" t="s">
        <v>159</v>
      </c>
      <c r="BE195" s="168">
        <f>IF(N195="základná",J195,0)</f>
        <v>0</v>
      </c>
      <c r="BF195" s="168">
        <f>IF(N195="znížená",J195,0)</f>
        <v>0</v>
      </c>
      <c r="BG195" s="168">
        <f>IF(N195="zákl. prenesená",J195,0)</f>
        <v>0</v>
      </c>
      <c r="BH195" s="168">
        <f>IF(N195="zníž. prenesená",J195,0)</f>
        <v>0</v>
      </c>
      <c r="BI195" s="168">
        <f>IF(N195="nulová",J195,0)</f>
        <v>0</v>
      </c>
      <c r="BJ195" s="16" t="s">
        <v>82</v>
      </c>
      <c r="BK195" s="168">
        <f>ROUND(I195*H195,2)</f>
        <v>0</v>
      </c>
      <c r="BL195" s="16" t="s">
        <v>737</v>
      </c>
      <c r="BM195" s="167" t="s">
        <v>834</v>
      </c>
    </row>
    <row r="196" spans="2:65" s="1" customFormat="1" ht="24" customHeight="1">
      <c r="B196" s="155"/>
      <c r="C196" s="156" t="s">
        <v>446</v>
      </c>
      <c r="D196" s="156" t="s">
        <v>161</v>
      </c>
      <c r="E196" s="157" t="s">
        <v>3064</v>
      </c>
      <c r="F196" s="158" t="s">
        <v>3065</v>
      </c>
      <c r="G196" s="159" t="s">
        <v>3062</v>
      </c>
      <c r="H196" s="160">
        <v>8</v>
      </c>
      <c r="I196" s="161"/>
      <c r="J196" s="162">
        <f>ROUND(I196*H196,2)</f>
        <v>0</v>
      </c>
      <c r="K196" s="158" t="s">
        <v>1</v>
      </c>
      <c r="L196" s="31"/>
      <c r="M196" s="163" t="s">
        <v>1</v>
      </c>
      <c r="N196" s="164" t="s">
        <v>36</v>
      </c>
      <c r="O196" s="54"/>
      <c r="P196" s="165">
        <f>O196*H196</f>
        <v>0</v>
      </c>
      <c r="Q196" s="165">
        <v>0</v>
      </c>
      <c r="R196" s="165">
        <f>Q196*H196</f>
        <v>0</v>
      </c>
      <c r="S196" s="165">
        <v>0</v>
      </c>
      <c r="T196" s="166">
        <f>S196*H196</f>
        <v>0</v>
      </c>
      <c r="AR196" s="167" t="s">
        <v>737</v>
      </c>
      <c r="AT196" s="167" t="s">
        <v>161</v>
      </c>
      <c r="AU196" s="167" t="s">
        <v>82</v>
      </c>
      <c r="AY196" s="16" t="s">
        <v>159</v>
      </c>
      <c r="BE196" s="168">
        <f>IF(N196="základná",J196,0)</f>
        <v>0</v>
      </c>
      <c r="BF196" s="168">
        <f>IF(N196="znížená",J196,0)</f>
        <v>0</v>
      </c>
      <c r="BG196" s="168">
        <f>IF(N196="zákl. prenesená",J196,0)</f>
        <v>0</v>
      </c>
      <c r="BH196" s="168">
        <f>IF(N196="zníž. prenesená",J196,0)</f>
        <v>0</v>
      </c>
      <c r="BI196" s="168">
        <f>IF(N196="nulová",J196,0)</f>
        <v>0</v>
      </c>
      <c r="BJ196" s="16" t="s">
        <v>82</v>
      </c>
      <c r="BK196" s="168">
        <f>ROUND(I196*H196,2)</f>
        <v>0</v>
      </c>
      <c r="BL196" s="16" t="s">
        <v>737</v>
      </c>
      <c r="BM196" s="167" t="s">
        <v>843</v>
      </c>
    </row>
    <row r="197" spans="2:65" s="1" customFormat="1" ht="24" customHeight="1">
      <c r="B197" s="155"/>
      <c r="C197" s="156" t="s">
        <v>633</v>
      </c>
      <c r="D197" s="156" t="s">
        <v>161</v>
      </c>
      <c r="E197" s="157" t="s">
        <v>3082</v>
      </c>
      <c r="F197" s="158" t="s">
        <v>3083</v>
      </c>
      <c r="G197" s="159" t="s">
        <v>355</v>
      </c>
      <c r="H197" s="160">
        <v>8</v>
      </c>
      <c r="I197" s="161"/>
      <c r="J197" s="162">
        <f>ROUND(I197*H197,2)</f>
        <v>0</v>
      </c>
      <c r="K197" s="158" t="s">
        <v>1</v>
      </c>
      <c r="L197" s="31"/>
      <c r="M197" s="163" t="s">
        <v>1</v>
      </c>
      <c r="N197" s="164" t="s">
        <v>36</v>
      </c>
      <c r="O197" s="54"/>
      <c r="P197" s="165">
        <f>O197*H197</f>
        <v>0</v>
      </c>
      <c r="Q197" s="165">
        <v>0</v>
      </c>
      <c r="R197" s="165">
        <f>Q197*H197</f>
        <v>0</v>
      </c>
      <c r="S197" s="165">
        <v>0</v>
      </c>
      <c r="T197" s="166">
        <f>S197*H197</f>
        <v>0</v>
      </c>
      <c r="AR197" s="167" t="s">
        <v>737</v>
      </c>
      <c r="AT197" s="167" t="s">
        <v>161</v>
      </c>
      <c r="AU197" s="167" t="s">
        <v>82</v>
      </c>
      <c r="AY197" s="16" t="s">
        <v>159</v>
      </c>
      <c r="BE197" s="168">
        <f>IF(N197="základná",J197,0)</f>
        <v>0</v>
      </c>
      <c r="BF197" s="168">
        <f>IF(N197="znížená",J197,0)</f>
        <v>0</v>
      </c>
      <c r="BG197" s="168">
        <f>IF(N197="zákl. prenesená",J197,0)</f>
        <v>0</v>
      </c>
      <c r="BH197" s="168">
        <f>IF(N197="zníž. prenesená",J197,0)</f>
        <v>0</v>
      </c>
      <c r="BI197" s="168">
        <f>IF(N197="nulová",J197,0)</f>
        <v>0</v>
      </c>
      <c r="BJ197" s="16" t="s">
        <v>82</v>
      </c>
      <c r="BK197" s="168">
        <f>ROUND(I197*H197,2)</f>
        <v>0</v>
      </c>
      <c r="BL197" s="16" t="s">
        <v>737</v>
      </c>
      <c r="BM197" s="167" t="s">
        <v>851</v>
      </c>
    </row>
    <row r="198" spans="2:65" s="1" customFormat="1" ht="24" customHeight="1">
      <c r="B198" s="155"/>
      <c r="C198" s="156" t="s">
        <v>639</v>
      </c>
      <c r="D198" s="156" t="s">
        <v>161</v>
      </c>
      <c r="E198" s="157" t="s">
        <v>3089</v>
      </c>
      <c r="F198" s="158" t="s">
        <v>3090</v>
      </c>
      <c r="G198" s="159" t="s">
        <v>355</v>
      </c>
      <c r="H198" s="160">
        <v>5</v>
      </c>
      <c r="I198" s="161"/>
      <c r="J198" s="162">
        <f>ROUND(I198*H198,2)</f>
        <v>0</v>
      </c>
      <c r="K198" s="158" t="s">
        <v>1</v>
      </c>
      <c r="L198" s="31"/>
      <c r="M198" s="206" t="s">
        <v>1</v>
      </c>
      <c r="N198" s="207" t="s">
        <v>36</v>
      </c>
      <c r="O198" s="208"/>
      <c r="P198" s="209">
        <f>O198*H198</f>
        <v>0</v>
      </c>
      <c r="Q198" s="209">
        <v>0</v>
      </c>
      <c r="R198" s="209">
        <f>Q198*H198</f>
        <v>0</v>
      </c>
      <c r="S198" s="209">
        <v>0</v>
      </c>
      <c r="T198" s="210">
        <f>S198*H198</f>
        <v>0</v>
      </c>
      <c r="AR198" s="167" t="s">
        <v>737</v>
      </c>
      <c r="AT198" s="167" t="s">
        <v>161</v>
      </c>
      <c r="AU198" s="167" t="s">
        <v>82</v>
      </c>
      <c r="AY198" s="16" t="s">
        <v>159</v>
      </c>
      <c r="BE198" s="168">
        <f>IF(N198="základná",J198,0)</f>
        <v>0</v>
      </c>
      <c r="BF198" s="168">
        <f>IF(N198="znížená",J198,0)</f>
        <v>0</v>
      </c>
      <c r="BG198" s="168">
        <f>IF(N198="zákl. prenesená",J198,0)</f>
        <v>0</v>
      </c>
      <c r="BH198" s="168">
        <f>IF(N198="zníž. prenesená",J198,0)</f>
        <v>0</v>
      </c>
      <c r="BI198" s="168">
        <f>IF(N198="nulová",J198,0)</f>
        <v>0</v>
      </c>
      <c r="BJ198" s="16" t="s">
        <v>82</v>
      </c>
      <c r="BK198" s="168">
        <f>ROUND(I198*H198,2)</f>
        <v>0</v>
      </c>
      <c r="BL198" s="16" t="s">
        <v>737</v>
      </c>
      <c r="BM198" s="167" t="s">
        <v>862</v>
      </c>
    </row>
    <row r="199" spans="2:65" s="1" customFormat="1" ht="6.9" customHeight="1">
      <c r="B199" s="43"/>
      <c r="C199" s="44"/>
      <c r="D199" s="44"/>
      <c r="E199" s="44"/>
      <c r="F199" s="44"/>
      <c r="G199" s="44"/>
      <c r="H199" s="44"/>
      <c r="I199" s="116"/>
      <c r="J199" s="44"/>
      <c r="K199" s="44"/>
      <c r="L199" s="31"/>
    </row>
  </sheetData>
  <autoFilter ref="C130:K198"/>
  <mergeCells count="12">
    <mergeCell ref="E123:H123"/>
    <mergeCell ref="L2:V2"/>
    <mergeCell ref="E85:H85"/>
    <mergeCell ref="E87:H87"/>
    <mergeCell ref="E89:H89"/>
    <mergeCell ref="E119:H119"/>
    <mergeCell ref="E121:H121"/>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B2:BM310"/>
  <sheetViews>
    <sheetView showGridLines="0" topLeftCell="A136"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83</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127</v>
      </c>
      <c r="F9" s="263"/>
      <c r="G9" s="263"/>
      <c r="H9" s="263"/>
      <c r="I9" s="95"/>
      <c r="L9" s="31"/>
    </row>
    <row r="10" spans="2:46" s="1" customFormat="1" ht="12" customHeight="1">
      <c r="B10" s="31"/>
      <c r="D10" s="26" t="s">
        <v>128</v>
      </c>
      <c r="I10" s="95"/>
      <c r="L10" s="31"/>
    </row>
    <row r="11" spans="2:46" s="1" customFormat="1" ht="36.9" customHeight="1">
      <c r="B11" s="31"/>
      <c r="E11" s="242" t="s">
        <v>129</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ROUND(J130,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ROUND((SUM(BE130:BE309)),  2)</f>
        <v>0</v>
      </c>
      <c r="I35" s="104">
        <v>0.2</v>
      </c>
      <c r="J35" s="103">
        <f>ROUND(((SUM(BE130:BE309))*I35),  2)</f>
        <v>0</v>
      </c>
      <c r="L35" s="31"/>
    </row>
    <row r="36" spans="2:12" s="1" customFormat="1" ht="14.4" customHeight="1">
      <c r="B36" s="31"/>
      <c r="E36" s="26" t="s">
        <v>36</v>
      </c>
      <c r="F36" s="103">
        <f>ROUND((SUM(BF130:BF309)),  2)</f>
        <v>0</v>
      </c>
      <c r="I36" s="104">
        <v>0.2</v>
      </c>
      <c r="J36" s="103">
        <f>ROUND(((SUM(BF130:BF309))*I36),  2)</f>
        <v>0</v>
      </c>
      <c r="L36" s="31"/>
    </row>
    <row r="37" spans="2:12" s="1" customFormat="1" ht="14.4" hidden="1" customHeight="1">
      <c r="B37" s="31"/>
      <c r="E37" s="26" t="s">
        <v>37</v>
      </c>
      <c r="F37" s="103">
        <f>ROUND((SUM(BG130:BG309)),  2)</f>
        <v>0</v>
      </c>
      <c r="I37" s="104">
        <v>0.2</v>
      </c>
      <c r="J37" s="103">
        <f>0</f>
        <v>0</v>
      </c>
      <c r="L37" s="31"/>
    </row>
    <row r="38" spans="2:12" s="1" customFormat="1" ht="14.4" hidden="1" customHeight="1">
      <c r="B38" s="31"/>
      <c r="E38" s="26" t="s">
        <v>38</v>
      </c>
      <c r="F38" s="103">
        <f>ROUND((SUM(BH130:BH309)),  2)</f>
        <v>0</v>
      </c>
      <c r="I38" s="104">
        <v>0.2</v>
      </c>
      <c r="J38" s="103">
        <f>0</f>
        <v>0</v>
      </c>
      <c r="L38" s="31"/>
    </row>
    <row r="39" spans="2:12" s="1" customFormat="1" ht="14.4" hidden="1" customHeight="1">
      <c r="B39" s="31"/>
      <c r="E39" s="26" t="s">
        <v>39</v>
      </c>
      <c r="F39" s="103">
        <f>ROUND((SUM(BI130:BI309)),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127</v>
      </c>
      <c r="F87" s="263"/>
      <c r="G87" s="263"/>
      <c r="H87" s="263"/>
      <c r="I87" s="95"/>
      <c r="L87" s="31"/>
    </row>
    <row r="88" spans="2:12" s="1" customFormat="1" ht="12" customHeight="1">
      <c r="B88" s="31"/>
      <c r="C88" s="26" t="s">
        <v>128</v>
      </c>
      <c r="I88" s="95"/>
      <c r="L88" s="31"/>
    </row>
    <row r="89" spans="2:12" s="1" customFormat="1" ht="16.5" customHeight="1">
      <c r="B89" s="31"/>
      <c r="E89" s="242" t="str">
        <f>E11</f>
        <v>1-1 - Spodná stavba</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J130</f>
        <v>0</v>
      </c>
      <c r="L98" s="31"/>
      <c r="AU98" s="16" t="s">
        <v>134</v>
      </c>
    </row>
    <row r="99" spans="2:47" s="8" customFormat="1" ht="24.9" customHeight="1">
      <c r="B99" s="122"/>
      <c r="D99" s="123" t="s">
        <v>135</v>
      </c>
      <c r="E99" s="124"/>
      <c r="F99" s="124"/>
      <c r="G99" s="124"/>
      <c r="H99" s="124"/>
      <c r="I99" s="125"/>
      <c r="J99" s="126">
        <f>J131</f>
        <v>0</v>
      </c>
      <c r="L99" s="122"/>
    </row>
    <row r="100" spans="2:47" s="9" customFormat="1" ht="19.95" customHeight="1">
      <c r="B100" s="127"/>
      <c r="D100" s="128" t="s">
        <v>136</v>
      </c>
      <c r="E100" s="129"/>
      <c r="F100" s="129"/>
      <c r="G100" s="129"/>
      <c r="H100" s="129"/>
      <c r="I100" s="130"/>
      <c r="J100" s="131">
        <f>J132</f>
        <v>0</v>
      </c>
      <c r="L100" s="127"/>
    </row>
    <row r="101" spans="2:47" s="9" customFormat="1" ht="19.95" customHeight="1">
      <c r="B101" s="127"/>
      <c r="D101" s="128" t="s">
        <v>137</v>
      </c>
      <c r="E101" s="129"/>
      <c r="F101" s="129"/>
      <c r="G101" s="129"/>
      <c r="H101" s="129"/>
      <c r="I101" s="130"/>
      <c r="J101" s="131">
        <f>J200</f>
        <v>0</v>
      </c>
      <c r="L101" s="127"/>
    </row>
    <row r="102" spans="2:47" s="9" customFormat="1" ht="19.95" customHeight="1">
      <c r="B102" s="127"/>
      <c r="D102" s="128" t="s">
        <v>138</v>
      </c>
      <c r="E102" s="129"/>
      <c r="F102" s="129"/>
      <c r="G102" s="129"/>
      <c r="H102" s="129"/>
      <c r="I102" s="130"/>
      <c r="J102" s="131">
        <f>J260</f>
        <v>0</v>
      </c>
      <c r="L102" s="127"/>
    </row>
    <row r="103" spans="2:47" s="9" customFormat="1" ht="19.95" customHeight="1">
      <c r="B103" s="127"/>
      <c r="D103" s="128" t="s">
        <v>139</v>
      </c>
      <c r="E103" s="129"/>
      <c r="F103" s="129"/>
      <c r="G103" s="129"/>
      <c r="H103" s="129"/>
      <c r="I103" s="130"/>
      <c r="J103" s="131">
        <f>J280</f>
        <v>0</v>
      </c>
      <c r="L103" s="127"/>
    </row>
    <row r="104" spans="2:47" s="9" customFormat="1" ht="19.95" customHeight="1">
      <c r="B104" s="127"/>
      <c r="D104" s="128" t="s">
        <v>140</v>
      </c>
      <c r="E104" s="129"/>
      <c r="F104" s="129"/>
      <c r="G104" s="129"/>
      <c r="H104" s="129"/>
      <c r="I104" s="130"/>
      <c r="J104" s="131">
        <f>J290</f>
        <v>0</v>
      </c>
      <c r="L104" s="127"/>
    </row>
    <row r="105" spans="2:47" s="9" customFormat="1" ht="19.95" customHeight="1">
      <c r="B105" s="127"/>
      <c r="D105" s="128" t="s">
        <v>141</v>
      </c>
      <c r="E105" s="129"/>
      <c r="F105" s="129"/>
      <c r="G105" s="129"/>
      <c r="H105" s="129"/>
      <c r="I105" s="130"/>
      <c r="J105" s="131">
        <f>J297</f>
        <v>0</v>
      </c>
      <c r="L105" s="127"/>
    </row>
    <row r="106" spans="2:47" s="8" customFormat="1" ht="24.9" customHeight="1">
      <c r="B106" s="122"/>
      <c r="D106" s="123" t="s">
        <v>142</v>
      </c>
      <c r="E106" s="124"/>
      <c r="F106" s="124"/>
      <c r="G106" s="124"/>
      <c r="H106" s="124"/>
      <c r="I106" s="125"/>
      <c r="J106" s="126">
        <f>J299</f>
        <v>0</v>
      </c>
      <c r="L106" s="122"/>
    </row>
    <row r="107" spans="2:47" s="9" customFormat="1" ht="19.95" customHeight="1">
      <c r="B107" s="127"/>
      <c r="D107" s="128" t="s">
        <v>143</v>
      </c>
      <c r="E107" s="129"/>
      <c r="F107" s="129"/>
      <c r="G107" s="129"/>
      <c r="H107" s="129"/>
      <c r="I107" s="130"/>
      <c r="J107" s="131">
        <f>J300</f>
        <v>0</v>
      </c>
      <c r="L107" s="127"/>
    </row>
    <row r="108" spans="2:47" s="9" customFormat="1" ht="19.95" customHeight="1">
      <c r="B108" s="127"/>
      <c r="D108" s="128" t="s">
        <v>144</v>
      </c>
      <c r="E108" s="129"/>
      <c r="F108" s="129"/>
      <c r="G108" s="129"/>
      <c r="H108" s="129"/>
      <c r="I108" s="130"/>
      <c r="J108" s="131">
        <f>J305</f>
        <v>0</v>
      </c>
      <c r="L108" s="127"/>
    </row>
    <row r="109" spans="2:47" s="1" customFormat="1" ht="21.75" customHeight="1">
      <c r="B109" s="31"/>
      <c r="I109" s="95"/>
      <c r="L109" s="31"/>
    </row>
    <row r="110" spans="2:47" s="1" customFormat="1" ht="6.9" customHeight="1">
      <c r="B110" s="43"/>
      <c r="C110" s="44"/>
      <c r="D110" s="44"/>
      <c r="E110" s="44"/>
      <c r="F110" s="44"/>
      <c r="G110" s="44"/>
      <c r="H110" s="44"/>
      <c r="I110" s="116"/>
      <c r="J110" s="44"/>
      <c r="K110" s="44"/>
      <c r="L110" s="31"/>
    </row>
    <row r="114" spans="2:12" s="1" customFormat="1" ht="6.9" customHeight="1">
      <c r="B114" s="45"/>
      <c r="C114" s="46"/>
      <c r="D114" s="46"/>
      <c r="E114" s="46"/>
      <c r="F114" s="46"/>
      <c r="G114" s="46"/>
      <c r="H114" s="46"/>
      <c r="I114" s="117"/>
      <c r="J114" s="46"/>
      <c r="K114" s="46"/>
      <c r="L114" s="31"/>
    </row>
    <row r="115" spans="2:12" s="1" customFormat="1" ht="24.9" customHeight="1">
      <c r="B115" s="31"/>
      <c r="C115" s="20" t="s">
        <v>145</v>
      </c>
      <c r="I115" s="95"/>
      <c r="L115" s="31"/>
    </row>
    <row r="116" spans="2:12" s="1" customFormat="1" ht="6.9" customHeight="1">
      <c r="B116" s="31"/>
      <c r="I116" s="95"/>
      <c r="L116" s="31"/>
    </row>
    <row r="117" spans="2:12" s="1" customFormat="1" ht="12" customHeight="1">
      <c r="B117" s="31"/>
      <c r="C117" s="26" t="s">
        <v>14</v>
      </c>
      <c r="I117" s="95"/>
      <c r="L117" s="31"/>
    </row>
    <row r="118" spans="2:12" s="1" customFormat="1" ht="16.5" customHeight="1">
      <c r="B118" s="31"/>
      <c r="E118" s="264" t="str">
        <f>E7</f>
        <v>Základná škola Biely Kostol formou modulov</v>
      </c>
      <c r="F118" s="265"/>
      <c r="G118" s="265"/>
      <c r="H118" s="265"/>
      <c r="I118" s="95"/>
      <c r="L118" s="31"/>
    </row>
    <row r="119" spans="2:12" ht="12" customHeight="1">
      <c r="B119" s="19"/>
      <c r="C119" s="26" t="s">
        <v>126</v>
      </c>
      <c r="L119" s="19"/>
    </row>
    <row r="120" spans="2:12" s="1" customFormat="1" ht="16.5" customHeight="1">
      <c r="B120" s="31"/>
      <c r="E120" s="264" t="s">
        <v>127</v>
      </c>
      <c r="F120" s="263"/>
      <c r="G120" s="263"/>
      <c r="H120" s="263"/>
      <c r="I120" s="95"/>
      <c r="L120" s="31"/>
    </row>
    <row r="121" spans="2:12" s="1" customFormat="1" ht="12" customHeight="1">
      <c r="B121" s="31"/>
      <c r="C121" s="26" t="s">
        <v>128</v>
      </c>
      <c r="I121" s="95"/>
      <c r="L121" s="31"/>
    </row>
    <row r="122" spans="2:12" s="1" customFormat="1" ht="16.5" customHeight="1">
      <c r="B122" s="31"/>
      <c r="E122" s="242" t="str">
        <f>E11</f>
        <v>1-1 - Spodná stavba</v>
      </c>
      <c r="F122" s="263"/>
      <c r="G122" s="263"/>
      <c r="H122" s="263"/>
      <c r="I122" s="95"/>
      <c r="L122" s="31"/>
    </row>
    <row r="123" spans="2:12" s="1" customFormat="1" ht="6.9" customHeight="1">
      <c r="B123" s="31"/>
      <c r="I123" s="95"/>
      <c r="L123" s="31"/>
    </row>
    <row r="124" spans="2:12" s="1" customFormat="1" ht="12" customHeight="1">
      <c r="B124" s="31"/>
      <c r="C124" s="26" t="s">
        <v>18</v>
      </c>
      <c r="F124" s="24" t="str">
        <f>F14</f>
        <v/>
      </c>
      <c r="I124" s="96" t="s">
        <v>20</v>
      </c>
      <c r="J124" s="51" t="str">
        <f>IF(J14="","",J14)</f>
        <v/>
      </c>
      <c r="L124" s="31"/>
    </row>
    <row r="125" spans="2:12" s="1" customFormat="1" ht="6.9" customHeight="1">
      <c r="B125" s="31"/>
      <c r="I125" s="95"/>
      <c r="L125" s="31"/>
    </row>
    <row r="126" spans="2:12" s="1" customFormat="1" ht="15.15" customHeight="1">
      <c r="B126" s="31"/>
      <c r="C126" s="26" t="s">
        <v>21</v>
      </c>
      <c r="F126" s="24" t="str">
        <f>E17</f>
        <v xml:space="preserve"> </v>
      </c>
      <c r="I126" s="96" t="s">
        <v>26</v>
      </c>
      <c r="J126" s="29" t="str">
        <f>E23</f>
        <v xml:space="preserve"> </v>
      </c>
      <c r="L126" s="31"/>
    </row>
    <row r="127" spans="2:12" s="1" customFormat="1" ht="15.15" customHeight="1">
      <c r="B127" s="31"/>
      <c r="C127" s="26" t="s">
        <v>24</v>
      </c>
      <c r="F127" s="24" t="str">
        <f>IF(E20="","",E20)</f>
        <v>Vyplň údaj</v>
      </c>
      <c r="I127" s="96" t="s">
        <v>28</v>
      </c>
      <c r="J127" s="29" t="str">
        <f>E26</f>
        <v xml:space="preserve"> </v>
      </c>
      <c r="L127" s="31"/>
    </row>
    <row r="128" spans="2:12" s="1" customFormat="1" ht="10.35" customHeight="1">
      <c r="B128" s="31"/>
      <c r="I128" s="95"/>
      <c r="L128" s="31"/>
    </row>
    <row r="129" spans="2:65" s="10" customFormat="1" ht="29.25" customHeight="1">
      <c r="B129" s="132"/>
      <c r="C129" s="133" t="s">
        <v>146</v>
      </c>
      <c r="D129" s="134" t="s">
        <v>55</v>
      </c>
      <c r="E129" s="134" t="s">
        <v>51</v>
      </c>
      <c r="F129" s="134" t="s">
        <v>52</v>
      </c>
      <c r="G129" s="134" t="s">
        <v>147</v>
      </c>
      <c r="H129" s="134" t="s">
        <v>148</v>
      </c>
      <c r="I129" s="135" t="s">
        <v>149</v>
      </c>
      <c r="J129" s="136" t="s">
        <v>132</v>
      </c>
      <c r="K129" s="137" t="s">
        <v>150</v>
      </c>
      <c r="L129" s="132"/>
      <c r="M129" s="58" t="s">
        <v>1</v>
      </c>
      <c r="N129" s="59" t="s">
        <v>34</v>
      </c>
      <c r="O129" s="59" t="s">
        <v>151</v>
      </c>
      <c r="P129" s="59" t="s">
        <v>152</v>
      </c>
      <c r="Q129" s="59" t="s">
        <v>153</v>
      </c>
      <c r="R129" s="59" t="s">
        <v>154</v>
      </c>
      <c r="S129" s="59" t="s">
        <v>155</v>
      </c>
      <c r="T129" s="60" t="s">
        <v>156</v>
      </c>
    </row>
    <row r="130" spans="2:65" s="1" customFormat="1" ht="22.95" customHeight="1">
      <c r="B130" s="31"/>
      <c r="C130" s="63" t="s">
        <v>133</v>
      </c>
      <c r="I130" s="95"/>
      <c r="J130" s="138">
        <f>BK130</f>
        <v>0</v>
      </c>
      <c r="L130" s="31"/>
      <c r="M130" s="61"/>
      <c r="N130" s="52"/>
      <c r="O130" s="52"/>
      <c r="P130" s="139">
        <f>P131+P299</f>
        <v>0</v>
      </c>
      <c r="Q130" s="52"/>
      <c r="R130" s="139">
        <f>R131+R299</f>
        <v>654.18772263999983</v>
      </c>
      <c r="S130" s="52"/>
      <c r="T130" s="140">
        <f>T131+T299</f>
        <v>0</v>
      </c>
      <c r="AT130" s="16" t="s">
        <v>69</v>
      </c>
      <c r="AU130" s="16" t="s">
        <v>134</v>
      </c>
      <c r="BK130" s="141">
        <f>BK131+BK299</f>
        <v>0</v>
      </c>
    </row>
    <row r="131" spans="2:65" s="11" customFormat="1" ht="25.95" customHeight="1">
      <c r="B131" s="142"/>
      <c r="D131" s="143" t="s">
        <v>69</v>
      </c>
      <c r="E131" s="144" t="s">
        <v>157</v>
      </c>
      <c r="F131" s="144" t="s">
        <v>158</v>
      </c>
      <c r="I131" s="145"/>
      <c r="J131" s="146">
        <f>BK131</f>
        <v>0</v>
      </c>
      <c r="L131" s="142"/>
      <c r="M131" s="147"/>
      <c r="N131" s="148"/>
      <c r="O131" s="148"/>
      <c r="P131" s="149">
        <f>P132+P200+P260+P280+P290+P297</f>
        <v>0</v>
      </c>
      <c r="Q131" s="148"/>
      <c r="R131" s="149">
        <f>R132+R200+R260+R280+R290+R297</f>
        <v>654.16812263999986</v>
      </c>
      <c r="S131" s="148"/>
      <c r="T131" s="150">
        <f>T132+T200+T260+T280+T290+T297</f>
        <v>0</v>
      </c>
      <c r="AR131" s="143" t="s">
        <v>74</v>
      </c>
      <c r="AT131" s="151" t="s">
        <v>69</v>
      </c>
      <c r="AU131" s="151" t="s">
        <v>70</v>
      </c>
      <c r="AY131" s="143" t="s">
        <v>159</v>
      </c>
      <c r="BK131" s="152">
        <f>BK132+BK200+BK260+BK280+BK290+BK297</f>
        <v>0</v>
      </c>
    </row>
    <row r="132" spans="2:65" s="11" customFormat="1" ht="22.95" customHeight="1">
      <c r="B132" s="142"/>
      <c r="D132" s="143" t="s">
        <v>69</v>
      </c>
      <c r="E132" s="153" t="s">
        <v>74</v>
      </c>
      <c r="F132" s="153" t="s">
        <v>160</v>
      </c>
      <c r="I132" s="145"/>
      <c r="J132" s="154">
        <f>BK132</f>
        <v>0</v>
      </c>
      <c r="L132" s="142"/>
      <c r="M132" s="147"/>
      <c r="N132" s="148"/>
      <c r="O132" s="148"/>
      <c r="P132" s="149">
        <f>SUM(P133:P199)</f>
        <v>0</v>
      </c>
      <c r="Q132" s="148"/>
      <c r="R132" s="149">
        <f>SUM(R133:R199)</f>
        <v>63.802</v>
      </c>
      <c r="S132" s="148"/>
      <c r="T132" s="150">
        <f>SUM(T133:T199)</f>
        <v>0</v>
      </c>
      <c r="AR132" s="143" t="s">
        <v>74</v>
      </c>
      <c r="AT132" s="151" t="s">
        <v>69</v>
      </c>
      <c r="AU132" s="151" t="s">
        <v>74</v>
      </c>
      <c r="AY132" s="143" t="s">
        <v>159</v>
      </c>
      <c r="BK132" s="152">
        <f>SUM(BK133:BK199)</f>
        <v>0</v>
      </c>
    </row>
    <row r="133" spans="2:65" s="1" customFormat="1" ht="16.5" customHeight="1">
      <c r="B133" s="155"/>
      <c r="C133" s="156" t="s">
        <v>74</v>
      </c>
      <c r="D133" s="156" t="s">
        <v>161</v>
      </c>
      <c r="E133" s="157" t="s">
        <v>162</v>
      </c>
      <c r="F133" s="158" t="s">
        <v>163</v>
      </c>
      <c r="G133" s="159" t="s">
        <v>164</v>
      </c>
      <c r="H133" s="160">
        <v>89.594999999999999</v>
      </c>
      <c r="I133" s="161"/>
      <c r="J133" s="162">
        <f>ROUND(I133*H133,2)</f>
        <v>0</v>
      </c>
      <c r="K133" s="158" t="s">
        <v>1</v>
      </c>
      <c r="L133" s="31"/>
      <c r="M133" s="163" t="s">
        <v>1</v>
      </c>
      <c r="N133" s="164" t="s">
        <v>36</v>
      </c>
      <c r="O133" s="54"/>
      <c r="P133" s="165">
        <f>O133*H133</f>
        <v>0</v>
      </c>
      <c r="Q133" s="165">
        <v>0</v>
      </c>
      <c r="R133" s="165">
        <f>Q133*H133</f>
        <v>0</v>
      </c>
      <c r="S133" s="165">
        <v>0</v>
      </c>
      <c r="T133" s="166">
        <f>S133*H133</f>
        <v>0</v>
      </c>
      <c r="AR133" s="167" t="s">
        <v>165</v>
      </c>
      <c r="AT133" s="167" t="s">
        <v>161</v>
      </c>
      <c r="AU133" s="167" t="s">
        <v>82</v>
      </c>
      <c r="AY133" s="16" t="s">
        <v>159</v>
      </c>
      <c r="BE133" s="168">
        <f>IF(N133="základná",J133,0)</f>
        <v>0</v>
      </c>
      <c r="BF133" s="168">
        <f>IF(N133="znížená",J133,0)</f>
        <v>0</v>
      </c>
      <c r="BG133" s="168">
        <f>IF(N133="zákl. prenesená",J133,0)</f>
        <v>0</v>
      </c>
      <c r="BH133" s="168">
        <f>IF(N133="zníž. prenesená",J133,0)</f>
        <v>0</v>
      </c>
      <c r="BI133" s="168">
        <f>IF(N133="nulová",J133,0)</f>
        <v>0</v>
      </c>
      <c r="BJ133" s="16" t="s">
        <v>82</v>
      </c>
      <c r="BK133" s="168">
        <f>ROUND(I133*H133,2)</f>
        <v>0</v>
      </c>
      <c r="BL133" s="16" t="s">
        <v>165</v>
      </c>
      <c r="BM133" s="167" t="s">
        <v>166</v>
      </c>
    </row>
    <row r="134" spans="2:65" s="12" customFormat="1">
      <c r="B134" s="169"/>
      <c r="D134" s="170" t="s">
        <v>167</v>
      </c>
      <c r="E134" s="171" t="s">
        <v>1</v>
      </c>
      <c r="F134" s="172" t="s">
        <v>168</v>
      </c>
      <c r="H134" s="173">
        <v>89.594999999999999</v>
      </c>
      <c r="I134" s="174"/>
      <c r="L134" s="169"/>
      <c r="M134" s="175"/>
      <c r="N134" s="176"/>
      <c r="O134" s="176"/>
      <c r="P134" s="176"/>
      <c r="Q134" s="176"/>
      <c r="R134" s="176"/>
      <c r="S134" s="176"/>
      <c r="T134" s="177"/>
      <c r="AT134" s="171" t="s">
        <v>167</v>
      </c>
      <c r="AU134" s="171" t="s">
        <v>82</v>
      </c>
      <c r="AV134" s="12" t="s">
        <v>82</v>
      </c>
      <c r="AW134" s="12" t="s">
        <v>27</v>
      </c>
      <c r="AX134" s="12" t="s">
        <v>70</v>
      </c>
      <c r="AY134" s="171" t="s">
        <v>159</v>
      </c>
    </row>
    <row r="135" spans="2:65" s="13" customFormat="1">
      <c r="B135" s="178"/>
      <c r="D135" s="170" t="s">
        <v>167</v>
      </c>
      <c r="E135" s="179" t="s">
        <v>1</v>
      </c>
      <c r="F135" s="180" t="s">
        <v>169</v>
      </c>
      <c r="H135" s="181">
        <v>89.594999999999999</v>
      </c>
      <c r="I135" s="182"/>
      <c r="L135" s="178"/>
      <c r="M135" s="183"/>
      <c r="N135" s="184"/>
      <c r="O135" s="184"/>
      <c r="P135" s="184"/>
      <c r="Q135" s="184"/>
      <c r="R135" s="184"/>
      <c r="S135" s="184"/>
      <c r="T135" s="185"/>
      <c r="AT135" s="179" t="s">
        <v>167</v>
      </c>
      <c r="AU135" s="179" t="s">
        <v>82</v>
      </c>
      <c r="AV135" s="13" t="s">
        <v>165</v>
      </c>
      <c r="AW135" s="13" t="s">
        <v>27</v>
      </c>
      <c r="AX135" s="13" t="s">
        <v>74</v>
      </c>
      <c r="AY135" s="179" t="s">
        <v>159</v>
      </c>
    </row>
    <row r="136" spans="2:65" s="1" customFormat="1" ht="24" customHeight="1">
      <c r="B136" s="155"/>
      <c r="C136" s="156" t="s">
        <v>82</v>
      </c>
      <c r="D136" s="156" t="s">
        <v>161</v>
      </c>
      <c r="E136" s="157" t="s">
        <v>170</v>
      </c>
      <c r="F136" s="158" t="s">
        <v>171</v>
      </c>
      <c r="G136" s="159" t="s">
        <v>164</v>
      </c>
      <c r="H136" s="160">
        <v>123.044</v>
      </c>
      <c r="I136" s="161"/>
      <c r="J136" s="162">
        <f>ROUND(I136*H136,2)</f>
        <v>0</v>
      </c>
      <c r="K136" s="158" t="s">
        <v>172</v>
      </c>
      <c r="L136" s="31"/>
      <c r="M136" s="163" t="s">
        <v>1</v>
      </c>
      <c r="N136" s="164" t="s">
        <v>36</v>
      </c>
      <c r="O136" s="54"/>
      <c r="P136" s="165">
        <f>O136*H136</f>
        <v>0</v>
      </c>
      <c r="Q136" s="165">
        <v>0</v>
      </c>
      <c r="R136" s="165">
        <f>Q136*H136</f>
        <v>0</v>
      </c>
      <c r="S136" s="165">
        <v>0</v>
      </c>
      <c r="T136" s="166">
        <f>S136*H136</f>
        <v>0</v>
      </c>
      <c r="AR136" s="167" t="s">
        <v>165</v>
      </c>
      <c r="AT136" s="167" t="s">
        <v>161</v>
      </c>
      <c r="AU136" s="167" t="s">
        <v>82</v>
      </c>
      <c r="AY136" s="16" t="s">
        <v>159</v>
      </c>
      <c r="BE136" s="168">
        <f>IF(N136="základná",J136,0)</f>
        <v>0</v>
      </c>
      <c r="BF136" s="168">
        <f>IF(N136="znížená",J136,0)</f>
        <v>0</v>
      </c>
      <c r="BG136" s="168">
        <f>IF(N136="zákl. prenesená",J136,0)</f>
        <v>0</v>
      </c>
      <c r="BH136" s="168">
        <f>IF(N136="zníž. prenesená",J136,0)</f>
        <v>0</v>
      </c>
      <c r="BI136" s="168">
        <f>IF(N136="nulová",J136,0)</f>
        <v>0</v>
      </c>
      <c r="BJ136" s="16" t="s">
        <v>82</v>
      </c>
      <c r="BK136" s="168">
        <f>ROUND(I136*H136,2)</f>
        <v>0</v>
      </c>
      <c r="BL136" s="16" t="s">
        <v>165</v>
      </c>
      <c r="BM136" s="167" t="s">
        <v>173</v>
      </c>
    </row>
    <row r="137" spans="2:65" s="12" customFormat="1">
      <c r="B137" s="169"/>
      <c r="D137" s="170" t="s">
        <v>167</v>
      </c>
      <c r="E137" s="171" t="s">
        <v>1</v>
      </c>
      <c r="F137" s="172" t="s">
        <v>174</v>
      </c>
      <c r="H137" s="173">
        <v>123.044</v>
      </c>
      <c r="I137" s="174"/>
      <c r="L137" s="169"/>
      <c r="M137" s="175"/>
      <c r="N137" s="176"/>
      <c r="O137" s="176"/>
      <c r="P137" s="176"/>
      <c r="Q137" s="176"/>
      <c r="R137" s="176"/>
      <c r="S137" s="176"/>
      <c r="T137" s="177"/>
      <c r="AT137" s="171" t="s">
        <v>167</v>
      </c>
      <c r="AU137" s="171" t="s">
        <v>82</v>
      </c>
      <c r="AV137" s="12" t="s">
        <v>82</v>
      </c>
      <c r="AW137" s="12" t="s">
        <v>27</v>
      </c>
      <c r="AX137" s="12" t="s">
        <v>70</v>
      </c>
      <c r="AY137" s="171" t="s">
        <v>159</v>
      </c>
    </row>
    <row r="138" spans="2:65" s="13" customFormat="1">
      <c r="B138" s="178"/>
      <c r="D138" s="170" t="s">
        <v>167</v>
      </c>
      <c r="E138" s="179" t="s">
        <v>1</v>
      </c>
      <c r="F138" s="180" t="s">
        <v>169</v>
      </c>
      <c r="H138" s="181">
        <v>123.044</v>
      </c>
      <c r="I138" s="182"/>
      <c r="L138" s="178"/>
      <c r="M138" s="183"/>
      <c r="N138" s="184"/>
      <c r="O138" s="184"/>
      <c r="P138" s="184"/>
      <c r="Q138" s="184"/>
      <c r="R138" s="184"/>
      <c r="S138" s="184"/>
      <c r="T138" s="185"/>
      <c r="AT138" s="179" t="s">
        <v>167</v>
      </c>
      <c r="AU138" s="179" t="s">
        <v>82</v>
      </c>
      <c r="AV138" s="13" t="s">
        <v>165</v>
      </c>
      <c r="AW138" s="13" t="s">
        <v>27</v>
      </c>
      <c r="AX138" s="13" t="s">
        <v>74</v>
      </c>
      <c r="AY138" s="179" t="s">
        <v>159</v>
      </c>
    </row>
    <row r="139" spans="2:65" s="1" customFormat="1" ht="36" customHeight="1">
      <c r="B139" s="155"/>
      <c r="C139" s="156" t="s">
        <v>175</v>
      </c>
      <c r="D139" s="156" t="s">
        <v>161</v>
      </c>
      <c r="E139" s="157" t="s">
        <v>176</v>
      </c>
      <c r="F139" s="158" t="s">
        <v>177</v>
      </c>
      <c r="G139" s="159" t="s">
        <v>164</v>
      </c>
      <c r="H139" s="160">
        <v>597.29999999999995</v>
      </c>
      <c r="I139" s="161"/>
      <c r="J139" s="162">
        <f>ROUND(I139*H139,2)</f>
        <v>0</v>
      </c>
      <c r="K139" s="158" t="s">
        <v>172</v>
      </c>
      <c r="L139" s="31"/>
      <c r="M139" s="163" t="s">
        <v>1</v>
      </c>
      <c r="N139" s="164" t="s">
        <v>36</v>
      </c>
      <c r="O139" s="54"/>
      <c r="P139" s="165">
        <f>O139*H139</f>
        <v>0</v>
      </c>
      <c r="Q139" s="165">
        <v>0</v>
      </c>
      <c r="R139" s="165">
        <f>Q139*H139</f>
        <v>0</v>
      </c>
      <c r="S139" s="165">
        <v>0</v>
      </c>
      <c r="T139" s="166">
        <f>S139*H139</f>
        <v>0</v>
      </c>
      <c r="AR139" s="167" t="s">
        <v>165</v>
      </c>
      <c r="AT139" s="167" t="s">
        <v>161</v>
      </c>
      <c r="AU139" s="167" t="s">
        <v>82</v>
      </c>
      <c r="AY139" s="16" t="s">
        <v>159</v>
      </c>
      <c r="BE139" s="168">
        <f>IF(N139="základná",J139,0)</f>
        <v>0</v>
      </c>
      <c r="BF139" s="168">
        <f>IF(N139="znížená",J139,0)</f>
        <v>0</v>
      </c>
      <c r="BG139" s="168">
        <f>IF(N139="zákl. prenesená",J139,0)</f>
        <v>0</v>
      </c>
      <c r="BH139" s="168">
        <f>IF(N139="zníž. prenesená",J139,0)</f>
        <v>0</v>
      </c>
      <c r="BI139" s="168">
        <f>IF(N139="nulová",J139,0)</f>
        <v>0</v>
      </c>
      <c r="BJ139" s="16" t="s">
        <v>82</v>
      </c>
      <c r="BK139" s="168">
        <f>ROUND(I139*H139,2)</f>
        <v>0</v>
      </c>
      <c r="BL139" s="16" t="s">
        <v>165</v>
      </c>
      <c r="BM139" s="167" t="s">
        <v>178</v>
      </c>
    </row>
    <row r="140" spans="2:65" s="1" customFormat="1" ht="28.8">
      <c r="B140" s="31"/>
      <c r="D140" s="170" t="s">
        <v>179</v>
      </c>
      <c r="F140" s="186" t="s">
        <v>180</v>
      </c>
      <c r="I140" s="95"/>
      <c r="L140" s="31"/>
      <c r="M140" s="187"/>
      <c r="N140" s="54"/>
      <c r="O140" s="54"/>
      <c r="P140" s="54"/>
      <c r="Q140" s="54"/>
      <c r="R140" s="54"/>
      <c r="S140" s="54"/>
      <c r="T140" s="55"/>
      <c r="AT140" s="16" t="s">
        <v>179</v>
      </c>
      <c r="AU140" s="16" t="s">
        <v>82</v>
      </c>
    </row>
    <row r="141" spans="2:65" s="12" customFormat="1">
      <c r="B141" s="169"/>
      <c r="D141" s="170" t="s">
        <v>167</v>
      </c>
      <c r="E141" s="171" t="s">
        <v>1</v>
      </c>
      <c r="F141" s="172" t="s">
        <v>181</v>
      </c>
      <c r="H141" s="173">
        <v>597.29999999999995</v>
      </c>
      <c r="I141" s="174"/>
      <c r="L141" s="169"/>
      <c r="M141" s="175"/>
      <c r="N141" s="176"/>
      <c r="O141" s="176"/>
      <c r="P141" s="176"/>
      <c r="Q141" s="176"/>
      <c r="R141" s="176"/>
      <c r="S141" s="176"/>
      <c r="T141" s="177"/>
      <c r="AT141" s="171" t="s">
        <v>167</v>
      </c>
      <c r="AU141" s="171" t="s">
        <v>82</v>
      </c>
      <c r="AV141" s="12" t="s">
        <v>82</v>
      </c>
      <c r="AW141" s="12" t="s">
        <v>27</v>
      </c>
      <c r="AX141" s="12" t="s">
        <v>74</v>
      </c>
      <c r="AY141" s="171" t="s">
        <v>159</v>
      </c>
    </row>
    <row r="142" spans="2:65" s="1" customFormat="1" ht="16.5" customHeight="1">
      <c r="B142" s="155"/>
      <c r="C142" s="156" t="s">
        <v>165</v>
      </c>
      <c r="D142" s="156" t="s">
        <v>161</v>
      </c>
      <c r="E142" s="157" t="s">
        <v>182</v>
      </c>
      <c r="F142" s="158" t="s">
        <v>183</v>
      </c>
      <c r="G142" s="159" t="s">
        <v>164</v>
      </c>
      <c r="H142" s="160">
        <v>244.02500000000001</v>
      </c>
      <c r="I142" s="161"/>
      <c r="J142" s="162">
        <f>ROUND(I142*H142,2)</f>
        <v>0</v>
      </c>
      <c r="K142" s="158" t="s">
        <v>1</v>
      </c>
      <c r="L142" s="31"/>
      <c r="M142" s="163" t="s">
        <v>1</v>
      </c>
      <c r="N142" s="164" t="s">
        <v>36</v>
      </c>
      <c r="O142" s="54"/>
      <c r="P142" s="165">
        <f>O142*H142</f>
        <v>0</v>
      </c>
      <c r="Q142" s="165">
        <v>0</v>
      </c>
      <c r="R142" s="165">
        <f>Q142*H142</f>
        <v>0</v>
      </c>
      <c r="S142" s="165">
        <v>0</v>
      </c>
      <c r="T142" s="166">
        <f>S142*H142</f>
        <v>0</v>
      </c>
      <c r="AR142" s="167" t="s">
        <v>165</v>
      </c>
      <c r="AT142" s="167" t="s">
        <v>161</v>
      </c>
      <c r="AU142" s="167" t="s">
        <v>82</v>
      </c>
      <c r="AY142" s="16" t="s">
        <v>159</v>
      </c>
      <c r="BE142" s="168">
        <f>IF(N142="základná",J142,0)</f>
        <v>0</v>
      </c>
      <c r="BF142" s="168">
        <f>IF(N142="znížená",J142,0)</f>
        <v>0</v>
      </c>
      <c r="BG142" s="168">
        <f>IF(N142="zákl. prenesená",J142,0)</f>
        <v>0</v>
      </c>
      <c r="BH142" s="168">
        <f>IF(N142="zníž. prenesená",J142,0)</f>
        <v>0</v>
      </c>
      <c r="BI142" s="168">
        <f>IF(N142="nulová",J142,0)</f>
        <v>0</v>
      </c>
      <c r="BJ142" s="16" t="s">
        <v>82</v>
      </c>
      <c r="BK142" s="168">
        <f>ROUND(I142*H142,2)</f>
        <v>0</v>
      </c>
      <c r="BL142" s="16" t="s">
        <v>165</v>
      </c>
      <c r="BM142" s="167" t="s">
        <v>184</v>
      </c>
    </row>
    <row r="143" spans="2:65" s="14" customFormat="1" ht="20.399999999999999">
      <c r="B143" s="188"/>
      <c r="D143" s="170" t="s">
        <v>167</v>
      </c>
      <c r="E143" s="189" t="s">
        <v>1</v>
      </c>
      <c r="F143" s="190" t="s">
        <v>185</v>
      </c>
      <c r="H143" s="189" t="s">
        <v>1</v>
      </c>
      <c r="I143" s="191"/>
      <c r="L143" s="188"/>
      <c r="M143" s="192"/>
      <c r="N143" s="193"/>
      <c r="O143" s="193"/>
      <c r="P143" s="193"/>
      <c r="Q143" s="193"/>
      <c r="R143" s="193"/>
      <c r="S143" s="193"/>
      <c r="T143" s="194"/>
      <c r="AT143" s="189" t="s">
        <v>167</v>
      </c>
      <c r="AU143" s="189" t="s">
        <v>82</v>
      </c>
      <c r="AV143" s="14" t="s">
        <v>74</v>
      </c>
      <c r="AW143" s="14" t="s">
        <v>27</v>
      </c>
      <c r="AX143" s="14" t="s">
        <v>70</v>
      </c>
      <c r="AY143" s="189" t="s">
        <v>159</v>
      </c>
    </row>
    <row r="144" spans="2:65" s="12" customFormat="1" ht="20.399999999999999">
      <c r="B144" s="169"/>
      <c r="D144" s="170" t="s">
        <v>167</v>
      </c>
      <c r="E144" s="171" t="s">
        <v>1</v>
      </c>
      <c r="F144" s="172" t="s">
        <v>186</v>
      </c>
      <c r="H144" s="173">
        <v>234.25</v>
      </c>
      <c r="I144" s="174"/>
      <c r="L144" s="169"/>
      <c r="M144" s="175"/>
      <c r="N144" s="176"/>
      <c r="O144" s="176"/>
      <c r="P144" s="176"/>
      <c r="Q144" s="176"/>
      <c r="R144" s="176"/>
      <c r="S144" s="176"/>
      <c r="T144" s="177"/>
      <c r="AT144" s="171" t="s">
        <v>167</v>
      </c>
      <c r="AU144" s="171" t="s">
        <v>82</v>
      </c>
      <c r="AV144" s="12" t="s">
        <v>82</v>
      </c>
      <c r="AW144" s="12" t="s">
        <v>27</v>
      </c>
      <c r="AX144" s="12" t="s">
        <v>70</v>
      </c>
      <c r="AY144" s="171" t="s">
        <v>159</v>
      </c>
    </row>
    <row r="145" spans="2:65" s="14" customFormat="1" ht="30.6">
      <c r="B145" s="188"/>
      <c r="D145" s="170" t="s">
        <v>167</v>
      </c>
      <c r="E145" s="189" t="s">
        <v>1</v>
      </c>
      <c r="F145" s="190" t="s">
        <v>187</v>
      </c>
      <c r="H145" s="189" t="s">
        <v>1</v>
      </c>
      <c r="I145" s="191"/>
      <c r="L145" s="188"/>
      <c r="M145" s="192"/>
      <c r="N145" s="193"/>
      <c r="O145" s="193"/>
      <c r="P145" s="193"/>
      <c r="Q145" s="193"/>
      <c r="R145" s="193"/>
      <c r="S145" s="193"/>
      <c r="T145" s="194"/>
      <c r="AT145" s="189" t="s">
        <v>167</v>
      </c>
      <c r="AU145" s="189" t="s">
        <v>82</v>
      </c>
      <c r="AV145" s="14" t="s">
        <v>74</v>
      </c>
      <c r="AW145" s="14" t="s">
        <v>27</v>
      </c>
      <c r="AX145" s="14" t="s">
        <v>70</v>
      </c>
      <c r="AY145" s="189" t="s">
        <v>159</v>
      </c>
    </row>
    <row r="146" spans="2:65" s="14" customFormat="1" ht="30.6">
      <c r="B146" s="188"/>
      <c r="D146" s="170" t="s">
        <v>167</v>
      </c>
      <c r="E146" s="189" t="s">
        <v>1</v>
      </c>
      <c r="F146" s="190" t="s">
        <v>188</v>
      </c>
      <c r="H146" s="189" t="s">
        <v>1</v>
      </c>
      <c r="I146" s="191"/>
      <c r="L146" s="188"/>
      <c r="M146" s="192"/>
      <c r="N146" s="193"/>
      <c r="O146" s="193"/>
      <c r="P146" s="193"/>
      <c r="Q146" s="193"/>
      <c r="R146" s="193"/>
      <c r="S146" s="193"/>
      <c r="T146" s="194"/>
      <c r="AT146" s="189" t="s">
        <v>167</v>
      </c>
      <c r="AU146" s="189" t="s">
        <v>82</v>
      </c>
      <c r="AV146" s="14" t="s">
        <v>74</v>
      </c>
      <c r="AW146" s="14" t="s">
        <v>27</v>
      </c>
      <c r="AX146" s="14" t="s">
        <v>70</v>
      </c>
      <c r="AY146" s="189" t="s">
        <v>159</v>
      </c>
    </row>
    <row r="147" spans="2:65" s="12" customFormat="1">
      <c r="B147" s="169"/>
      <c r="D147" s="170" t="s">
        <v>167</v>
      </c>
      <c r="E147" s="171" t="s">
        <v>1</v>
      </c>
      <c r="F147" s="172" t="s">
        <v>189</v>
      </c>
      <c r="H147" s="173">
        <v>2.6629999999999998</v>
      </c>
      <c r="I147" s="174"/>
      <c r="L147" s="169"/>
      <c r="M147" s="175"/>
      <c r="N147" s="176"/>
      <c r="O147" s="176"/>
      <c r="P147" s="176"/>
      <c r="Q147" s="176"/>
      <c r="R147" s="176"/>
      <c r="S147" s="176"/>
      <c r="T147" s="177"/>
      <c r="AT147" s="171" t="s">
        <v>167</v>
      </c>
      <c r="AU147" s="171" t="s">
        <v>82</v>
      </c>
      <c r="AV147" s="12" t="s">
        <v>82</v>
      </c>
      <c r="AW147" s="12" t="s">
        <v>27</v>
      </c>
      <c r="AX147" s="12" t="s">
        <v>70</v>
      </c>
      <c r="AY147" s="171" t="s">
        <v>159</v>
      </c>
    </row>
    <row r="148" spans="2:65" s="14" customFormat="1" ht="30.6">
      <c r="B148" s="188"/>
      <c r="D148" s="170" t="s">
        <v>167</v>
      </c>
      <c r="E148" s="189" t="s">
        <v>1</v>
      </c>
      <c r="F148" s="190" t="s">
        <v>190</v>
      </c>
      <c r="H148" s="189" t="s">
        <v>1</v>
      </c>
      <c r="I148" s="191"/>
      <c r="L148" s="188"/>
      <c r="M148" s="192"/>
      <c r="N148" s="193"/>
      <c r="O148" s="193"/>
      <c r="P148" s="193"/>
      <c r="Q148" s="193"/>
      <c r="R148" s="193"/>
      <c r="S148" s="193"/>
      <c r="T148" s="194"/>
      <c r="AT148" s="189" t="s">
        <v>167</v>
      </c>
      <c r="AU148" s="189" t="s">
        <v>82</v>
      </c>
      <c r="AV148" s="14" t="s">
        <v>74</v>
      </c>
      <c r="AW148" s="14" t="s">
        <v>27</v>
      </c>
      <c r="AX148" s="14" t="s">
        <v>70</v>
      </c>
      <c r="AY148" s="189" t="s">
        <v>159</v>
      </c>
    </row>
    <row r="149" spans="2:65" s="12" customFormat="1">
      <c r="B149" s="169"/>
      <c r="D149" s="170" t="s">
        <v>167</v>
      </c>
      <c r="E149" s="171" t="s">
        <v>1</v>
      </c>
      <c r="F149" s="172" t="s">
        <v>191</v>
      </c>
      <c r="H149" s="173">
        <v>1.9990000000000001</v>
      </c>
      <c r="I149" s="174"/>
      <c r="L149" s="169"/>
      <c r="M149" s="175"/>
      <c r="N149" s="176"/>
      <c r="O149" s="176"/>
      <c r="P149" s="176"/>
      <c r="Q149" s="176"/>
      <c r="R149" s="176"/>
      <c r="S149" s="176"/>
      <c r="T149" s="177"/>
      <c r="AT149" s="171" t="s">
        <v>167</v>
      </c>
      <c r="AU149" s="171" t="s">
        <v>82</v>
      </c>
      <c r="AV149" s="12" t="s">
        <v>82</v>
      </c>
      <c r="AW149" s="12" t="s">
        <v>27</v>
      </c>
      <c r="AX149" s="12" t="s">
        <v>70</v>
      </c>
      <c r="AY149" s="171" t="s">
        <v>159</v>
      </c>
    </row>
    <row r="150" spans="2:65" s="14" customFormat="1" ht="30.6">
      <c r="B150" s="188"/>
      <c r="D150" s="170" t="s">
        <v>167</v>
      </c>
      <c r="E150" s="189" t="s">
        <v>1</v>
      </c>
      <c r="F150" s="190" t="s">
        <v>192</v>
      </c>
      <c r="H150" s="189" t="s">
        <v>1</v>
      </c>
      <c r="I150" s="191"/>
      <c r="L150" s="188"/>
      <c r="M150" s="192"/>
      <c r="N150" s="193"/>
      <c r="O150" s="193"/>
      <c r="P150" s="193"/>
      <c r="Q150" s="193"/>
      <c r="R150" s="193"/>
      <c r="S150" s="193"/>
      <c r="T150" s="194"/>
      <c r="AT150" s="189" t="s">
        <v>167</v>
      </c>
      <c r="AU150" s="189" t="s">
        <v>82</v>
      </c>
      <c r="AV150" s="14" t="s">
        <v>74</v>
      </c>
      <c r="AW150" s="14" t="s">
        <v>27</v>
      </c>
      <c r="AX150" s="14" t="s">
        <v>70</v>
      </c>
      <c r="AY150" s="189" t="s">
        <v>159</v>
      </c>
    </row>
    <row r="151" spans="2:65" s="12" customFormat="1" ht="20.399999999999999">
      <c r="B151" s="169"/>
      <c r="D151" s="170" t="s">
        <v>167</v>
      </c>
      <c r="E151" s="171" t="s">
        <v>1</v>
      </c>
      <c r="F151" s="172" t="s">
        <v>193</v>
      </c>
      <c r="H151" s="173">
        <v>1.7529999999999999</v>
      </c>
      <c r="I151" s="174"/>
      <c r="L151" s="169"/>
      <c r="M151" s="175"/>
      <c r="N151" s="176"/>
      <c r="O151" s="176"/>
      <c r="P151" s="176"/>
      <c r="Q151" s="176"/>
      <c r="R151" s="176"/>
      <c r="S151" s="176"/>
      <c r="T151" s="177"/>
      <c r="AT151" s="171" t="s">
        <v>167</v>
      </c>
      <c r="AU151" s="171" t="s">
        <v>82</v>
      </c>
      <c r="AV151" s="12" t="s">
        <v>82</v>
      </c>
      <c r="AW151" s="12" t="s">
        <v>27</v>
      </c>
      <c r="AX151" s="12" t="s">
        <v>70</v>
      </c>
      <c r="AY151" s="171" t="s">
        <v>159</v>
      </c>
    </row>
    <row r="152" spans="2:65" s="12" customFormat="1" ht="20.399999999999999">
      <c r="B152" s="169"/>
      <c r="D152" s="170" t="s">
        <v>167</v>
      </c>
      <c r="E152" s="171" t="s">
        <v>1</v>
      </c>
      <c r="F152" s="172" t="s">
        <v>194</v>
      </c>
      <c r="H152" s="173">
        <v>3.36</v>
      </c>
      <c r="I152" s="174"/>
      <c r="L152" s="169"/>
      <c r="M152" s="175"/>
      <c r="N152" s="176"/>
      <c r="O152" s="176"/>
      <c r="P152" s="176"/>
      <c r="Q152" s="176"/>
      <c r="R152" s="176"/>
      <c r="S152" s="176"/>
      <c r="T152" s="177"/>
      <c r="AT152" s="171" t="s">
        <v>167</v>
      </c>
      <c r="AU152" s="171" t="s">
        <v>82</v>
      </c>
      <c r="AV152" s="12" t="s">
        <v>82</v>
      </c>
      <c r="AW152" s="12" t="s">
        <v>27</v>
      </c>
      <c r="AX152" s="12" t="s">
        <v>70</v>
      </c>
      <c r="AY152" s="171" t="s">
        <v>159</v>
      </c>
    </row>
    <row r="153" spans="2:65" s="13" customFormat="1">
      <c r="B153" s="178"/>
      <c r="D153" s="170" t="s">
        <v>167</v>
      </c>
      <c r="E153" s="179" t="s">
        <v>1</v>
      </c>
      <c r="F153" s="180" t="s">
        <v>169</v>
      </c>
      <c r="H153" s="181">
        <v>244.02500000000001</v>
      </c>
      <c r="I153" s="182"/>
      <c r="L153" s="178"/>
      <c r="M153" s="183"/>
      <c r="N153" s="184"/>
      <c r="O153" s="184"/>
      <c r="P153" s="184"/>
      <c r="Q153" s="184"/>
      <c r="R153" s="184"/>
      <c r="S153" s="184"/>
      <c r="T153" s="185"/>
      <c r="AT153" s="179" t="s">
        <v>167</v>
      </c>
      <c r="AU153" s="179" t="s">
        <v>82</v>
      </c>
      <c r="AV153" s="13" t="s">
        <v>165</v>
      </c>
      <c r="AW153" s="13" t="s">
        <v>27</v>
      </c>
      <c r="AX153" s="13" t="s">
        <v>74</v>
      </c>
      <c r="AY153" s="179" t="s">
        <v>159</v>
      </c>
    </row>
    <row r="154" spans="2:65" s="1" customFormat="1" ht="36" customHeight="1">
      <c r="B154" s="155"/>
      <c r="C154" s="156" t="s">
        <v>195</v>
      </c>
      <c r="D154" s="156" t="s">
        <v>161</v>
      </c>
      <c r="E154" s="157" t="s">
        <v>196</v>
      </c>
      <c r="F154" s="158" t="s">
        <v>197</v>
      </c>
      <c r="G154" s="159" t="s">
        <v>164</v>
      </c>
      <c r="H154" s="160">
        <v>244.02500000000001</v>
      </c>
      <c r="I154" s="161"/>
      <c r="J154" s="162">
        <f>ROUND(I154*H154,2)</f>
        <v>0</v>
      </c>
      <c r="K154" s="158" t="s">
        <v>1</v>
      </c>
      <c r="L154" s="31"/>
      <c r="M154" s="163" t="s">
        <v>1</v>
      </c>
      <c r="N154" s="164" t="s">
        <v>36</v>
      </c>
      <c r="O154" s="54"/>
      <c r="P154" s="165">
        <f>O154*H154</f>
        <v>0</v>
      </c>
      <c r="Q154" s="165">
        <v>0</v>
      </c>
      <c r="R154" s="165">
        <f>Q154*H154</f>
        <v>0</v>
      </c>
      <c r="S154" s="165">
        <v>0</v>
      </c>
      <c r="T154" s="166">
        <f>S154*H154</f>
        <v>0</v>
      </c>
      <c r="AR154" s="167" t="s">
        <v>165</v>
      </c>
      <c r="AT154" s="167" t="s">
        <v>161</v>
      </c>
      <c r="AU154" s="167" t="s">
        <v>82</v>
      </c>
      <c r="AY154" s="16" t="s">
        <v>159</v>
      </c>
      <c r="BE154" s="168">
        <f>IF(N154="základná",J154,0)</f>
        <v>0</v>
      </c>
      <c r="BF154" s="168">
        <f>IF(N154="znížená",J154,0)</f>
        <v>0</v>
      </c>
      <c r="BG154" s="168">
        <f>IF(N154="zákl. prenesená",J154,0)</f>
        <v>0</v>
      </c>
      <c r="BH154" s="168">
        <f>IF(N154="zníž. prenesená",J154,0)</f>
        <v>0</v>
      </c>
      <c r="BI154" s="168">
        <f>IF(N154="nulová",J154,0)</f>
        <v>0</v>
      </c>
      <c r="BJ154" s="16" t="s">
        <v>82</v>
      </c>
      <c r="BK154" s="168">
        <f>ROUND(I154*H154,2)</f>
        <v>0</v>
      </c>
      <c r="BL154" s="16" t="s">
        <v>165</v>
      </c>
      <c r="BM154" s="167" t="s">
        <v>198</v>
      </c>
    </row>
    <row r="155" spans="2:65" s="1" customFormat="1" ht="16.5" customHeight="1">
      <c r="B155" s="155"/>
      <c r="C155" s="156" t="s">
        <v>199</v>
      </c>
      <c r="D155" s="156" t="s">
        <v>161</v>
      </c>
      <c r="E155" s="157" t="s">
        <v>200</v>
      </c>
      <c r="F155" s="158" t="s">
        <v>201</v>
      </c>
      <c r="G155" s="159" t="s">
        <v>202</v>
      </c>
      <c r="H155" s="160">
        <v>139.828</v>
      </c>
      <c r="I155" s="161"/>
      <c r="J155" s="162">
        <f>ROUND(I155*H155,2)</f>
        <v>0</v>
      </c>
      <c r="K155" s="158" t="s">
        <v>1</v>
      </c>
      <c r="L155" s="31"/>
      <c r="M155" s="163" t="s">
        <v>1</v>
      </c>
      <c r="N155" s="164" t="s">
        <v>36</v>
      </c>
      <c r="O155" s="54"/>
      <c r="P155" s="165">
        <f>O155*H155</f>
        <v>0</v>
      </c>
      <c r="Q155" s="165">
        <v>0</v>
      </c>
      <c r="R155" s="165">
        <f>Q155*H155</f>
        <v>0</v>
      </c>
      <c r="S155" s="165">
        <v>0</v>
      </c>
      <c r="T155" s="166">
        <f>S155*H155</f>
        <v>0</v>
      </c>
      <c r="AR155" s="167" t="s">
        <v>165</v>
      </c>
      <c r="AT155" s="167" t="s">
        <v>161</v>
      </c>
      <c r="AU155" s="167" t="s">
        <v>82</v>
      </c>
      <c r="AY155" s="16" t="s">
        <v>159</v>
      </c>
      <c r="BE155" s="168">
        <f>IF(N155="základná",J155,0)</f>
        <v>0</v>
      </c>
      <c r="BF155" s="168">
        <f>IF(N155="znížená",J155,0)</f>
        <v>0</v>
      </c>
      <c r="BG155" s="168">
        <f>IF(N155="zákl. prenesená",J155,0)</f>
        <v>0</v>
      </c>
      <c r="BH155" s="168">
        <f>IF(N155="zníž. prenesená",J155,0)</f>
        <v>0</v>
      </c>
      <c r="BI155" s="168">
        <f>IF(N155="nulová",J155,0)</f>
        <v>0</v>
      </c>
      <c r="BJ155" s="16" t="s">
        <v>82</v>
      </c>
      <c r="BK155" s="168">
        <f>ROUND(I155*H155,2)</f>
        <v>0</v>
      </c>
      <c r="BL155" s="16" t="s">
        <v>165</v>
      </c>
      <c r="BM155" s="167" t="s">
        <v>203</v>
      </c>
    </row>
    <row r="156" spans="2:65" s="12" customFormat="1" ht="20.399999999999999">
      <c r="B156" s="169"/>
      <c r="D156" s="170" t="s">
        <v>167</v>
      </c>
      <c r="E156" s="171" t="s">
        <v>1</v>
      </c>
      <c r="F156" s="172" t="s">
        <v>204</v>
      </c>
      <c r="H156" s="173">
        <v>139.828</v>
      </c>
      <c r="I156" s="174"/>
      <c r="L156" s="169"/>
      <c r="M156" s="175"/>
      <c r="N156" s="176"/>
      <c r="O156" s="176"/>
      <c r="P156" s="176"/>
      <c r="Q156" s="176"/>
      <c r="R156" s="176"/>
      <c r="S156" s="176"/>
      <c r="T156" s="177"/>
      <c r="AT156" s="171" t="s">
        <v>167</v>
      </c>
      <c r="AU156" s="171" t="s">
        <v>82</v>
      </c>
      <c r="AV156" s="12" t="s">
        <v>82</v>
      </c>
      <c r="AW156" s="12" t="s">
        <v>27</v>
      </c>
      <c r="AX156" s="12" t="s">
        <v>70</v>
      </c>
      <c r="AY156" s="171" t="s">
        <v>159</v>
      </c>
    </row>
    <row r="157" spans="2:65" s="13" customFormat="1">
      <c r="B157" s="178"/>
      <c r="D157" s="170" t="s">
        <v>167</v>
      </c>
      <c r="E157" s="179" t="s">
        <v>1</v>
      </c>
      <c r="F157" s="180" t="s">
        <v>169</v>
      </c>
      <c r="H157" s="181">
        <v>139.828</v>
      </c>
      <c r="I157" s="182"/>
      <c r="L157" s="178"/>
      <c r="M157" s="183"/>
      <c r="N157" s="184"/>
      <c r="O157" s="184"/>
      <c r="P157" s="184"/>
      <c r="Q157" s="184"/>
      <c r="R157" s="184"/>
      <c r="S157" s="184"/>
      <c r="T157" s="185"/>
      <c r="AT157" s="179" t="s">
        <v>167</v>
      </c>
      <c r="AU157" s="179" t="s">
        <v>82</v>
      </c>
      <c r="AV157" s="13" t="s">
        <v>165</v>
      </c>
      <c r="AW157" s="13" t="s">
        <v>27</v>
      </c>
      <c r="AX157" s="13" t="s">
        <v>74</v>
      </c>
      <c r="AY157" s="179" t="s">
        <v>159</v>
      </c>
    </row>
    <row r="158" spans="2:65" s="1" customFormat="1" ht="24" customHeight="1">
      <c r="B158" s="155"/>
      <c r="C158" s="156" t="s">
        <v>205</v>
      </c>
      <c r="D158" s="156" t="s">
        <v>161</v>
      </c>
      <c r="E158" s="157" t="s">
        <v>206</v>
      </c>
      <c r="F158" s="158" t="s">
        <v>207</v>
      </c>
      <c r="G158" s="159" t="s">
        <v>164</v>
      </c>
      <c r="H158" s="160">
        <v>21.216000000000001</v>
      </c>
      <c r="I158" s="161"/>
      <c r="J158" s="162">
        <f>ROUND(I158*H158,2)</f>
        <v>0</v>
      </c>
      <c r="K158" s="158" t="s">
        <v>1</v>
      </c>
      <c r="L158" s="31"/>
      <c r="M158" s="163" t="s">
        <v>1</v>
      </c>
      <c r="N158" s="164" t="s">
        <v>36</v>
      </c>
      <c r="O158" s="54"/>
      <c r="P158" s="165">
        <f>O158*H158</f>
        <v>0</v>
      </c>
      <c r="Q158" s="165">
        <v>0</v>
      </c>
      <c r="R158" s="165">
        <f>Q158*H158</f>
        <v>0</v>
      </c>
      <c r="S158" s="165">
        <v>0</v>
      </c>
      <c r="T158" s="166">
        <f>S158*H158</f>
        <v>0</v>
      </c>
      <c r="AR158" s="167" t="s">
        <v>165</v>
      </c>
      <c r="AT158" s="167" t="s">
        <v>161</v>
      </c>
      <c r="AU158" s="167" t="s">
        <v>82</v>
      </c>
      <c r="AY158" s="16" t="s">
        <v>159</v>
      </c>
      <c r="BE158" s="168">
        <f>IF(N158="základná",J158,0)</f>
        <v>0</v>
      </c>
      <c r="BF158" s="168">
        <f>IF(N158="znížená",J158,0)</f>
        <v>0</v>
      </c>
      <c r="BG158" s="168">
        <f>IF(N158="zákl. prenesená",J158,0)</f>
        <v>0</v>
      </c>
      <c r="BH158" s="168">
        <f>IF(N158="zníž. prenesená",J158,0)</f>
        <v>0</v>
      </c>
      <c r="BI158" s="168">
        <f>IF(N158="nulová",J158,0)</f>
        <v>0</v>
      </c>
      <c r="BJ158" s="16" t="s">
        <v>82</v>
      </c>
      <c r="BK158" s="168">
        <f>ROUND(I158*H158,2)</f>
        <v>0</v>
      </c>
      <c r="BL158" s="16" t="s">
        <v>165</v>
      </c>
      <c r="BM158" s="167" t="s">
        <v>208</v>
      </c>
    </row>
    <row r="159" spans="2:65" s="14" customFormat="1" ht="30.6">
      <c r="B159" s="188"/>
      <c r="D159" s="170" t="s">
        <v>167</v>
      </c>
      <c r="E159" s="189" t="s">
        <v>1</v>
      </c>
      <c r="F159" s="190" t="s">
        <v>209</v>
      </c>
      <c r="H159" s="189" t="s">
        <v>1</v>
      </c>
      <c r="I159" s="191"/>
      <c r="L159" s="188"/>
      <c r="M159" s="192"/>
      <c r="N159" s="193"/>
      <c r="O159" s="193"/>
      <c r="P159" s="193"/>
      <c r="Q159" s="193"/>
      <c r="R159" s="193"/>
      <c r="S159" s="193"/>
      <c r="T159" s="194"/>
      <c r="AT159" s="189" t="s">
        <v>167</v>
      </c>
      <c r="AU159" s="189" t="s">
        <v>82</v>
      </c>
      <c r="AV159" s="14" t="s">
        <v>74</v>
      </c>
      <c r="AW159" s="14" t="s">
        <v>27</v>
      </c>
      <c r="AX159" s="14" t="s">
        <v>70</v>
      </c>
      <c r="AY159" s="189" t="s">
        <v>159</v>
      </c>
    </row>
    <row r="160" spans="2:65" s="14" customFormat="1" ht="30.6">
      <c r="B160" s="188"/>
      <c r="D160" s="170" t="s">
        <v>167</v>
      </c>
      <c r="E160" s="189" t="s">
        <v>1</v>
      </c>
      <c r="F160" s="190" t="s">
        <v>210</v>
      </c>
      <c r="H160" s="189" t="s">
        <v>1</v>
      </c>
      <c r="I160" s="191"/>
      <c r="L160" s="188"/>
      <c r="M160" s="192"/>
      <c r="N160" s="193"/>
      <c r="O160" s="193"/>
      <c r="P160" s="193"/>
      <c r="Q160" s="193"/>
      <c r="R160" s="193"/>
      <c r="S160" s="193"/>
      <c r="T160" s="194"/>
      <c r="AT160" s="189" t="s">
        <v>167</v>
      </c>
      <c r="AU160" s="189" t="s">
        <v>82</v>
      </c>
      <c r="AV160" s="14" t="s">
        <v>74</v>
      </c>
      <c r="AW160" s="14" t="s">
        <v>27</v>
      </c>
      <c r="AX160" s="14" t="s">
        <v>70</v>
      </c>
      <c r="AY160" s="189" t="s">
        <v>159</v>
      </c>
    </row>
    <row r="161" spans="2:65" s="12" customFormat="1" ht="20.399999999999999">
      <c r="B161" s="169"/>
      <c r="D161" s="170" t="s">
        <v>167</v>
      </c>
      <c r="E161" s="171" t="s">
        <v>1</v>
      </c>
      <c r="F161" s="172" t="s">
        <v>211</v>
      </c>
      <c r="H161" s="173">
        <v>21.216000000000001</v>
      </c>
      <c r="I161" s="174"/>
      <c r="L161" s="169"/>
      <c r="M161" s="175"/>
      <c r="N161" s="176"/>
      <c r="O161" s="176"/>
      <c r="P161" s="176"/>
      <c r="Q161" s="176"/>
      <c r="R161" s="176"/>
      <c r="S161" s="176"/>
      <c r="T161" s="177"/>
      <c r="AT161" s="171" t="s">
        <v>167</v>
      </c>
      <c r="AU161" s="171" t="s">
        <v>82</v>
      </c>
      <c r="AV161" s="12" t="s">
        <v>82</v>
      </c>
      <c r="AW161" s="12" t="s">
        <v>27</v>
      </c>
      <c r="AX161" s="12" t="s">
        <v>70</v>
      </c>
      <c r="AY161" s="171" t="s">
        <v>159</v>
      </c>
    </row>
    <row r="162" spans="2:65" s="13" customFormat="1">
      <c r="B162" s="178"/>
      <c r="D162" s="170" t="s">
        <v>167</v>
      </c>
      <c r="E162" s="179" t="s">
        <v>1</v>
      </c>
      <c r="F162" s="180" t="s">
        <v>169</v>
      </c>
      <c r="H162" s="181">
        <v>21.216000000000001</v>
      </c>
      <c r="I162" s="182"/>
      <c r="L162" s="178"/>
      <c r="M162" s="183"/>
      <c r="N162" s="184"/>
      <c r="O162" s="184"/>
      <c r="P162" s="184"/>
      <c r="Q162" s="184"/>
      <c r="R162" s="184"/>
      <c r="S162" s="184"/>
      <c r="T162" s="185"/>
      <c r="AT162" s="179" t="s">
        <v>167</v>
      </c>
      <c r="AU162" s="179" t="s">
        <v>82</v>
      </c>
      <c r="AV162" s="13" t="s">
        <v>165</v>
      </c>
      <c r="AW162" s="13" t="s">
        <v>27</v>
      </c>
      <c r="AX162" s="13" t="s">
        <v>74</v>
      </c>
      <c r="AY162" s="179" t="s">
        <v>159</v>
      </c>
    </row>
    <row r="163" spans="2:65" s="1" customFormat="1" ht="24" customHeight="1">
      <c r="B163" s="155"/>
      <c r="C163" s="156" t="s">
        <v>212</v>
      </c>
      <c r="D163" s="156" t="s">
        <v>161</v>
      </c>
      <c r="E163" s="157" t="s">
        <v>213</v>
      </c>
      <c r="F163" s="158" t="s">
        <v>207</v>
      </c>
      <c r="G163" s="159" t="s">
        <v>164</v>
      </c>
      <c r="H163" s="160">
        <v>30.381</v>
      </c>
      <c r="I163" s="161"/>
      <c r="J163" s="162">
        <f>ROUND(I163*H163,2)</f>
        <v>0</v>
      </c>
      <c r="K163" s="158" t="s">
        <v>1</v>
      </c>
      <c r="L163" s="31"/>
      <c r="M163" s="163" t="s">
        <v>1</v>
      </c>
      <c r="N163" s="164" t="s">
        <v>36</v>
      </c>
      <c r="O163" s="54"/>
      <c r="P163" s="165">
        <f>O163*H163</f>
        <v>0</v>
      </c>
      <c r="Q163" s="165">
        <v>0</v>
      </c>
      <c r="R163" s="165">
        <f>Q163*H163</f>
        <v>0</v>
      </c>
      <c r="S163" s="165">
        <v>0</v>
      </c>
      <c r="T163" s="166">
        <f>S163*H163</f>
        <v>0</v>
      </c>
      <c r="AR163" s="167" t="s">
        <v>165</v>
      </c>
      <c r="AT163" s="167" t="s">
        <v>161</v>
      </c>
      <c r="AU163" s="167" t="s">
        <v>82</v>
      </c>
      <c r="AY163" s="16" t="s">
        <v>159</v>
      </c>
      <c r="BE163" s="168">
        <f>IF(N163="základná",J163,0)</f>
        <v>0</v>
      </c>
      <c r="BF163" s="168">
        <f>IF(N163="znížená",J163,0)</f>
        <v>0</v>
      </c>
      <c r="BG163" s="168">
        <f>IF(N163="zákl. prenesená",J163,0)</f>
        <v>0</v>
      </c>
      <c r="BH163" s="168">
        <f>IF(N163="zníž. prenesená",J163,0)</f>
        <v>0</v>
      </c>
      <c r="BI163" s="168">
        <f>IF(N163="nulová",J163,0)</f>
        <v>0</v>
      </c>
      <c r="BJ163" s="16" t="s">
        <v>82</v>
      </c>
      <c r="BK163" s="168">
        <f>ROUND(I163*H163,2)</f>
        <v>0</v>
      </c>
      <c r="BL163" s="16" t="s">
        <v>165</v>
      </c>
      <c r="BM163" s="167" t="s">
        <v>214</v>
      </c>
    </row>
    <row r="164" spans="2:65" s="14" customFormat="1" ht="20.399999999999999">
      <c r="B164" s="188"/>
      <c r="D164" s="170" t="s">
        <v>167</v>
      </c>
      <c r="E164" s="189" t="s">
        <v>1</v>
      </c>
      <c r="F164" s="190" t="s">
        <v>215</v>
      </c>
      <c r="H164" s="189" t="s">
        <v>1</v>
      </c>
      <c r="I164" s="191"/>
      <c r="L164" s="188"/>
      <c r="M164" s="192"/>
      <c r="N164" s="193"/>
      <c r="O164" s="193"/>
      <c r="P164" s="193"/>
      <c r="Q164" s="193"/>
      <c r="R164" s="193"/>
      <c r="S164" s="193"/>
      <c r="T164" s="194"/>
      <c r="AT164" s="189" t="s">
        <v>167</v>
      </c>
      <c r="AU164" s="189" t="s">
        <v>82</v>
      </c>
      <c r="AV164" s="14" t="s">
        <v>74</v>
      </c>
      <c r="AW164" s="14" t="s">
        <v>27</v>
      </c>
      <c r="AX164" s="14" t="s">
        <v>70</v>
      </c>
      <c r="AY164" s="189" t="s">
        <v>159</v>
      </c>
    </row>
    <row r="165" spans="2:65" s="12" customFormat="1" ht="20.399999999999999">
      <c r="B165" s="169"/>
      <c r="D165" s="170" t="s">
        <v>167</v>
      </c>
      <c r="E165" s="171" t="s">
        <v>1</v>
      </c>
      <c r="F165" s="172" t="s">
        <v>216</v>
      </c>
      <c r="H165" s="173">
        <v>1.575</v>
      </c>
      <c r="I165" s="174"/>
      <c r="L165" s="169"/>
      <c r="M165" s="175"/>
      <c r="N165" s="176"/>
      <c r="O165" s="176"/>
      <c r="P165" s="176"/>
      <c r="Q165" s="176"/>
      <c r="R165" s="176"/>
      <c r="S165" s="176"/>
      <c r="T165" s="177"/>
      <c r="AT165" s="171" t="s">
        <v>167</v>
      </c>
      <c r="AU165" s="171" t="s">
        <v>82</v>
      </c>
      <c r="AV165" s="12" t="s">
        <v>82</v>
      </c>
      <c r="AW165" s="12" t="s">
        <v>27</v>
      </c>
      <c r="AX165" s="12" t="s">
        <v>70</v>
      </c>
      <c r="AY165" s="171" t="s">
        <v>159</v>
      </c>
    </row>
    <row r="166" spans="2:65" s="12" customFormat="1" ht="30.6">
      <c r="B166" s="169"/>
      <c r="D166" s="170" t="s">
        <v>167</v>
      </c>
      <c r="E166" s="171" t="s">
        <v>1</v>
      </c>
      <c r="F166" s="172" t="s">
        <v>217</v>
      </c>
      <c r="H166" s="173">
        <v>5.8209999999999997</v>
      </c>
      <c r="I166" s="174"/>
      <c r="L166" s="169"/>
      <c r="M166" s="175"/>
      <c r="N166" s="176"/>
      <c r="O166" s="176"/>
      <c r="P166" s="176"/>
      <c r="Q166" s="176"/>
      <c r="R166" s="176"/>
      <c r="S166" s="176"/>
      <c r="T166" s="177"/>
      <c r="AT166" s="171" t="s">
        <v>167</v>
      </c>
      <c r="AU166" s="171" t="s">
        <v>82</v>
      </c>
      <c r="AV166" s="12" t="s">
        <v>82</v>
      </c>
      <c r="AW166" s="12" t="s">
        <v>27</v>
      </c>
      <c r="AX166" s="12" t="s">
        <v>70</v>
      </c>
      <c r="AY166" s="171" t="s">
        <v>159</v>
      </c>
    </row>
    <row r="167" spans="2:65" s="14" customFormat="1" ht="30.6">
      <c r="B167" s="188"/>
      <c r="D167" s="170" t="s">
        <v>167</v>
      </c>
      <c r="E167" s="189" t="s">
        <v>1</v>
      </c>
      <c r="F167" s="190" t="s">
        <v>218</v>
      </c>
      <c r="H167" s="189" t="s">
        <v>1</v>
      </c>
      <c r="I167" s="191"/>
      <c r="L167" s="188"/>
      <c r="M167" s="192"/>
      <c r="N167" s="193"/>
      <c r="O167" s="193"/>
      <c r="P167" s="193"/>
      <c r="Q167" s="193"/>
      <c r="R167" s="193"/>
      <c r="S167" s="193"/>
      <c r="T167" s="194"/>
      <c r="AT167" s="189" t="s">
        <v>167</v>
      </c>
      <c r="AU167" s="189" t="s">
        <v>82</v>
      </c>
      <c r="AV167" s="14" t="s">
        <v>74</v>
      </c>
      <c r="AW167" s="14" t="s">
        <v>27</v>
      </c>
      <c r="AX167" s="14" t="s">
        <v>70</v>
      </c>
      <c r="AY167" s="189" t="s">
        <v>159</v>
      </c>
    </row>
    <row r="168" spans="2:65" s="12" customFormat="1" ht="20.399999999999999">
      <c r="B168" s="169"/>
      <c r="D168" s="170" t="s">
        <v>167</v>
      </c>
      <c r="E168" s="171" t="s">
        <v>1</v>
      </c>
      <c r="F168" s="172" t="s">
        <v>219</v>
      </c>
      <c r="H168" s="173">
        <v>1.484</v>
      </c>
      <c r="I168" s="174"/>
      <c r="L168" s="169"/>
      <c r="M168" s="175"/>
      <c r="N168" s="176"/>
      <c r="O168" s="176"/>
      <c r="P168" s="176"/>
      <c r="Q168" s="176"/>
      <c r="R168" s="176"/>
      <c r="S168" s="176"/>
      <c r="T168" s="177"/>
      <c r="AT168" s="171" t="s">
        <v>167</v>
      </c>
      <c r="AU168" s="171" t="s">
        <v>82</v>
      </c>
      <c r="AV168" s="12" t="s">
        <v>82</v>
      </c>
      <c r="AW168" s="12" t="s">
        <v>27</v>
      </c>
      <c r="AX168" s="12" t="s">
        <v>70</v>
      </c>
      <c r="AY168" s="171" t="s">
        <v>159</v>
      </c>
    </row>
    <row r="169" spans="2:65" s="12" customFormat="1" ht="20.399999999999999">
      <c r="B169" s="169"/>
      <c r="D169" s="170" t="s">
        <v>167</v>
      </c>
      <c r="E169" s="171" t="s">
        <v>1</v>
      </c>
      <c r="F169" s="172" t="s">
        <v>220</v>
      </c>
      <c r="H169" s="173">
        <v>6.2009999999999996</v>
      </c>
      <c r="I169" s="174"/>
      <c r="L169" s="169"/>
      <c r="M169" s="175"/>
      <c r="N169" s="176"/>
      <c r="O169" s="176"/>
      <c r="P169" s="176"/>
      <c r="Q169" s="176"/>
      <c r="R169" s="176"/>
      <c r="S169" s="176"/>
      <c r="T169" s="177"/>
      <c r="AT169" s="171" t="s">
        <v>167</v>
      </c>
      <c r="AU169" s="171" t="s">
        <v>82</v>
      </c>
      <c r="AV169" s="12" t="s">
        <v>82</v>
      </c>
      <c r="AW169" s="12" t="s">
        <v>27</v>
      </c>
      <c r="AX169" s="12" t="s">
        <v>70</v>
      </c>
      <c r="AY169" s="171" t="s">
        <v>159</v>
      </c>
    </row>
    <row r="170" spans="2:65" s="12" customFormat="1" ht="20.399999999999999">
      <c r="B170" s="169"/>
      <c r="D170" s="170" t="s">
        <v>167</v>
      </c>
      <c r="E170" s="171" t="s">
        <v>1</v>
      </c>
      <c r="F170" s="172" t="s">
        <v>221</v>
      </c>
      <c r="H170" s="173">
        <v>9.18</v>
      </c>
      <c r="I170" s="174"/>
      <c r="L170" s="169"/>
      <c r="M170" s="175"/>
      <c r="N170" s="176"/>
      <c r="O170" s="176"/>
      <c r="P170" s="176"/>
      <c r="Q170" s="176"/>
      <c r="R170" s="176"/>
      <c r="S170" s="176"/>
      <c r="T170" s="177"/>
      <c r="AT170" s="171" t="s">
        <v>167</v>
      </c>
      <c r="AU170" s="171" t="s">
        <v>82</v>
      </c>
      <c r="AV170" s="12" t="s">
        <v>82</v>
      </c>
      <c r="AW170" s="12" t="s">
        <v>27</v>
      </c>
      <c r="AX170" s="12" t="s">
        <v>70</v>
      </c>
      <c r="AY170" s="171" t="s">
        <v>159</v>
      </c>
    </row>
    <row r="171" spans="2:65" s="12" customFormat="1" ht="20.399999999999999">
      <c r="B171" s="169"/>
      <c r="D171" s="170" t="s">
        <v>167</v>
      </c>
      <c r="E171" s="171" t="s">
        <v>1</v>
      </c>
      <c r="F171" s="172" t="s">
        <v>222</v>
      </c>
      <c r="H171" s="173">
        <v>6.12</v>
      </c>
      <c r="I171" s="174"/>
      <c r="L171" s="169"/>
      <c r="M171" s="175"/>
      <c r="N171" s="176"/>
      <c r="O171" s="176"/>
      <c r="P171" s="176"/>
      <c r="Q171" s="176"/>
      <c r="R171" s="176"/>
      <c r="S171" s="176"/>
      <c r="T171" s="177"/>
      <c r="AT171" s="171" t="s">
        <v>167</v>
      </c>
      <c r="AU171" s="171" t="s">
        <v>82</v>
      </c>
      <c r="AV171" s="12" t="s">
        <v>82</v>
      </c>
      <c r="AW171" s="12" t="s">
        <v>27</v>
      </c>
      <c r="AX171" s="12" t="s">
        <v>70</v>
      </c>
      <c r="AY171" s="171" t="s">
        <v>159</v>
      </c>
    </row>
    <row r="172" spans="2:65" s="13" customFormat="1">
      <c r="B172" s="178"/>
      <c r="D172" s="170" t="s">
        <v>167</v>
      </c>
      <c r="E172" s="179" t="s">
        <v>1</v>
      </c>
      <c r="F172" s="180" t="s">
        <v>169</v>
      </c>
      <c r="H172" s="181">
        <v>30.381</v>
      </c>
      <c r="I172" s="182"/>
      <c r="L172" s="178"/>
      <c r="M172" s="183"/>
      <c r="N172" s="184"/>
      <c r="O172" s="184"/>
      <c r="P172" s="184"/>
      <c r="Q172" s="184"/>
      <c r="R172" s="184"/>
      <c r="S172" s="184"/>
      <c r="T172" s="185"/>
      <c r="AT172" s="179" t="s">
        <v>167</v>
      </c>
      <c r="AU172" s="179" t="s">
        <v>82</v>
      </c>
      <c r="AV172" s="13" t="s">
        <v>165</v>
      </c>
      <c r="AW172" s="13" t="s">
        <v>27</v>
      </c>
      <c r="AX172" s="13" t="s">
        <v>74</v>
      </c>
      <c r="AY172" s="179" t="s">
        <v>159</v>
      </c>
    </row>
    <row r="173" spans="2:65" s="1" customFormat="1" ht="16.5" customHeight="1">
      <c r="B173" s="155"/>
      <c r="C173" s="195" t="s">
        <v>223</v>
      </c>
      <c r="D173" s="195" t="s">
        <v>224</v>
      </c>
      <c r="E173" s="196" t="s">
        <v>225</v>
      </c>
      <c r="F173" s="197" t="s">
        <v>226</v>
      </c>
      <c r="G173" s="198" t="s">
        <v>227</v>
      </c>
      <c r="H173" s="199">
        <v>13.022</v>
      </c>
      <c r="I173" s="200"/>
      <c r="J173" s="201">
        <f>ROUND(I173*H173,2)</f>
        <v>0</v>
      </c>
      <c r="K173" s="197" t="s">
        <v>1</v>
      </c>
      <c r="L173" s="202"/>
      <c r="M173" s="203" t="s">
        <v>1</v>
      </c>
      <c r="N173" s="204" t="s">
        <v>36</v>
      </c>
      <c r="O173" s="54"/>
      <c r="P173" s="165">
        <f>O173*H173</f>
        <v>0</v>
      </c>
      <c r="Q173" s="165">
        <v>1</v>
      </c>
      <c r="R173" s="165">
        <f>Q173*H173</f>
        <v>13.022</v>
      </c>
      <c r="S173" s="165">
        <v>0</v>
      </c>
      <c r="T173" s="166">
        <f>S173*H173</f>
        <v>0</v>
      </c>
      <c r="AR173" s="167" t="s">
        <v>212</v>
      </c>
      <c r="AT173" s="167" t="s">
        <v>224</v>
      </c>
      <c r="AU173" s="167" t="s">
        <v>82</v>
      </c>
      <c r="AY173" s="16" t="s">
        <v>159</v>
      </c>
      <c r="BE173" s="168">
        <f>IF(N173="základná",J173,0)</f>
        <v>0</v>
      </c>
      <c r="BF173" s="168">
        <f>IF(N173="znížená",J173,0)</f>
        <v>0</v>
      </c>
      <c r="BG173" s="168">
        <f>IF(N173="zákl. prenesená",J173,0)</f>
        <v>0</v>
      </c>
      <c r="BH173" s="168">
        <f>IF(N173="zníž. prenesená",J173,0)</f>
        <v>0</v>
      </c>
      <c r="BI173" s="168">
        <f>IF(N173="nulová",J173,0)</f>
        <v>0</v>
      </c>
      <c r="BJ173" s="16" t="s">
        <v>82</v>
      </c>
      <c r="BK173" s="168">
        <f>ROUND(I173*H173,2)</f>
        <v>0</v>
      </c>
      <c r="BL173" s="16" t="s">
        <v>165</v>
      </c>
      <c r="BM173" s="167" t="s">
        <v>228</v>
      </c>
    </row>
    <row r="174" spans="2:65" s="12" customFormat="1" ht="20.399999999999999">
      <c r="B174" s="169"/>
      <c r="D174" s="170" t="s">
        <v>167</v>
      </c>
      <c r="E174" s="171" t="s">
        <v>1</v>
      </c>
      <c r="F174" s="172" t="s">
        <v>229</v>
      </c>
      <c r="H174" s="173">
        <v>13.022</v>
      </c>
      <c r="I174" s="174"/>
      <c r="L174" s="169"/>
      <c r="M174" s="175"/>
      <c r="N174" s="176"/>
      <c r="O174" s="176"/>
      <c r="P174" s="176"/>
      <c r="Q174" s="176"/>
      <c r="R174" s="176"/>
      <c r="S174" s="176"/>
      <c r="T174" s="177"/>
      <c r="AT174" s="171" t="s">
        <v>167</v>
      </c>
      <c r="AU174" s="171" t="s">
        <v>82</v>
      </c>
      <c r="AV174" s="12" t="s">
        <v>82</v>
      </c>
      <c r="AW174" s="12" t="s">
        <v>27</v>
      </c>
      <c r="AX174" s="12" t="s">
        <v>70</v>
      </c>
      <c r="AY174" s="171" t="s">
        <v>159</v>
      </c>
    </row>
    <row r="175" spans="2:65" s="13" customFormat="1">
      <c r="B175" s="178"/>
      <c r="D175" s="170" t="s">
        <v>167</v>
      </c>
      <c r="E175" s="179" t="s">
        <v>1</v>
      </c>
      <c r="F175" s="180" t="s">
        <v>169</v>
      </c>
      <c r="H175" s="181">
        <v>13.022</v>
      </c>
      <c r="I175" s="182"/>
      <c r="L175" s="178"/>
      <c r="M175" s="183"/>
      <c r="N175" s="184"/>
      <c r="O175" s="184"/>
      <c r="P175" s="184"/>
      <c r="Q175" s="184"/>
      <c r="R175" s="184"/>
      <c r="S175" s="184"/>
      <c r="T175" s="185"/>
      <c r="AT175" s="179" t="s">
        <v>167</v>
      </c>
      <c r="AU175" s="179" t="s">
        <v>82</v>
      </c>
      <c r="AV175" s="13" t="s">
        <v>165</v>
      </c>
      <c r="AW175" s="13" t="s">
        <v>27</v>
      </c>
      <c r="AX175" s="13" t="s">
        <v>74</v>
      </c>
      <c r="AY175" s="179" t="s">
        <v>159</v>
      </c>
    </row>
    <row r="176" spans="2:65" s="1" customFormat="1" ht="16.5" customHeight="1">
      <c r="B176" s="155"/>
      <c r="C176" s="195" t="s">
        <v>230</v>
      </c>
      <c r="D176" s="195" t="s">
        <v>224</v>
      </c>
      <c r="E176" s="196" t="s">
        <v>231</v>
      </c>
      <c r="F176" s="197" t="s">
        <v>232</v>
      </c>
      <c r="G176" s="198" t="s">
        <v>227</v>
      </c>
      <c r="H176" s="199">
        <v>12.852</v>
      </c>
      <c r="I176" s="200"/>
      <c r="J176" s="201">
        <f>ROUND(I176*H176,2)</f>
        <v>0</v>
      </c>
      <c r="K176" s="197" t="s">
        <v>1</v>
      </c>
      <c r="L176" s="202"/>
      <c r="M176" s="203" t="s">
        <v>1</v>
      </c>
      <c r="N176" s="204" t="s">
        <v>36</v>
      </c>
      <c r="O176" s="54"/>
      <c r="P176" s="165">
        <f>O176*H176</f>
        <v>0</v>
      </c>
      <c r="Q176" s="165">
        <v>1</v>
      </c>
      <c r="R176" s="165">
        <f>Q176*H176</f>
        <v>12.852</v>
      </c>
      <c r="S176" s="165">
        <v>0</v>
      </c>
      <c r="T176" s="166">
        <f>S176*H176</f>
        <v>0</v>
      </c>
      <c r="AR176" s="167" t="s">
        <v>212</v>
      </c>
      <c r="AT176" s="167" t="s">
        <v>224</v>
      </c>
      <c r="AU176" s="167" t="s">
        <v>82</v>
      </c>
      <c r="AY176" s="16" t="s">
        <v>159</v>
      </c>
      <c r="BE176" s="168">
        <f>IF(N176="základná",J176,0)</f>
        <v>0</v>
      </c>
      <c r="BF176" s="168">
        <f>IF(N176="znížená",J176,0)</f>
        <v>0</v>
      </c>
      <c r="BG176" s="168">
        <f>IF(N176="zákl. prenesená",J176,0)</f>
        <v>0</v>
      </c>
      <c r="BH176" s="168">
        <f>IF(N176="zníž. prenesená",J176,0)</f>
        <v>0</v>
      </c>
      <c r="BI176" s="168">
        <f>IF(N176="nulová",J176,0)</f>
        <v>0</v>
      </c>
      <c r="BJ176" s="16" t="s">
        <v>82</v>
      </c>
      <c r="BK176" s="168">
        <f>ROUND(I176*H176,2)</f>
        <v>0</v>
      </c>
      <c r="BL176" s="16" t="s">
        <v>165</v>
      </c>
      <c r="BM176" s="167" t="s">
        <v>233</v>
      </c>
    </row>
    <row r="177" spans="2:65" s="12" customFormat="1" ht="30.6">
      <c r="B177" s="169"/>
      <c r="D177" s="170" t="s">
        <v>167</v>
      </c>
      <c r="E177" s="171" t="s">
        <v>1</v>
      </c>
      <c r="F177" s="172" t="s">
        <v>234</v>
      </c>
      <c r="H177" s="173">
        <v>12.852</v>
      </c>
      <c r="I177" s="174"/>
      <c r="L177" s="169"/>
      <c r="M177" s="175"/>
      <c r="N177" s="176"/>
      <c r="O177" s="176"/>
      <c r="P177" s="176"/>
      <c r="Q177" s="176"/>
      <c r="R177" s="176"/>
      <c r="S177" s="176"/>
      <c r="T177" s="177"/>
      <c r="AT177" s="171" t="s">
        <v>167</v>
      </c>
      <c r="AU177" s="171" t="s">
        <v>82</v>
      </c>
      <c r="AV177" s="12" t="s">
        <v>82</v>
      </c>
      <c r="AW177" s="12" t="s">
        <v>27</v>
      </c>
      <c r="AX177" s="12" t="s">
        <v>70</v>
      </c>
      <c r="AY177" s="171" t="s">
        <v>159</v>
      </c>
    </row>
    <row r="178" spans="2:65" s="13" customFormat="1">
      <c r="B178" s="178"/>
      <c r="D178" s="170" t="s">
        <v>167</v>
      </c>
      <c r="E178" s="179" t="s">
        <v>1</v>
      </c>
      <c r="F178" s="180" t="s">
        <v>169</v>
      </c>
      <c r="H178" s="181">
        <v>12.852</v>
      </c>
      <c r="I178" s="182"/>
      <c r="L178" s="178"/>
      <c r="M178" s="183"/>
      <c r="N178" s="184"/>
      <c r="O178" s="184"/>
      <c r="P178" s="184"/>
      <c r="Q178" s="184"/>
      <c r="R178" s="184"/>
      <c r="S178" s="184"/>
      <c r="T178" s="185"/>
      <c r="AT178" s="179" t="s">
        <v>167</v>
      </c>
      <c r="AU178" s="179" t="s">
        <v>82</v>
      </c>
      <c r="AV178" s="13" t="s">
        <v>165</v>
      </c>
      <c r="AW178" s="13" t="s">
        <v>27</v>
      </c>
      <c r="AX178" s="13" t="s">
        <v>74</v>
      </c>
      <c r="AY178" s="179" t="s">
        <v>159</v>
      </c>
    </row>
    <row r="179" spans="2:65" s="1" customFormat="1" ht="16.5" customHeight="1">
      <c r="B179" s="155"/>
      <c r="C179" s="195" t="s">
        <v>235</v>
      </c>
      <c r="D179" s="195" t="s">
        <v>224</v>
      </c>
      <c r="E179" s="196" t="s">
        <v>236</v>
      </c>
      <c r="F179" s="197" t="s">
        <v>237</v>
      </c>
      <c r="G179" s="198" t="s">
        <v>227</v>
      </c>
      <c r="H179" s="199">
        <v>18.649999999999999</v>
      </c>
      <c r="I179" s="200"/>
      <c r="J179" s="201">
        <f>ROUND(I179*H179,2)</f>
        <v>0</v>
      </c>
      <c r="K179" s="197" t="s">
        <v>1</v>
      </c>
      <c r="L179" s="202"/>
      <c r="M179" s="203" t="s">
        <v>1</v>
      </c>
      <c r="N179" s="204" t="s">
        <v>36</v>
      </c>
      <c r="O179" s="54"/>
      <c r="P179" s="165">
        <f>O179*H179</f>
        <v>0</v>
      </c>
      <c r="Q179" s="165">
        <v>1</v>
      </c>
      <c r="R179" s="165">
        <f>Q179*H179</f>
        <v>18.649999999999999</v>
      </c>
      <c r="S179" s="165">
        <v>0</v>
      </c>
      <c r="T179" s="166">
        <f>S179*H179</f>
        <v>0</v>
      </c>
      <c r="AR179" s="167" t="s">
        <v>212</v>
      </c>
      <c r="AT179" s="167" t="s">
        <v>224</v>
      </c>
      <c r="AU179" s="167" t="s">
        <v>82</v>
      </c>
      <c r="AY179" s="16" t="s">
        <v>159</v>
      </c>
      <c r="BE179" s="168">
        <f>IF(N179="základná",J179,0)</f>
        <v>0</v>
      </c>
      <c r="BF179" s="168">
        <f>IF(N179="znížená",J179,0)</f>
        <v>0</v>
      </c>
      <c r="BG179" s="168">
        <f>IF(N179="zákl. prenesená",J179,0)</f>
        <v>0</v>
      </c>
      <c r="BH179" s="168">
        <f>IF(N179="zníž. prenesená",J179,0)</f>
        <v>0</v>
      </c>
      <c r="BI179" s="168">
        <f>IF(N179="nulová",J179,0)</f>
        <v>0</v>
      </c>
      <c r="BJ179" s="16" t="s">
        <v>82</v>
      </c>
      <c r="BK179" s="168">
        <f>ROUND(I179*H179,2)</f>
        <v>0</v>
      </c>
      <c r="BL179" s="16" t="s">
        <v>165</v>
      </c>
      <c r="BM179" s="167" t="s">
        <v>238</v>
      </c>
    </row>
    <row r="180" spans="2:65" s="14" customFormat="1" ht="30.6">
      <c r="B180" s="188"/>
      <c r="D180" s="170" t="s">
        <v>167</v>
      </c>
      <c r="E180" s="189" t="s">
        <v>1</v>
      </c>
      <c r="F180" s="190" t="s">
        <v>239</v>
      </c>
      <c r="H180" s="189" t="s">
        <v>1</v>
      </c>
      <c r="I180" s="191"/>
      <c r="L180" s="188"/>
      <c r="M180" s="192"/>
      <c r="N180" s="193"/>
      <c r="O180" s="193"/>
      <c r="P180" s="193"/>
      <c r="Q180" s="193"/>
      <c r="R180" s="193"/>
      <c r="S180" s="193"/>
      <c r="T180" s="194"/>
      <c r="AT180" s="189" t="s">
        <v>167</v>
      </c>
      <c r="AU180" s="189" t="s">
        <v>82</v>
      </c>
      <c r="AV180" s="14" t="s">
        <v>74</v>
      </c>
      <c r="AW180" s="14" t="s">
        <v>27</v>
      </c>
      <c r="AX180" s="14" t="s">
        <v>70</v>
      </c>
      <c r="AY180" s="189" t="s">
        <v>159</v>
      </c>
    </row>
    <row r="181" spans="2:65" s="12" customFormat="1" ht="20.399999999999999">
      <c r="B181" s="169"/>
      <c r="D181" s="170" t="s">
        <v>167</v>
      </c>
      <c r="E181" s="171" t="s">
        <v>1</v>
      </c>
      <c r="F181" s="172" t="s">
        <v>240</v>
      </c>
      <c r="H181" s="173">
        <v>3.3079999999999998</v>
      </c>
      <c r="I181" s="174"/>
      <c r="L181" s="169"/>
      <c r="M181" s="175"/>
      <c r="N181" s="176"/>
      <c r="O181" s="176"/>
      <c r="P181" s="176"/>
      <c r="Q181" s="176"/>
      <c r="R181" s="176"/>
      <c r="S181" s="176"/>
      <c r="T181" s="177"/>
      <c r="AT181" s="171" t="s">
        <v>167</v>
      </c>
      <c r="AU181" s="171" t="s">
        <v>82</v>
      </c>
      <c r="AV181" s="12" t="s">
        <v>82</v>
      </c>
      <c r="AW181" s="12" t="s">
        <v>27</v>
      </c>
      <c r="AX181" s="12" t="s">
        <v>70</v>
      </c>
      <c r="AY181" s="171" t="s">
        <v>159</v>
      </c>
    </row>
    <row r="182" spans="2:65" s="12" customFormat="1" ht="30.6">
      <c r="B182" s="169"/>
      <c r="D182" s="170" t="s">
        <v>167</v>
      </c>
      <c r="E182" s="171" t="s">
        <v>1</v>
      </c>
      <c r="F182" s="172" t="s">
        <v>241</v>
      </c>
      <c r="H182" s="173">
        <v>12.225</v>
      </c>
      <c r="I182" s="174"/>
      <c r="L182" s="169"/>
      <c r="M182" s="175"/>
      <c r="N182" s="176"/>
      <c r="O182" s="176"/>
      <c r="P182" s="176"/>
      <c r="Q182" s="176"/>
      <c r="R182" s="176"/>
      <c r="S182" s="176"/>
      <c r="T182" s="177"/>
      <c r="AT182" s="171" t="s">
        <v>167</v>
      </c>
      <c r="AU182" s="171" t="s">
        <v>82</v>
      </c>
      <c r="AV182" s="12" t="s">
        <v>82</v>
      </c>
      <c r="AW182" s="12" t="s">
        <v>27</v>
      </c>
      <c r="AX182" s="12" t="s">
        <v>70</v>
      </c>
      <c r="AY182" s="171" t="s">
        <v>159</v>
      </c>
    </row>
    <row r="183" spans="2:65" s="14" customFormat="1" ht="30.6">
      <c r="B183" s="188"/>
      <c r="D183" s="170" t="s">
        <v>167</v>
      </c>
      <c r="E183" s="189" t="s">
        <v>1</v>
      </c>
      <c r="F183" s="190" t="s">
        <v>218</v>
      </c>
      <c r="H183" s="189" t="s">
        <v>1</v>
      </c>
      <c r="I183" s="191"/>
      <c r="L183" s="188"/>
      <c r="M183" s="192"/>
      <c r="N183" s="193"/>
      <c r="O183" s="193"/>
      <c r="P183" s="193"/>
      <c r="Q183" s="193"/>
      <c r="R183" s="193"/>
      <c r="S183" s="193"/>
      <c r="T183" s="194"/>
      <c r="AT183" s="189" t="s">
        <v>167</v>
      </c>
      <c r="AU183" s="189" t="s">
        <v>82</v>
      </c>
      <c r="AV183" s="14" t="s">
        <v>74</v>
      </c>
      <c r="AW183" s="14" t="s">
        <v>27</v>
      </c>
      <c r="AX183" s="14" t="s">
        <v>70</v>
      </c>
      <c r="AY183" s="189" t="s">
        <v>159</v>
      </c>
    </row>
    <row r="184" spans="2:65" s="12" customFormat="1" ht="30.6">
      <c r="B184" s="169"/>
      <c r="D184" s="170" t="s">
        <v>167</v>
      </c>
      <c r="E184" s="171" t="s">
        <v>1</v>
      </c>
      <c r="F184" s="172" t="s">
        <v>242</v>
      </c>
      <c r="H184" s="173">
        <v>3.117</v>
      </c>
      <c r="I184" s="174"/>
      <c r="L184" s="169"/>
      <c r="M184" s="175"/>
      <c r="N184" s="176"/>
      <c r="O184" s="176"/>
      <c r="P184" s="176"/>
      <c r="Q184" s="176"/>
      <c r="R184" s="176"/>
      <c r="S184" s="176"/>
      <c r="T184" s="177"/>
      <c r="AT184" s="171" t="s">
        <v>167</v>
      </c>
      <c r="AU184" s="171" t="s">
        <v>82</v>
      </c>
      <c r="AV184" s="12" t="s">
        <v>82</v>
      </c>
      <c r="AW184" s="12" t="s">
        <v>27</v>
      </c>
      <c r="AX184" s="12" t="s">
        <v>70</v>
      </c>
      <c r="AY184" s="171" t="s">
        <v>159</v>
      </c>
    </row>
    <row r="185" spans="2:65" s="13" customFormat="1">
      <c r="B185" s="178"/>
      <c r="D185" s="170" t="s">
        <v>167</v>
      </c>
      <c r="E185" s="179" t="s">
        <v>1</v>
      </c>
      <c r="F185" s="180" t="s">
        <v>169</v>
      </c>
      <c r="H185" s="181">
        <v>18.649999999999999</v>
      </c>
      <c r="I185" s="182"/>
      <c r="L185" s="178"/>
      <c r="M185" s="183"/>
      <c r="N185" s="184"/>
      <c r="O185" s="184"/>
      <c r="P185" s="184"/>
      <c r="Q185" s="184"/>
      <c r="R185" s="184"/>
      <c r="S185" s="184"/>
      <c r="T185" s="185"/>
      <c r="AT185" s="179" t="s">
        <v>167</v>
      </c>
      <c r="AU185" s="179" t="s">
        <v>82</v>
      </c>
      <c r="AV185" s="13" t="s">
        <v>165</v>
      </c>
      <c r="AW185" s="13" t="s">
        <v>27</v>
      </c>
      <c r="AX185" s="13" t="s">
        <v>74</v>
      </c>
      <c r="AY185" s="179" t="s">
        <v>159</v>
      </c>
    </row>
    <row r="186" spans="2:65" s="1" customFormat="1" ht="16.5" customHeight="1">
      <c r="B186" s="155"/>
      <c r="C186" s="195" t="s">
        <v>243</v>
      </c>
      <c r="D186" s="195" t="s">
        <v>224</v>
      </c>
      <c r="E186" s="196" t="s">
        <v>244</v>
      </c>
      <c r="F186" s="197" t="s">
        <v>245</v>
      </c>
      <c r="G186" s="198" t="s">
        <v>227</v>
      </c>
      <c r="H186" s="199">
        <v>19.277999999999999</v>
      </c>
      <c r="I186" s="200"/>
      <c r="J186" s="201">
        <f>ROUND(I186*H186,2)</f>
        <v>0</v>
      </c>
      <c r="K186" s="197" t="s">
        <v>1</v>
      </c>
      <c r="L186" s="202"/>
      <c r="M186" s="203" t="s">
        <v>1</v>
      </c>
      <c r="N186" s="204" t="s">
        <v>36</v>
      </c>
      <c r="O186" s="54"/>
      <c r="P186" s="165">
        <f>O186*H186</f>
        <v>0</v>
      </c>
      <c r="Q186" s="165">
        <v>1</v>
      </c>
      <c r="R186" s="165">
        <f>Q186*H186</f>
        <v>19.277999999999999</v>
      </c>
      <c r="S186" s="165">
        <v>0</v>
      </c>
      <c r="T186" s="166">
        <f>S186*H186</f>
        <v>0</v>
      </c>
      <c r="AR186" s="167" t="s">
        <v>212</v>
      </c>
      <c r="AT186" s="167" t="s">
        <v>224</v>
      </c>
      <c r="AU186" s="167" t="s">
        <v>82</v>
      </c>
      <c r="AY186" s="16" t="s">
        <v>159</v>
      </c>
      <c r="BE186" s="168">
        <f>IF(N186="základná",J186,0)</f>
        <v>0</v>
      </c>
      <c r="BF186" s="168">
        <f>IF(N186="znížená",J186,0)</f>
        <v>0</v>
      </c>
      <c r="BG186" s="168">
        <f>IF(N186="zákl. prenesená",J186,0)</f>
        <v>0</v>
      </c>
      <c r="BH186" s="168">
        <f>IF(N186="zníž. prenesená",J186,0)</f>
        <v>0</v>
      </c>
      <c r="BI186" s="168">
        <f>IF(N186="nulová",J186,0)</f>
        <v>0</v>
      </c>
      <c r="BJ186" s="16" t="s">
        <v>82</v>
      </c>
      <c r="BK186" s="168">
        <f>ROUND(I186*H186,2)</f>
        <v>0</v>
      </c>
      <c r="BL186" s="16" t="s">
        <v>165</v>
      </c>
      <c r="BM186" s="167" t="s">
        <v>246</v>
      </c>
    </row>
    <row r="187" spans="2:65" s="12" customFormat="1" ht="20.399999999999999">
      <c r="B187" s="169"/>
      <c r="D187" s="170" t="s">
        <v>167</v>
      </c>
      <c r="E187" s="171" t="s">
        <v>1</v>
      </c>
      <c r="F187" s="172" t="s">
        <v>247</v>
      </c>
      <c r="H187" s="173">
        <v>19.277999999999999</v>
      </c>
      <c r="I187" s="174"/>
      <c r="L187" s="169"/>
      <c r="M187" s="175"/>
      <c r="N187" s="176"/>
      <c r="O187" s="176"/>
      <c r="P187" s="176"/>
      <c r="Q187" s="176"/>
      <c r="R187" s="176"/>
      <c r="S187" s="176"/>
      <c r="T187" s="177"/>
      <c r="AT187" s="171" t="s">
        <v>167</v>
      </c>
      <c r="AU187" s="171" t="s">
        <v>82</v>
      </c>
      <c r="AV187" s="12" t="s">
        <v>82</v>
      </c>
      <c r="AW187" s="12" t="s">
        <v>27</v>
      </c>
      <c r="AX187" s="12" t="s">
        <v>70</v>
      </c>
      <c r="AY187" s="171" t="s">
        <v>159</v>
      </c>
    </row>
    <row r="188" spans="2:65" s="13" customFormat="1">
      <c r="B188" s="178"/>
      <c r="D188" s="170" t="s">
        <v>167</v>
      </c>
      <c r="E188" s="179" t="s">
        <v>1</v>
      </c>
      <c r="F188" s="180" t="s">
        <v>169</v>
      </c>
      <c r="H188" s="181">
        <v>19.277999999999999</v>
      </c>
      <c r="I188" s="182"/>
      <c r="L188" s="178"/>
      <c r="M188" s="183"/>
      <c r="N188" s="184"/>
      <c r="O188" s="184"/>
      <c r="P188" s="184"/>
      <c r="Q188" s="184"/>
      <c r="R188" s="184"/>
      <c r="S188" s="184"/>
      <c r="T188" s="185"/>
      <c r="AT188" s="179" t="s">
        <v>167</v>
      </c>
      <c r="AU188" s="179" t="s">
        <v>82</v>
      </c>
      <c r="AV188" s="13" t="s">
        <v>165</v>
      </c>
      <c r="AW188" s="13" t="s">
        <v>27</v>
      </c>
      <c r="AX188" s="13" t="s">
        <v>74</v>
      </c>
      <c r="AY188" s="179" t="s">
        <v>159</v>
      </c>
    </row>
    <row r="189" spans="2:65" s="1" customFormat="1" ht="16.5" customHeight="1">
      <c r="B189" s="155"/>
      <c r="C189" s="156" t="s">
        <v>248</v>
      </c>
      <c r="D189" s="156" t="s">
        <v>161</v>
      </c>
      <c r="E189" s="157" t="s">
        <v>249</v>
      </c>
      <c r="F189" s="158" t="s">
        <v>250</v>
      </c>
      <c r="G189" s="159" t="s">
        <v>164</v>
      </c>
      <c r="H189" s="160">
        <v>9.6440000000000001</v>
      </c>
      <c r="I189" s="161"/>
      <c r="J189" s="162">
        <f>ROUND(I189*H189,2)</f>
        <v>0</v>
      </c>
      <c r="K189" s="158" t="s">
        <v>1</v>
      </c>
      <c r="L189" s="31"/>
      <c r="M189" s="163" t="s">
        <v>1</v>
      </c>
      <c r="N189" s="164" t="s">
        <v>36</v>
      </c>
      <c r="O189" s="54"/>
      <c r="P189" s="165">
        <f>O189*H189</f>
        <v>0</v>
      </c>
      <c r="Q189" s="165">
        <v>0</v>
      </c>
      <c r="R189" s="165">
        <f>Q189*H189</f>
        <v>0</v>
      </c>
      <c r="S189" s="165">
        <v>0</v>
      </c>
      <c r="T189" s="166">
        <f>S189*H189</f>
        <v>0</v>
      </c>
      <c r="AR189" s="167" t="s">
        <v>165</v>
      </c>
      <c r="AT189" s="167" t="s">
        <v>161</v>
      </c>
      <c r="AU189" s="167" t="s">
        <v>82</v>
      </c>
      <c r="AY189" s="16" t="s">
        <v>159</v>
      </c>
      <c r="BE189" s="168">
        <f>IF(N189="základná",J189,0)</f>
        <v>0</v>
      </c>
      <c r="BF189" s="168">
        <f>IF(N189="znížená",J189,0)</f>
        <v>0</v>
      </c>
      <c r="BG189" s="168">
        <f>IF(N189="zákl. prenesená",J189,0)</f>
        <v>0</v>
      </c>
      <c r="BH189" s="168">
        <f>IF(N189="zníž. prenesená",J189,0)</f>
        <v>0</v>
      </c>
      <c r="BI189" s="168">
        <f>IF(N189="nulová",J189,0)</f>
        <v>0</v>
      </c>
      <c r="BJ189" s="16" t="s">
        <v>82</v>
      </c>
      <c r="BK189" s="168">
        <f>ROUND(I189*H189,2)</f>
        <v>0</v>
      </c>
      <c r="BL189" s="16" t="s">
        <v>165</v>
      </c>
      <c r="BM189" s="167" t="s">
        <v>251</v>
      </c>
    </row>
    <row r="190" spans="2:65" s="12" customFormat="1" ht="20.399999999999999">
      <c r="B190" s="169"/>
      <c r="D190" s="170" t="s">
        <v>167</v>
      </c>
      <c r="E190" s="171" t="s">
        <v>1</v>
      </c>
      <c r="F190" s="172" t="s">
        <v>252</v>
      </c>
      <c r="H190" s="173">
        <v>9.6440000000000001</v>
      </c>
      <c r="I190" s="174"/>
      <c r="L190" s="169"/>
      <c r="M190" s="175"/>
      <c r="N190" s="176"/>
      <c r="O190" s="176"/>
      <c r="P190" s="176"/>
      <c r="Q190" s="176"/>
      <c r="R190" s="176"/>
      <c r="S190" s="176"/>
      <c r="T190" s="177"/>
      <c r="AT190" s="171" t="s">
        <v>167</v>
      </c>
      <c r="AU190" s="171" t="s">
        <v>82</v>
      </c>
      <c r="AV190" s="12" t="s">
        <v>82</v>
      </c>
      <c r="AW190" s="12" t="s">
        <v>27</v>
      </c>
      <c r="AX190" s="12" t="s">
        <v>70</v>
      </c>
      <c r="AY190" s="171" t="s">
        <v>159</v>
      </c>
    </row>
    <row r="191" spans="2:65" s="13" customFormat="1">
      <c r="B191" s="178"/>
      <c r="D191" s="170" t="s">
        <v>167</v>
      </c>
      <c r="E191" s="179" t="s">
        <v>1</v>
      </c>
      <c r="F191" s="180" t="s">
        <v>169</v>
      </c>
      <c r="H191" s="181">
        <v>9.6440000000000001</v>
      </c>
      <c r="I191" s="182"/>
      <c r="L191" s="178"/>
      <c r="M191" s="183"/>
      <c r="N191" s="184"/>
      <c r="O191" s="184"/>
      <c r="P191" s="184"/>
      <c r="Q191" s="184"/>
      <c r="R191" s="184"/>
      <c r="S191" s="184"/>
      <c r="T191" s="185"/>
      <c r="AT191" s="179" t="s">
        <v>167</v>
      </c>
      <c r="AU191" s="179" t="s">
        <v>82</v>
      </c>
      <c r="AV191" s="13" t="s">
        <v>165</v>
      </c>
      <c r="AW191" s="13" t="s">
        <v>27</v>
      </c>
      <c r="AX191" s="13" t="s">
        <v>74</v>
      </c>
      <c r="AY191" s="179" t="s">
        <v>159</v>
      </c>
    </row>
    <row r="192" spans="2:65" s="1" customFormat="1" ht="36" customHeight="1">
      <c r="B192" s="155"/>
      <c r="C192" s="156" t="s">
        <v>253</v>
      </c>
      <c r="D192" s="156" t="s">
        <v>161</v>
      </c>
      <c r="E192" s="157" t="s">
        <v>254</v>
      </c>
      <c r="F192" s="158" t="s">
        <v>255</v>
      </c>
      <c r="G192" s="159" t="s">
        <v>164</v>
      </c>
      <c r="H192" s="160">
        <v>435.44799999999998</v>
      </c>
      <c r="I192" s="161"/>
      <c r="J192" s="162">
        <f>ROUND(I192*H192,2)</f>
        <v>0</v>
      </c>
      <c r="K192" s="158" t="s">
        <v>172</v>
      </c>
      <c r="L192" s="31"/>
      <c r="M192" s="163" t="s">
        <v>1</v>
      </c>
      <c r="N192" s="164" t="s">
        <v>36</v>
      </c>
      <c r="O192" s="54"/>
      <c r="P192" s="165">
        <f>O192*H192</f>
        <v>0</v>
      </c>
      <c r="Q192" s="165">
        <v>0</v>
      </c>
      <c r="R192" s="165">
        <f>Q192*H192</f>
        <v>0</v>
      </c>
      <c r="S192" s="165">
        <v>0</v>
      </c>
      <c r="T192" s="166">
        <f>S192*H192</f>
        <v>0</v>
      </c>
      <c r="AR192" s="167" t="s">
        <v>165</v>
      </c>
      <c r="AT192" s="167" t="s">
        <v>161</v>
      </c>
      <c r="AU192" s="167" t="s">
        <v>82</v>
      </c>
      <c r="AY192" s="16" t="s">
        <v>159</v>
      </c>
      <c r="BE192" s="168">
        <f>IF(N192="základná",J192,0)</f>
        <v>0</v>
      </c>
      <c r="BF192" s="168">
        <f>IF(N192="znížená",J192,0)</f>
        <v>0</v>
      </c>
      <c r="BG192" s="168">
        <f>IF(N192="zákl. prenesená",J192,0)</f>
        <v>0</v>
      </c>
      <c r="BH192" s="168">
        <f>IF(N192="zníž. prenesená",J192,0)</f>
        <v>0</v>
      </c>
      <c r="BI192" s="168">
        <f>IF(N192="nulová",J192,0)</f>
        <v>0</v>
      </c>
      <c r="BJ192" s="16" t="s">
        <v>82</v>
      </c>
      <c r="BK192" s="168">
        <f>ROUND(I192*H192,2)</f>
        <v>0</v>
      </c>
      <c r="BL192" s="16" t="s">
        <v>165</v>
      </c>
      <c r="BM192" s="167" t="s">
        <v>256</v>
      </c>
    </row>
    <row r="193" spans="2:65" s="12" customFormat="1">
      <c r="B193" s="169"/>
      <c r="D193" s="170" t="s">
        <v>167</v>
      </c>
      <c r="E193" s="171" t="s">
        <v>1</v>
      </c>
      <c r="F193" s="172" t="s">
        <v>257</v>
      </c>
      <c r="H193" s="173">
        <v>435.44799999999998</v>
      </c>
      <c r="I193" s="174"/>
      <c r="L193" s="169"/>
      <c r="M193" s="175"/>
      <c r="N193" s="176"/>
      <c r="O193" s="176"/>
      <c r="P193" s="176"/>
      <c r="Q193" s="176"/>
      <c r="R193" s="176"/>
      <c r="S193" s="176"/>
      <c r="T193" s="177"/>
      <c r="AT193" s="171" t="s">
        <v>167</v>
      </c>
      <c r="AU193" s="171" t="s">
        <v>82</v>
      </c>
      <c r="AV193" s="12" t="s">
        <v>82</v>
      </c>
      <c r="AW193" s="12" t="s">
        <v>27</v>
      </c>
      <c r="AX193" s="12" t="s">
        <v>74</v>
      </c>
      <c r="AY193" s="171" t="s">
        <v>159</v>
      </c>
    </row>
    <row r="194" spans="2:65" s="1" customFormat="1" ht="36" customHeight="1">
      <c r="B194" s="155"/>
      <c r="C194" s="156" t="s">
        <v>258</v>
      </c>
      <c r="D194" s="156" t="s">
        <v>161</v>
      </c>
      <c r="E194" s="157" t="s">
        <v>259</v>
      </c>
      <c r="F194" s="158" t="s">
        <v>260</v>
      </c>
      <c r="G194" s="159" t="s">
        <v>164</v>
      </c>
      <c r="H194" s="160">
        <v>3048.136</v>
      </c>
      <c r="I194" s="161"/>
      <c r="J194" s="162">
        <f>ROUND(I194*H194,2)</f>
        <v>0</v>
      </c>
      <c r="K194" s="158" t="s">
        <v>172</v>
      </c>
      <c r="L194" s="31"/>
      <c r="M194" s="163" t="s">
        <v>1</v>
      </c>
      <c r="N194" s="164" t="s">
        <v>36</v>
      </c>
      <c r="O194" s="54"/>
      <c r="P194" s="165">
        <f>O194*H194</f>
        <v>0</v>
      </c>
      <c r="Q194" s="165">
        <v>0</v>
      </c>
      <c r="R194" s="165">
        <f>Q194*H194</f>
        <v>0</v>
      </c>
      <c r="S194" s="165">
        <v>0</v>
      </c>
      <c r="T194" s="166">
        <f>S194*H194</f>
        <v>0</v>
      </c>
      <c r="AR194" s="167" t="s">
        <v>165</v>
      </c>
      <c r="AT194" s="167" t="s">
        <v>161</v>
      </c>
      <c r="AU194" s="167" t="s">
        <v>82</v>
      </c>
      <c r="AY194" s="16" t="s">
        <v>159</v>
      </c>
      <c r="BE194" s="168">
        <f>IF(N194="základná",J194,0)</f>
        <v>0</v>
      </c>
      <c r="BF194" s="168">
        <f>IF(N194="znížená",J194,0)</f>
        <v>0</v>
      </c>
      <c r="BG194" s="168">
        <f>IF(N194="zákl. prenesená",J194,0)</f>
        <v>0</v>
      </c>
      <c r="BH194" s="168">
        <f>IF(N194="zníž. prenesená",J194,0)</f>
        <v>0</v>
      </c>
      <c r="BI194" s="168">
        <f>IF(N194="nulová",J194,0)</f>
        <v>0</v>
      </c>
      <c r="BJ194" s="16" t="s">
        <v>82</v>
      </c>
      <c r="BK194" s="168">
        <f>ROUND(I194*H194,2)</f>
        <v>0</v>
      </c>
      <c r="BL194" s="16" t="s">
        <v>165</v>
      </c>
      <c r="BM194" s="167" t="s">
        <v>261</v>
      </c>
    </row>
    <row r="195" spans="2:65" s="12" customFormat="1">
      <c r="B195" s="169"/>
      <c r="D195" s="170" t="s">
        <v>167</v>
      </c>
      <c r="E195" s="171" t="s">
        <v>1</v>
      </c>
      <c r="F195" s="172" t="s">
        <v>262</v>
      </c>
      <c r="H195" s="173">
        <v>3048.136</v>
      </c>
      <c r="I195" s="174"/>
      <c r="L195" s="169"/>
      <c r="M195" s="175"/>
      <c r="N195" s="176"/>
      <c r="O195" s="176"/>
      <c r="P195" s="176"/>
      <c r="Q195" s="176"/>
      <c r="R195" s="176"/>
      <c r="S195" s="176"/>
      <c r="T195" s="177"/>
      <c r="AT195" s="171" t="s">
        <v>167</v>
      </c>
      <c r="AU195" s="171" t="s">
        <v>82</v>
      </c>
      <c r="AV195" s="12" t="s">
        <v>82</v>
      </c>
      <c r="AW195" s="12" t="s">
        <v>27</v>
      </c>
      <c r="AX195" s="12" t="s">
        <v>74</v>
      </c>
      <c r="AY195" s="171" t="s">
        <v>159</v>
      </c>
    </row>
    <row r="196" spans="2:65" s="1" customFormat="1" ht="24" customHeight="1">
      <c r="B196" s="155"/>
      <c r="C196" s="156" t="s">
        <v>263</v>
      </c>
      <c r="D196" s="156" t="s">
        <v>161</v>
      </c>
      <c r="E196" s="157" t="s">
        <v>264</v>
      </c>
      <c r="F196" s="158" t="s">
        <v>265</v>
      </c>
      <c r="G196" s="159" t="s">
        <v>164</v>
      </c>
      <c r="H196" s="160">
        <v>435.44799999999998</v>
      </c>
      <c r="I196" s="161"/>
      <c r="J196" s="162">
        <f>ROUND(I196*H196,2)</f>
        <v>0</v>
      </c>
      <c r="K196" s="158" t="s">
        <v>172</v>
      </c>
      <c r="L196" s="31"/>
      <c r="M196" s="163" t="s">
        <v>1</v>
      </c>
      <c r="N196" s="164" t="s">
        <v>36</v>
      </c>
      <c r="O196" s="54"/>
      <c r="P196" s="165">
        <f>O196*H196</f>
        <v>0</v>
      </c>
      <c r="Q196" s="165">
        <v>0</v>
      </c>
      <c r="R196" s="165">
        <f>Q196*H196</f>
        <v>0</v>
      </c>
      <c r="S196" s="165">
        <v>0</v>
      </c>
      <c r="T196" s="166">
        <f>S196*H196</f>
        <v>0</v>
      </c>
      <c r="AR196" s="167" t="s">
        <v>165</v>
      </c>
      <c r="AT196" s="167" t="s">
        <v>161</v>
      </c>
      <c r="AU196" s="167" t="s">
        <v>82</v>
      </c>
      <c r="AY196" s="16" t="s">
        <v>159</v>
      </c>
      <c r="BE196" s="168">
        <f>IF(N196="základná",J196,0)</f>
        <v>0</v>
      </c>
      <c r="BF196" s="168">
        <f>IF(N196="znížená",J196,0)</f>
        <v>0</v>
      </c>
      <c r="BG196" s="168">
        <f>IF(N196="zákl. prenesená",J196,0)</f>
        <v>0</v>
      </c>
      <c r="BH196" s="168">
        <f>IF(N196="zníž. prenesená",J196,0)</f>
        <v>0</v>
      </c>
      <c r="BI196" s="168">
        <f>IF(N196="nulová",J196,0)</f>
        <v>0</v>
      </c>
      <c r="BJ196" s="16" t="s">
        <v>82</v>
      </c>
      <c r="BK196" s="168">
        <f>ROUND(I196*H196,2)</f>
        <v>0</v>
      </c>
      <c r="BL196" s="16" t="s">
        <v>165</v>
      </c>
      <c r="BM196" s="167" t="s">
        <v>266</v>
      </c>
    </row>
    <row r="197" spans="2:65" s="1" customFormat="1" ht="16.5" customHeight="1">
      <c r="B197" s="155"/>
      <c r="C197" s="156" t="s">
        <v>267</v>
      </c>
      <c r="D197" s="156" t="s">
        <v>161</v>
      </c>
      <c r="E197" s="157" t="s">
        <v>268</v>
      </c>
      <c r="F197" s="158" t="s">
        <v>269</v>
      </c>
      <c r="G197" s="159" t="s">
        <v>164</v>
      </c>
      <c r="H197" s="160">
        <v>435.44799999999998</v>
      </c>
      <c r="I197" s="161"/>
      <c r="J197" s="162">
        <f>ROUND(I197*H197,2)</f>
        <v>0</v>
      </c>
      <c r="K197" s="158" t="s">
        <v>172</v>
      </c>
      <c r="L197" s="31"/>
      <c r="M197" s="163" t="s">
        <v>1</v>
      </c>
      <c r="N197" s="164" t="s">
        <v>36</v>
      </c>
      <c r="O197" s="54"/>
      <c r="P197" s="165">
        <f>O197*H197</f>
        <v>0</v>
      </c>
      <c r="Q197" s="165">
        <v>0</v>
      </c>
      <c r="R197" s="165">
        <f>Q197*H197</f>
        <v>0</v>
      </c>
      <c r="S197" s="165">
        <v>0</v>
      </c>
      <c r="T197" s="166">
        <f>S197*H197</f>
        <v>0</v>
      </c>
      <c r="AR197" s="167" t="s">
        <v>165</v>
      </c>
      <c r="AT197" s="167" t="s">
        <v>161</v>
      </c>
      <c r="AU197" s="167" t="s">
        <v>82</v>
      </c>
      <c r="AY197" s="16" t="s">
        <v>159</v>
      </c>
      <c r="BE197" s="168">
        <f>IF(N197="základná",J197,0)</f>
        <v>0</v>
      </c>
      <c r="BF197" s="168">
        <f>IF(N197="znížená",J197,0)</f>
        <v>0</v>
      </c>
      <c r="BG197" s="168">
        <f>IF(N197="zákl. prenesená",J197,0)</f>
        <v>0</v>
      </c>
      <c r="BH197" s="168">
        <f>IF(N197="zníž. prenesená",J197,0)</f>
        <v>0</v>
      </c>
      <c r="BI197" s="168">
        <f>IF(N197="nulová",J197,0)</f>
        <v>0</v>
      </c>
      <c r="BJ197" s="16" t="s">
        <v>82</v>
      </c>
      <c r="BK197" s="168">
        <f>ROUND(I197*H197,2)</f>
        <v>0</v>
      </c>
      <c r="BL197" s="16" t="s">
        <v>165</v>
      </c>
      <c r="BM197" s="167" t="s">
        <v>270</v>
      </c>
    </row>
    <row r="198" spans="2:65" s="1" customFormat="1" ht="24" customHeight="1">
      <c r="B198" s="155"/>
      <c r="C198" s="156" t="s">
        <v>271</v>
      </c>
      <c r="D198" s="156" t="s">
        <v>161</v>
      </c>
      <c r="E198" s="157" t="s">
        <v>272</v>
      </c>
      <c r="F198" s="158" t="s">
        <v>273</v>
      </c>
      <c r="G198" s="159" t="s">
        <v>227</v>
      </c>
      <c r="H198" s="160">
        <v>783.80600000000004</v>
      </c>
      <c r="I198" s="161"/>
      <c r="J198" s="162">
        <f>ROUND(I198*H198,2)</f>
        <v>0</v>
      </c>
      <c r="K198" s="158" t="s">
        <v>172</v>
      </c>
      <c r="L198" s="31"/>
      <c r="M198" s="163" t="s">
        <v>1</v>
      </c>
      <c r="N198" s="164" t="s">
        <v>36</v>
      </c>
      <c r="O198" s="54"/>
      <c r="P198" s="165">
        <f>O198*H198</f>
        <v>0</v>
      </c>
      <c r="Q198" s="165">
        <v>0</v>
      </c>
      <c r="R198" s="165">
        <f>Q198*H198</f>
        <v>0</v>
      </c>
      <c r="S198" s="165">
        <v>0</v>
      </c>
      <c r="T198" s="166">
        <f>S198*H198</f>
        <v>0</v>
      </c>
      <c r="AR198" s="167" t="s">
        <v>165</v>
      </c>
      <c r="AT198" s="167" t="s">
        <v>161</v>
      </c>
      <c r="AU198" s="167" t="s">
        <v>82</v>
      </c>
      <c r="AY198" s="16" t="s">
        <v>159</v>
      </c>
      <c r="BE198" s="168">
        <f>IF(N198="základná",J198,0)</f>
        <v>0</v>
      </c>
      <c r="BF198" s="168">
        <f>IF(N198="znížená",J198,0)</f>
        <v>0</v>
      </c>
      <c r="BG198" s="168">
        <f>IF(N198="zákl. prenesená",J198,0)</f>
        <v>0</v>
      </c>
      <c r="BH198" s="168">
        <f>IF(N198="zníž. prenesená",J198,0)</f>
        <v>0</v>
      </c>
      <c r="BI198" s="168">
        <f>IF(N198="nulová",J198,0)</f>
        <v>0</v>
      </c>
      <c r="BJ198" s="16" t="s">
        <v>82</v>
      </c>
      <c r="BK198" s="168">
        <f>ROUND(I198*H198,2)</f>
        <v>0</v>
      </c>
      <c r="BL198" s="16" t="s">
        <v>165</v>
      </c>
      <c r="BM198" s="167" t="s">
        <v>274</v>
      </c>
    </row>
    <row r="199" spans="2:65" s="12" customFormat="1">
      <c r="B199" s="169"/>
      <c r="D199" s="170" t="s">
        <v>167</v>
      </c>
      <c r="E199" s="171" t="s">
        <v>1</v>
      </c>
      <c r="F199" s="172" t="s">
        <v>275</v>
      </c>
      <c r="H199" s="173">
        <v>783.80600000000004</v>
      </c>
      <c r="I199" s="174"/>
      <c r="L199" s="169"/>
      <c r="M199" s="175"/>
      <c r="N199" s="176"/>
      <c r="O199" s="176"/>
      <c r="P199" s="176"/>
      <c r="Q199" s="176"/>
      <c r="R199" s="176"/>
      <c r="S199" s="176"/>
      <c r="T199" s="177"/>
      <c r="AT199" s="171" t="s">
        <v>167</v>
      </c>
      <c r="AU199" s="171" t="s">
        <v>82</v>
      </c>
      <c r="AV199" s="12" t="s">
        <v>82</v>
      </c>
      <c r="AW199" s="12" t="s">
        <v>27</v>
      </c>
      <c r="AX199" s="12" t="s">
        <v>74</v>
      </c>
      <c r="AY199" s="171" t="s">
        <v>159</v>
      </c>
    </row>
    <row r="200" spans="2:65" s="11" customFormat="1" ht="22.95" customHeight="1">
      <c r="B200" s="142"/>
      <c r="D200" s="143" t="s">
        <v>69</v>
      </c>
      <c r="E200" s="153" t="s">
        <v>82</v>
      </c>
      <c r="F200" s="153" t="s">
        <v>276</v>
      </c>
      <c r="I200" s="145"/>
      <c r="J200" s="154">
        <f>BK200</f>
        <v>0</v>
      </c>
      <c r="L200" s="142"/>
      <c r="M200" s="147"/>
      <c r="N200" s="148"/>
      <c r="O200" s="148"/>
      <c r="P200" s="149">
        <f>SUM(P201:P259)</f>
        <v>0</v>
      </c>
      <c r="Q200" s="148"/>
      <c r="R200" s="149">
        <f>SUM(R201:R259)</f>
        <v>539.79953528999988</v>
      </c>
      <c r="S200" s="148"/>
      <c r="T200" s="150">
        <f>SUM(T201:T259)</f>
        <v>0</v>
      </c>
      <c r="AR200" s="143" t="s">
        <v>74</v>
      </c>
      <c r="AT200" s="151" t="s">
        <v>69</v>
      </c>
      <c r="AU200" s="151" t="s">
        <v>74</v>
      </c>
      <c r="AY200" s="143" t="s">
        <v>159</v>
      </c>
      <c r="BK200" s="152">
        <f>SUM(BK201:BK259)</f>
        <v>0</v>
      </c>
    </row>
    <row r="201" spans="2:65" s="1" customFormat="1" ht="24" customHeight="1">
      <c r="B201" s="155"/>
      <c r="C201" s="156" t="s">
        <v>277</v>
      </c>
      <c r="D201" s="156" t="s">
        <v>161</v>
      </c>
      <c r="E201" s="157" t="s">
        <v>278</v>
      </c>
      <c r="F201" s="158" t="s">
        <v>279</v>
      </c>
      <c r="G201" s="159" t="s">
        <v>164</v>
      </c>
      <c r="H201" s="160">
        <v>6.8360000000000003</v>
      </c>
      <c r="I201" s="161"/>
      <c r="J201" s="162">
        <f>ROUND(I201*H201,2)</f>
        <v>0</v>
      </c>
      <c r="K201" s="158" t="s">
        <v>172</v>
      </c>
      <c r="L201" s="31"/>
      <c r="M201" s="163" t="s">
        <v>1</v>
      </c>
      <c r="N201" s="164" t="s">
        <v>36</v>
      </c>
      <c r="O201" s="54"/>
      <c r="P201" s="165">
        <f>O201*H201</f>
        <v>0</v>
      </c>
      <c r="Q201" s="165">
        <v>2.2119</v>
      </c>
      <c r="R201" s="165">
        <f>Q201*H201</f>
        <v>15.120548400000001</v>
      </c>
      <c r="S201" s="165">
        <v>0</v>
      </c>
      <c r="T201" s="166">
        <f>S201*H201</f>
        <v>0</v>
      </c>
      <c r="AR201" s="167" t="s">
        <v>165</v>
      </c>
      <c r="AT201" s="167" t="s">
        <v>161</v>
      </c>
      <c r="AU201" s="167" t="s">
        <v>82</v>
      </c>
      <c r="AY201" s="16" t="s">
        <v>159</v>
      </c>
      <c r="BE201" s="168">
        <f>IF(N201="základná",J201,0)</f>
        <v>0</v>
      </c>
      <c r="BF201" s="168">
        <f>IF(N201="znížená",J201,0)</f>
        <v>0</v>
      </c>
      <c r="BG201" s="168">
        <f>IF(N201="zákl. prenesená",J201,0)</f>
        <v>0</v>
      </c>
      <c r="BH201" s="168">
        <f>IF(N201="zníž. prenesená",J201,0)</f>
        <v>0</v>
      </c>
      <c r="BI201" s="168">
        <f>IF(N201="nulová",J201,0)</f>
        <v>0</v>
      </c>
      <c r="BJ201" s="16" t="s">
        <v>82</v>
      </c>
      <c r="BK201" s="168">
        <f>ROUND(I201*H201,2)</f>
        <v>0</v>
      </c>
      <c r="BL201" s="16" t="s">
        <v>165</v>
      </c>
      <c r="BM201" s="167" t="s">
        <v>280</v>
      </c>
    </row>
    <row r="202" spans="2:65" s="14" customFormat="1" ht="30.6">
      <c r="B202" s="188"/>
      <c r="D202" s="170" t="s">
        <v>167</v>
      </c>
      <c r="E202" s="189" t="s">
        <v>1</v>
      </c>
      <c r="F202" s="190" t="s">
        <v>281</v>
      </c>
      <c r="H202" s="189" t="s">
        <v>1</v>
      </c>
      <c r="I202" s="191"/>
      <c r="L202" s="188"/>
      <c r="M202" s="192"/>
      <c r="N202" s="193"/>
      <c r="O202" s="193"/>
      <c r="P202" s="193"/>
      <c r="Q202" s="193"/>
      <c r="R202" s="193"/>
      <c r="S202" s="193"/>
      <c r="T202" s="194"/>
      <c r="AT202" s="189" t="s">
        <v>167</v>
      </c>
      <c r="AU202" s="189" t="s">
        <v>82</v>
      </c>
      <c r="AV202" s="14" t="s">
        <v>74</v>
      </c>
      <c r="AW202" s="14" t="s">
        <v>27</v>
      </c>
      <c r="AX202" s="14" t="s">
        <v>70</v>
      </c>
      <c r="AY202" s="189" t="s">
        <v>159</v>
      </c>
    </row>
    <row r="203" spans="2:65" s="12" customFormat="1">
      <c r="B203" s="169"/>
      <c r="D203" s="170" t="s">
        <v>167</v>
      </c>
      <c r="E203" s="171" t="s">
        <v>1</v>
      </c>
      <c r="F203" s="172" t="s">
        <v>282</v>
      </c>
      <c r="H203" s="173">
        <v>4.9359999999999999</v>
      </c>
      <c r="I203" s="174"/>
      <c r="L203" s="169"/>
      <c r="M203" s="175"/>
      <c r="N203" s="176"/>
      <c r="O203" s="176"/>
      <c r="P203" s="176"/>
      <c r="Q203" s="176"/>
      <c r="R203" s="176"/>
      <c r="S203" s="176"/>
      <c r="T203" s="177"/>
      <c r="AT203" s="171" t="s">
        <v>167</v>
      </c>
      <c r="AU203" s="171" t="s">
        <v>82</v>
      </c>
      <c r="AV203" s="12" t="s">
        <v>82</v>
      </c>
      <c r="AW203" s="12" t="s">
        <v>27</v>
      </c>
      <c r="AX203" s="12" t="s">
        <v>70</v>
      </c>
      <c r="AY203" s="171" t="s">
        <v>159</v>
      </c>
    </row>
    <row r="204" spans="2:65" s="12" customFormat="1" ht="20.399999999999999">
      <c r="B204" s="169"/>
      <c r="D204" s="170" t="s">
        <v>167</v>
      </c>
      <c r="E204" s="171" t="s">
        <v>1</v>
      </c>
      <c r="F204" s="172" t="s">
        <v>283</v>
      </c>
      <c r="H204" s="173">
        <v>1.9</v>
      </c>
      <c r="I204" s="174"/>
      <c r="L204" s="169"/>
      <c r="M204" s="175"/>
      <c r="N204" s="176"/>
      <c r="O204" s="176"/>
      <c r="P204" s="176"/>
      <c r="Q204" s="176"/>
      <c r="R204" s="176"/>
      <c r="S204" s="176"/>
      <c r="T204" s="177"/>
      <c r="AT204" s="171" t="s">
        <v>167</v>
      </c>
      <c r="AU204" s="171" t="s">
        <v>82</v>
      </c>
      <c r="AV204" s="12" t="s">
        <v>82</v>
      </c>
      <c r="AW204" s="12" t="s">
        <v>27</v>
      </c>
      <c r="AX204" s="12" t="s">
        <v>70</v>
      </c>
      <c r="AY204" s="171" t="s">
        <v>159</v>
      </c>
    </row>
    <row r="205" spans="2:65" s="13" customFormat="1">
      <c r="B205" s="178"/>
      <c r="D205" s="170" t="s">
        <v>167</v>
      </c>
      <c r="E205" s="179" t="s">
        <v>1</v>
      </c>
      <c r="F205" s="180" t="s">
        <v>169</v>
      </c>
      <c r="H205" s="181">
        <v>6.8360000000000003</v>
      </c>
      <c r="I205" s="182"/>
      <c r="L205" s="178"/>
      <c r="M205" s="183"/>
      <c r="N205" s="184"/>
      <c r="O205" s="184"/>
      <c r="P205" s="184"/>
      <c r="Q205" s="184"/>
      <c r="R205" s="184"/>
      <c r="S205" s="184"/>
      <c r="T205" s="185"/>
      <c r="AT205" s="179" t="s">
        <v>167</v>
      </c>
      <c r="AU205" s="179" t="s">
        <v>82</v>
      </c>
      <c r="AV205" s="13" t="s">
        <v>165</v>
      </c>
      <c r="AW205" s="13" t="s">
        <v>27</v>
      </c>
      <c r="AX205" s="13" t="s">
        <v>74</v>
      </c>
      <c r="AY205" s="179" t="s">
        <v>159</v>
      </c>
    </row>
    <row r="206" spans="2:65" s="1" customFormat="1" ht="16.5" customHeight="1">
      <c r="B206" s="155"/>
      <c r="C206" s="156" t="s">
        <v>7</v>
      </c>
      <c r="D206" s="156" t="s">
        <v>161</v>
      </c>
      <c r="E206" s="157" t="s">
        <v>284</v>
      </c>
      <c r="F206" s="158" t="s">
        <v>285</v>
      </c>
      <c r="G206" s="159" t="s">
        <v>202</v>
      </c>
      <c r="H206" s="160">
        <v>55.375999999999998</v>
      </c>
      <c r="I206" s="161"/>
      <c r="J206" s="162">
        <f>ROUND(I206*H206,2)</f>
        <v>0</v>
      </c>
      <c r="K206" s="158" t="s">
        <v>172</v>
      </c>
      <c r="L206" s="31"/>
      <c r="M206" s="163" t="s">
        <v>1</v>
      </c>
      <c r="N206" s="164" t="s">
        <v>36</v>
      </c>
      <c r="O206" s="54"/>
      <c r="P206" s="165">
        <f>O206*H206</f>
        <v>0</v>
      </c>
      <c r="Q206" s="165">
        <v>6.7000000000000002E-4</v>
      </c>
      <c r="R206" s="165">
        <f>Q206*H206</f>
        <v>3.7101919999999997E-2</v>
      </c>
      <c r="S206" s="165">
        <v>0</v>
      </c>
      <c r="T206" s="166">
        <f>S206*H206</f>
        <v>0</v>
      </c>
      <c r="AR206" s="167" t="s">
        <v>165</v>
      </c>
      <c r="AT206" s="167" t="s">
        <v>161</v>
      </c>
      <c r="AU206" s="167" t="s">
        <v>82</v>
      </c>
      <c r="AY206" s="16" t="s">
        <v>159</v>
      </c>
      <c r="BE206" s="168">
        <f>IF(N206="základná",J206,0)</f>
        <v>0</v>
      </c>
      <c r="BF206" s="168">
        <f>IF(N206="znížená",J206,0)</f>
        <v>0</v>
      </c>
      <c r="BG206" s="168">
        <f>IF(N206="zákl. prenesená",J206,0)</f>
        <v>0</v>
      </c>
      <c r="BH206" s="168">
        <f>IF(N206="zníž. prenesená",J206,0)</f>
        <v>0</v>
      </c>
      <c r="BI206" s="168">
        <f>IF(N206="nulová",J206,0)</f>
        <v>0</v>
      </c>
      <c r="BJ206" s="16" t="s">
        <v>82</v>
      </c>
      <c r="BK206" s="168">
        <f>ROUND(I206*H206,2)</f>
        <v>0</v>
      </c>
      <c r="BL206" s="16" t="s">
        <v>165</v>
      </c>
      <c r="BM206" s="167" t="s">
        <v>286</v>
      </c>
    </row>
    <row r="207" spans="2:65" s="14" customFormat="1">
      <c r="B207" s="188"/>
      <c r="D207" s="170" t="s">
        <v>167</v>
      </c>
      <c r="E207" s="189" t="s">
        <v>1</v>
      </c>
      <c r="F207" s="190" t="s">
        <v>287</v>
      </c>
      <c r="H207" s="189" t="s">
        <v>1</v>
      </c>
      <c r="I207" s="191"/>
      <c r="L207" s="188"/>
      <c r="M207" s="192"/>
      <c r="N207" s="193"/>
      <c r="O207" s="193"/>
      <c r="P207" s="193"/>
      <c r="Q207" s="193"/>
      <c r="R207" s="193"/>
      <c r="S207" s="193"/>
      <c r="T207" s="194"/>
      <c r="AT207" s="189" t="s">
        <v>167</v>
      </c>
      <c r="AU207" s="189" t="s">
        <v>82</v>
      </c>
      <c r="AV207" s="14" t="s">
        <v>74</v>
      </c>
      <c r="AW207" s="14" t="s">
        <v>27</v>
      </c>
      <c r="AX207" s="14" t="s">
        <v>70</v>
      </c>
      <c r="AY207" s="189" t="s">
        <v>159</v>
      </c>
    </row>
    <row r="208" spans="2:65" s="12" customFormat="1">
      <c r="B208" s="169"/>
      <c r="D208" s="170" t="s">
        <v>167</v>
      </c>
      <c r="E208" s="171" t="s">
        <v>1</v>
      </c>
      <c r="F208" s="172" t="s">
        <v>288</v>
      </c>
      <c r="H208" s="173">
        <v>52.975999999999999</v>
      </c>
      <c r="I208" s="174"/>
      <c r="L208" s="169"/>
      <c r="M208" s="175"/>
      <c r="N208" s="176"/>
      <c r="O208" s="176"/>
      <c r="P208" s="176"/>
      <c r="Q208" s="176"/>
      <c r="R208" s="176"/>
      <c r="S208" s="176"/>
      <c r="T208" s="177"/>
      <c r="AT208" s="171" t="s">
        <v>167</v>
      </c>
      <c r="AU208" s="171" t="s">
        <v>82</v>
      </c>
      <c r="AV208" s="12" t="s">
        <v>82</v>
      </c>
      <c r="AW208" s="12" t="s">
        <v>27</v>
      </c>
      <c r="AX208" s="12" t="s">
        <v>70</v>
      </c>
      <c r="AY208" s="171" t="s">
        <v>159</v>
      </c>
    </row>
    <row r="209" spans="2:65" s="12" customFormat="1">
      <c r="B209" s="169"/>
      <c r="D209" s="170" t="s">
        <v>167</v>
      </c>
      <c r="E209" s="171" t="s">
        <v>1</v>
      </c>
      <c r="F209" s="172" t="s">
        <v>289</v>
      </c>
      <c r="H209" s="173">
        <v>2.4</v>
      </c>
      <c r="I209" s="174"/>
      <c r="L209" s="169"/>
      <c r="M209" s="175"/>
      <c r="N209" s="176"/>
      <c r="O209" s="176"/>
      <c r="P209" s="176"/>
      <c r="Q209" s="176"/>
      <c r="R209" s="176"/>
      <c r="S209" s="176"/>
      <c r="T209" s="177"/>
      <c r="AT209" s="171" t="s">
        <v>167</v>
      </c>
      <c r="AU209" s="171" t="s">
        <v>82</v>
      </c>
      <c r="AV209" s="12" t="s">
        <v>82</v>
      </c>
      <c r="AW209" s="12" t="s">
        <v>27</v>
      </c>
      <c r="AX209" s="12" t="s">
        <v>70</v>
      </c>
      <c r="AY209" s="171" t="s">
        <v>159</v>
      </c>
    </row>
    <row r="210" spans="2:65" s="13" customFormat="1">
      <c r="B210" s="178"/>
      <c r="D210" s="170" t="s">
        <v>167</v>
      </c>
      <c r="E210" s="179" t="s">
        <v>1</v>
      </c>
      <c r="F210" s="180" t="s">
        <v>169</v>
      </c>
      <c r="H210" s="181">
        <v>55.375999999999998</v>
      </c>
      <c r="I210" s="182"/>
      <c r="L210" s="178"/>
      <c r="M210" s="183"/>
      <c r="N210" s="184"/>
      <c r="O210" s="184"/>
      <c r="P210" s="184"/>
      <c r="Q210" s="184"/>
      <c r="R210" s="184"/>
      <c r="S210" s="184"/>
      <c r="T210" s="185"/>
      <c r="AT210" s="179" t="s">
        <v>167</v>
      </c>
      <c r="AU210" s="179" t="s">
        <v>82</v>
      </c>
      <c r="AV210" s="13" t="s">
        <v>165</v>
      </c>
      <c r="AW210" s="13" t="s">
        <v>27</v>
      </c>
      <c r="AX210" s="13" t="s">
        <v>74</v>
      </c>
      <c r="AY210" s="179" t="s">
        <v>159</v>
      </c>
    </row>
    <row r="211" spans="2:65" s="1" customFormat="1" ht="16.5" customHeight="1">
      <c r="B211" s="155"/>
      <c r="C211" s="156" t="s">
        <v>290</v>
      </c>
      <c r="D211" s="156" t="s">
        <v>161</v>
      </c>
      <c r="E211" s="157" t="s">
        <v>291</v>
      </c>
      <c r="F211" s="158" t="s">
        <v>292</v>
      </c>
      <c r="G211" s="159" t="s">
        <v>202</v>
      </c>
      <c r="H211" s="160">
        <v>55.375999999999998</v>
      </c>
      <c r="I211" s="161"/>
      <c r="J211" s="162">
        <f>ROUND(I211*H211,2)</f>
        <v>0</v>
      </c>
      <c r="K211" s="158" t="s">
        <v>172</v>
      </c>
      <c r="L211" s="31"/>
      <c r="M211" s="163" t="s">
        <v>1</v>
      </c>
      <c r="N211" s="164" t="s">
        <v>36</v>
      </c>
      <c r="O211" s="54"/>
      <c r="P211" s="165">
        <f>O211*H211</f>
        <v>0</v>
      </c>
      <c r="Q211" s="165">
        <v>0</v>
      </c>
      <c r="R211" s="165">
        <f>Q211*H211</f>
        <v>0</v>
      </c>
      <c r="S211" s="165">
        <v>0</v>
      </c>
      <c r="T211" s="166">
        <f>S211*H211</f>
        <v>0</v>
      </c>
      <c r="AR211" s="167" t="s">
        <v>165</v>
      </c>
      <c r="AT211" s="167" t="s">
        <v>161</v>
      </c>
      <c r="AU211" s="167" t="s">
        <v>82</v>
      </c>
      <c r="AY211" s="16" t="s">
        <v>159</v>
      </c>
      <c r="BE211" s="168">
        <f>IF(N211="základná",J211,0)</f>
        <v>0</v>
      </c>
      <c r="BF211" s="168">
        <f>IF(N211="znížená",J211,0)</f>
        <v>0</v>
      </c>
      <c r="BG211" s="168">
        <f>IF(N211="zákl. prenesená",J211,0)</f>
        <v>0</v>
      </c>
      <c r="BH211" s="168">
        <f>IF(N211="zníž. prenesená",J211,0)</f>
        <v>0</v>
      </c>
      <c r="BI211" s="168">
        <f>IF(N211="nulová",J211,0)</f>
        <v>0</v>
      </c>
      <c r="BJ211" s="16" t="s">
        <v>82</v>
      </c>
      <c r="BK211" s="168">
        <f>ROUND(I211*H211,2)</f>
        <v>0</v>
      </c>
      <c r="BL211" s="16" t="s">
        <v>165</v>
      </c>
      <c r="BM211" s="167" t="s">
        <v>293</v>
      </c>
    </row>
    <row r="212" spans="2:65" s="1" customFormat="1" ht="16.5" customHeight="1">
      <c r="B212" s="155"/>
      <c r="C212" s="156" t="s">
        <v>294</v>
      </c>
      <c r="D212" s="156" t="s">
        <v>161</v>
      </c>
      <c r="E212" s="157" t="s">
        <v>295</v>
      </c>
      <c r="F212" s="158" t="s">
        <v>296</v>
      </c>
      <c r="G212" s="159" t="s">
        <v>227</v>
      </c>
      <c r="H212" s="160">
        <v>0.16</v>
      </c>
      <c r="I212" s="161"/>
      <c r="J212" s="162">
        <f>ROUND(I212*H212,2)</f>
        <v>0</v>
      </c>
      <c r="K212" s="158" t="s">
        <v>172</v>
      </c>
      <c r="L212" s="31"/>
      <c r="M212" s="163" t="s">
        <v>1</v>
      </c>
      <c r="N212" s="164" t="s">
        <v>36</v>
      </c>
      <c r="O212" s="54"/>
      <c r="P212" s="165">
        <f>O212*H212</f>
        <v>0</v>
      </c>
      <c r="Q212" s="165">
        <v>1.0197700000000001</v>
      </c>
      <c r="R212" s="165">
        <f>Q212*H212</f>
        <v>0.16316320000000001</v>
      </c>
      <c r="S212" s="165">
        <v>0</v>
      </c>
      <c r="T212" s="166">
        <f>S212*H212</f>
        <v>0</v>
      </c>
      <c r="AR212" s="167" t="s">
        <v>165</v>
      </c>
      <c r="AT212" s="167" t="s">
        <v>161</v>
      </c>
      <c r="AU212" s="167" t="s">
        <v>82</v>
      </c>
      <c r="AY212" s="16" t="s">
        <v>159</v>
      </c>
      <c r="BE212" s="168">
        <f>IF(N212="základná",J212,0)</f>
        <v>0</v>
      </c>
      <c r="BF212" s="168">
        <f>IF(N212="znížená",J212,0)</f>
        <v>0</v>
      </c>
      <c r="BG212" s="168">
        <f>IF(N212="zákl. prenesená",J212,0)</f>
        <v>0</v>
      </c>
      <c r="BH212" s="168">
        <f>IF(N212="zníž. prenesená",J212,0)</f>
        <v>0</v>
      </c>
      <c r="BI212" s="168">
        <f>IF(N212="nulová",J212,0)</f>
        <v>0</v>
      </c>
      <c r="BJ212" s="16" t="s">
        <v>82</v>
      </c>
      <c r="BK212" s="168">
        <f>ROUND(I212*H212,2)</f>
        <v>0</v>
      </c>
      <c r="BL212" s="16" t="s">
        <v>165</v>
      </c>
      <c r="BM212" s="167" t="s">
        <v>297</v>
      </c>
    </row>
    <row r="213" spans="2:65" s="12" customFormat="1" ht="20.399999999999999">
      <c r="B213" s="169"/>
      <c r="D213" s="170" t="s">
        <v>167</v>
      </c>
      <c r="E213" s="171" t="s">
        <v>1</v>
      </c>
      <c r="F213" s="172" t="s">
        <v>298</v>
      </c>
      <c r="H213" s="173">
        <v>0.16</v>
      </c>
      <c r="I213" s="174"/>
      <c r="L213" s="169"/>
      <c r="M213" s="175"/>
      <c r="N213" s="176"/>
      <c r="O213" s="176"/>
      <c r="P213" s="176"/>
      <c r="Q213" s="176"/>
      <c r="R213" s="176"/>
      <c r="S213" s="176"/>
      <c r="T213" s="177"/>
      <c r="AT213" s="171" t="s">
        <v>167</v>
      </c>
      <c r="AU213" s="171" t="s">
        <v>82</v>
      </c>
      <c r="AV213" s="12" t="s">
        <v>82</v>
      </c>
      <c r="AW213" s="12" t="s">
        <v>27</v>
      </c>
      <c r="AX213" s="12" t="s">
        <v>70</v>
      </c>
      <c r="AY213" s="171" t="s">
        <v>159</v>
      </c>
    </row>
    <row r="214" spans="2:65" s="13" customFormat="1">
      <c r="B214" s="178"/>
      <c r="D214" s="170" t="s">
        <v>167</v>
      </c>
      <c r="E214" s="179" t="s">
        <v>1</v>
      </c>
      <c r="F214" s="180" t="s">
        <v>169</v>
      </c>
      <c r="H214" s="181">
        <v>0.16</v>
      </c>
      <c r="I214" s="182"/>
      <c r="L214" s="178"/>
      <c r="M214" s="183"/>
      <c r="N214" s="184"/>
      <c r="O214" s="184"/>
      <c r="P214" s="184"/>
      <c r="Q214" s="184"/>
      <c r="R214" s="184"/>
      <c r="S214" s="184"/>
      <c r="T214" s="185"/>
      <c r="AT214" s="179" t="s">
        <v>167</v>
      </c>
      <c r="AU214" s="179" t="s">
        <v>82</v>
      </c>
      <c r="AV214" s="13" t="s">
        <v>165</v>
      </c>
      <c r="AW214" s="13" t="s">
        <v>27</v>
      </c>
      <c r="AX214" s="13" t="s">
        <v>74</v>
      </c>
      <c r="AY214" s="179" t="s">
        <v>159</v>
      </c>
    </row>
    <row r="215" spans="2:65" s="1" customFormat="1" ht="24" customHeight="1">
      <c r="B215" s="155"/>
      <c r="C215" s="156" t="s">
        <v>299</v>
      </c>
      <c r="D215" s="156" t="s">
        <v>161</v>
      </c>
      <c r="E215" s="157" t="s">
        <v>300</v>
      </c>
      <c r="F215" s="158" t="s">
        <v>301</v>
      </c>
      <c r="G215" s="159" t="s">
        <v>164</v>
      </c>
      <c r="H215" s="160">
        <v>227.43799999999999</v>
      </c>
      <c r="I215" s="161"/>
      <c r="J215" s="162">
        <f>ROUND(I215*H215,2)</f>
        <v>0</v>
      </c>
      <c r="K215" s="158" t="s">
        <v>172</v>
      </c>
      <c r="L215" s="31"/>
      <c r="M215" s="163" t="s">
        <v>1</v>
      </c>
      <c r="N215" s="164" t="s">
        <v>36</v>
      </c>
      <c r="O215" s="54"/>
      <c r="P215" s="165">
        <f>O215*H215</f>
        <v>0</v>
      </c>
      <c r="Q215" s="165">
        <v>2.2119</v>
      </c>
      <c r="R215" s="165">
        <f>Q215*H215</f>
        <v>503.07011219999998</v>
      </c>
      <c r="S215" s="165">
        <v>0</v>
      </c>
      <c r="T215" s="166">
        <f>S215*H215</f>
        <v>0</v>
      </c>
      <c r="AR215" s="167" t="s">
        <v>165</v>
      </c>
      <c r="AT215" s="167" t="s">
        <v>161</v>
      </c>
      <c r="AU215" s="167" t="s">
        <v>82</v>
      </c>
      <c r="AY215" s="16" t="s">
        <v>159</v>
      </c>
      <c r="BE215" s="168">
        <f>IF(N215="základná",J215,0)</f>
        <v>0</v>
      </c>
      <c r="BF215" s="168">
        <f>IF(N215="znížená",J215,0)</f>
        <v>0</v>
      </c>
      <c r="BG215" s="168">
        <f>IF(N215="zákl. prenesená",J215,0)</f>
        <v>0</v>
      </c>
      <c r="BH215" s="168">
        <f>IF(N215="zníž. prenesená",J215,0)</f>
        <v>0</v>
      </c>
      <c r="BI215" s="168">
        <f>IF(N215="nulová",J215,0)</f>
        <v>0</v>
      </c>
      <c r="BJ215" s="16" t="s">
        <v>82</v>
      </c>
      <c r="BK215" s="168">
        <f>ROUND(I215*H215,2)</f>
        <v>0</v>
      </c>
      <c r="BL215" s="16" t="s">
        <v>165</v>
      </c>
      <c r="BM215" s="167" t="s">
        <v>302</v>
      </c>
    </row>
    <row r="216" spans="2:65" s="14" customFormat="1" ht="20.399999999999999">
      <c r="B216" s="188"/>
      <c r="D216" s="170" t="s">
        <v>167</v>
      </c>
      <c r="E216" s="189" t="s">
        <v>1</v>
      </c>
      <c r="F216" s="190" t="s">
        <v>303</v>
      </c>
      <c r="H216" s="189" t="s">
        <v>1</v>
      </c>
      <c r="I216" s="191"/>
      <c r="L216" s="188"/>
      <c r="M216" s="192"/>
      <c r="N216" s="193"/>
      <c r="O216" s="193"/>
      <c r="P216" s="193"/>
      <c r="Q216" s="193"/>
      <c r="R216" s="193"/>
      <c r="S216" s="193"/>
      <c r="T216" s="194"/>
      <c r="AT216" s="189" t="s">
        <v>167</v>
      </c>
      <c r="AU216" s="189" t="s">
        <v>82</v>
      </c>
      <c r="AV216" s="14" t="s">
        <v>74</v>
      </c>
      <c r="AW216" s="14" t="s">
        <v>27</v>
      </c>
      <c r="AX216" s="14" t="s">
        <v>70</v>
      </c>
      <c r="AY216" s="189" t="s">
        <v>159</v>
      </c>
    </row>
    <row r="217" spans="2:65" s="12" customFormat="1" ht="20.399999999999999">
      <c r="B217" s="169"/>
      <c r="D217" s="170" t="s">
        <v>167</v>
      </c>
      <c r="E217" s="171" t="s">
        <v>1</v>
      </c>
      <c r="F217" s="172" t="s">
        <v>304</v>
      </c>
      <c r="H217" s="173">
        <v>213.881</v>
      </c>
      <c r="I217" s="174"/>
      <c r="L217" s="169"/>
      <c r="M217" s="175"/>
      <c r="N217" s="176"/>
      <c r="O217" s="176"/>
      <c r="P217" s="176"/>
      <c r="Q217" s="176"/>
      <c r="R217" s="176"/>
      <c r="S217" s="176"/>
      <c r="T217" s="177"/>
      <c r="AT217" s="171" t="s">
        <v>167</v>
      </c>
      <c r="AU217" s="171" t="s">
        <v>82</v>
      </c>
      <c r="AV217" s="12" t="s">
        <v>82</v>
      </c>
      <c r="AW217" s="12" t="s">
        <v>27</v>
      </c>
      <c r="AX217" s="12" t="s">
        <v>70</v>
      </c>
      <c r="AY217" s="171" t="s">
        <v>159</v>
      </c>
    </row>
    <row r="218" spans="2:65" s="14" customFormat="1" ht="30.6">
      <c r="B218" s="188"/>
      <c r="D218" s="170" t="s">
        <v>167</v>
      </c>
      <c r="E218" s="189" t="s">
        <v>1</v>
      </c>
      <c r="F218" s="190" t="s">
        <v>305</v>
      </c>
      <c r="H218" s="189" t="s">
        <v>1</v>
      </c>
      <c r="I218" s="191"/>
      <c r="L218" s="188"/>
      <c r="M218" s="192"/>
      <c r="N218" s="193"/>
      <c r="O218" s="193"/>
      <c r="P218" s="193"/>
      <c r="Q218" s="193"/>
      <c r="R218" s="193"/>
      <c r="S218" s="193"/>
      <c r="T218" s="194"/>
      <c r="AT218" s="189" t="s">
        <v>167</v>
      </c>
      <c r="AU218" s="189" t="s">
        <v>82</v>
      </c>
      <c r="AV218" s="14" t="s">
        <v>74</v>
      </c>
      <c r="AW218" s="14" t="s">
        <v>27</v>
      </c>
      <c r="AX218" s="14" t="s">
        <v>70</v>
      </c>
      <c r="AY218" s="189" t="s">
        <v>159</v>
      </c>
    </row>
    <row r="219" spans="2:65" s="12" customFormat="1" ht="30.6">
      <c r="B219" s="169"/>
      <c r="D219" s="170" t="s">
        <v>167</v>
      </c>
      <c r="E219" s="171" t="s">
        <v>1</v>
      </c>
      <c r="F219" s="172" t="s">
        <v>306</v>
      </c>
      <c r="H219" s="173">
        <v>1.962</v>
      </c>
      <c r="I219" s="174"/>
      <c r="L219" s="169"/>
      <c r="M219" s="175"/>
      <c r="N219" s="176"/>
      <c r="O219" s="176"/>
      <c r="P219" s="176"/>
      <c r="Q219" s="176"/>
      <c r="R219" s="176"/>
      <c r="S219" s="176"/>
      <c r="T219" s="177"/>
      <c r="AT219" s="171" t="s">
        <v>167</v>
      </c>
      <c r="AU219" s="171" t="s">
        <v>82</v>
      </c>
      <c r="AV219" s="12" t="s">
        <v>82</v>
      </c>
      <c r="AW219" s="12" t="s">
        <v>27</v>
      </c>
      <c r="AX219" s="12" t="s">
        <v>70</v>
      </c>
      <c r="AY219" s="171" t="s">
        <v>159</v>
      </c>
    </row>
    <row r="220" spans="2:65" s="14" customFormat="1" ht="20.399999999999999">
      <c r="B220" s="188"/>
      <c r="D220" s="170" t="s">
        <v>167</v>
      </c>
      <c r="E220" s="189" t="s">
        <v>1</v>
      </c>
      <c r="F220" s="190" t="s">
        <v>307</v>
      </c>
      <c r="H220" s="189" t="s">
        <v>1</v>
      </c>
      <c r="I220" s="191"/>
      <c r="L220" s="188"/>
      <c r="M220" s="192"/>
      <c r="N220" s="193"/>
      <c r="O220" s="193"/>
      <c r="P220" s="193"/>
      <c r="Q220" s="193"/>
      <c r="R220" s="193"/>
      <c r="S220" s="193"/>
      <c r="T220" s="194"/>
      <c r="AT220" s="189" t="s">
        <v>167</v>
      </c>
      <c r="AU220" s="189" t="s">
        <v>82</v>
      </c>
      <c r="AV220" s="14" t="s">
        <v>74</v>
      </c>
      <c r="AW220" s="14" t="s">
        <v>27</v>
      </c>
      <c r="AX220" s="14" t="s">
        <v>70</v>
      </c>
      <c r="AY220" s="189" t="s">
        <v>159</v>
      </c>
    </row>
    <row r="221" spans="2:65" s="12" customFormat="1" ht="20.399999999999999">
      <c r="B221" s="169"/>
      <c r="D221" s="170" t="s">
        <v>167</v>
      </c>
      <c r="E221" s="171" t="s">
        <v>1</v>
      </c>
      <c r="F221" s="172" t="s">
        <v>308</v>
      </c>
      <c r="H221" s="173">
        <v>6.72</v>
      </c>
      <c r="I221" s="174"/>
      <c r="L221" s="169"/>
      <c r="M221" s="175"/>
      <c r="N221" s="176"/>
      <c r="O221" s="176"/>
      <c r="P221" s="176"/>
      <c r="Q221" s="176"/>
      <c r="R221" s="176"/>
      <c r="S221" s="176"/>
      <c r="T221" s="177"/>
      <c r="AT221" s="171" t="s">
        <v>167</v>
      </c>
      <c r="AU221" s="171" t="s">
        <v>82</v>
      </c>
      <c r="AV221" s="12" t="s">
        <v>82</v>
      </c>
      <c r="AW221" s="12" t="s">
        <v>27</v>
      </c>
      <c r="AX221" s="12" t="s">
        <v>70</v>
      </c>
      <c r="AY221" s="171" t="s">
        <v>159</v>
      </c>
    </row>
    <row r="222" spans="2:65" s="14" customFormat="1" ht="30.6">
      <c r="B222" s="188"/>
      <c r="D222" s="170" t="s">
        <v>167</v>
      </c>
      <c r="E222" s="189" t="s">
        <v>1</v>
      </c>
      <c r="F222" s="190" t="s">
        <v>309</v>
      </c>
      <c r="H222" s="189" t="s">
        <v>1</v>
      </c>
      <c r="I222" s="191"/>
      <c r="L222" s="188"/>
      <c r="M222" s="192"/>
      <c r="N222" s="193"/>
      <c r="O222" s="193"/>
      <c r="P222" s="193"/>
      <c r="Q222" s="193"/>
      <c r="R222" s="193"/>
      <c r="S222" s="193"/>
      <c r="T222" s="194"/>
      <c r="AT222" s="189" t="s">
        <v>167</v>
      </c>
      <c r="AU222" s="189" t="s">
        <v>82</v>
      </c>
      <c r="AV222" s="14" t="s">
        <v>74</v>
      </c>
      <c r="AW222" s="14" t="s">
        <v>27</v>
      </c>
      <c r="AX222" s="14" t="s">
        <v>70</v>
      </c>
      <c r="AY222" s="189" t="s">
        <v>159</v>
      </c>
    </row>
    <row r="223" spans="2:65" s="12" customFormat="1" ht="20.399999999999999">
      <c r="B223" s="169"/>
      <c r="D223" s="170" t="s">
        <v>167</v>
      </c>
      <c r="E223" s="171" t="s">
        <v>1</v>
      </c>
      <c r="F223" s="172" t="s">
        <v>310</v>
      </c>
      <c r="H223" s="173">
        <v>2.6629999999999998</v>
      </c>
      <c r="I223" s="174"/>
      <c r="L223" s="169"/>
      <c r="M223" s="175"/>
      <c r="N223" s="176"/>
      <c r="O223" s="176"/>
      <c r="P223" s="176"/>
      <c r="Q223" s="176"/>
      <c r="R223" s="176"/>
      <c r="S223" s="176"/>
      <c r="T223" s="177"/>
      <c r="AT223" s="171" t="s">
        <v>167</v>
      </c>
      <c r="AU223" s="171" t="s">
        <v>82</v>
      </c>
      <c r="AV223" s="12" t="s">
        <v>82</v>
      </c>
      <c r="AW223" s="12" t="s">
        <v>27</v>
      </c>
      <c r="AX223" s="12" t="s">
        <v>70</v>
      </c>
      <c r="AY223" s="171" t="s">
        <v>159</v>
      </c>
    </row>
    <row r="224" spans="2:65" s="14" customFormat="1" ht="30.6">
      <c r="B224" s="188"/>
      <c r="D224" s="170" t="s">
        <v>167</v>
      </c>
      <c r="E224" s="189" t="s">
        <v>1</v>
      </c>
      <c r="F224" s="190" t="s">
        <v>311</v>
      </c>
      <c r="H224" s="189" t="s">
        <v>1</v>
      </c>
      <c r="I224" s="191"/>
      <c r="L224" s="188"/>
      <c r="M224" s="192"/>
      <c r="N224" s="193"/>
      <c r="O224" s="193"/>
      <c r="P224" s="193"/>
      <c r="Q224" s="193"/>
      <c r="R224" s="193"/>
      <c r="S224" s="193"/>
      <c r="T224" s="194"/>
      <c r="AT224" s="189" t="s">
        <v>167</v>
      </c>
      <c r="AU224" s="189" t="s">
        <v>82</v>
      </c>
      <c r="AV224" s="14" t="s">
        <v>74</v>
      </c>
      <c r="AW224" s="14" t="s">
        <v>27</v>
      </c>
      <c r="AX224" s="14" t="s">
        <v>70</v>
      </c>
      <c r="AY224" s="189" t="s">
        <v>159</v>
      </c>
    </row>
    <row r="225" spans="2:65" s="14" customFormat="1" ht="20.399999999999999">
      <c r="B225" s="188"/>
      <c r="D225" s="170" t="s">
        <v>167</v>
      </c>
      <c r="E225" s="189" t="s">
        <v>1</v>
      </c>
      <c r="F225" s="190" t="s">
        <v>312</v>
      </c>
      <c r="H225" s="189" t="s">
        <v>1</v>
      </c>
      <c r="I225" s="191"/>
      <c r="L225" s="188"/>
      <c r="M225" s="192"/>
      <c r="N225" s="193"/>
      <c r="O225" s="193"/>
      <c r="P225" s="193"/>
      <c r="Q225" s="193"/>
      <c r="R225" s="193"/>
      <c r="S225" s="193"/>
      <c r="T225" s="194"/>
      <c r="AT225" s="189" t="s">
        <v>167</v>
      </c>
      <c r="AU225" s="189" t="s">
        <v>82</v>
      </c>
      <c r="AV225" s="14" t="s">
        <v>74</v>
      </c>
      <c r="AW225" s="14" t="s">
        <v>27</v>
      </c>
      <c r="AX225" s="14" t="s">
        <v>70</v>
      </c>
      <c r="AY225" s="189" t="s">
        <v>159</v>
      </c>
    </row>
    <row r="226" spans="2:65" s="12" customFormat="1" ht="20.399999999999999">
      <c r="B226" s="169"/>
      <c r="D226" s="170" t="s">
        <v>167</v>
      </c>
      <c r="E226" s="171" t="s">
        <v>1</v>
      </c>
      <c r="F226" s="172" t="s">
        <v>193</v>
      </c>
      <c r="H226" s="173">
        <v>1.7529999999999999</v>
      </c>
      <c r="I226" s="174"/>
      <c r="L226" s="169"/>
      <c r="M226" s="175"/>
      <c r="N226" s="176"/>
      <c r="O226" s="176"/>
      <c r="P226" s="176"/>
      <c r="Q226" s="176"/>
      <c r="R226" s="176"/>
      <c r="S226" s="176"/>
      <c r="T226" s="177"/>
      <c r="AT226" s="171" t="s">
        <v>167</v>
      </c>
      <c r="AU226" s="171" t="s">
        <v>82</v>
      </c>
      <c r="AV226" s="12" t="s">
        <v>82</v>
      </c>
      <c r="AW226" s="12" t="s">
        <v>27</v>
      </c>
      <c r="AX226" s="12" t="s">
        <v>70</v>
      </c>
      <c r="AY226" s="171" t="s">
        <v>159</v>
      </c>
    </row>
    <row r="227" spans="2:65" s="14" customFormat="1" ht="30.6">
      <c r="B227" s="188"/>
      <c r="D227" s="170" t="s">
        <v>167</v>
      </c>
      <c r="E227" s="189" t="s">
        <v>1</v>
      </c>
      <c r="F227" s="190" t="s">
        <v>311</v>
      </c>
      <c r="H227" s="189" t="s">
        <v>1</v>
      </c>
      <c r="I227" s="191"/>
      <c r="L227" s="188"/>
      <c r="M227" s="192"/>
      <c r="N227" s="193"/>
      <c r="O227" s="193"/>
      <c r="P227" s="193"/>
      <c r="Q227" s="193"/>
      <c r="R227" s="193"/>
      <c r="S227" s="193"/>
      <c r="T227" s="194"/>
      <c r="AT227" s="189" t="s">
        <v>167</v>
      </c>
      <c r="AU227" s="189" t="s">
        <v>82</v>
      </c>
      <c r="AV227" s="14" t="s">
        <v>74</v>
      </c>
      <c r="AW227" s="14" t="s">
        <v>27</v>
      </c>
      <c r="AX227" s="14" t="s">
        <v>70</v>
      </c>
      <c r="AY227" s="189" t="s">
        <v>159</v>
      </c>
    </row>
    <row r="228" spans="2:65" s="12" customFormat="1" ht="20.399999999999999">
      <c r="B228" s="169"/>
      <c r="D228" s="170" t="s">
        <v>167</v>
      </c>
      <c r="E228" s="171" t="s">
        <v>1</v>
      </c>
      <c r="F228" s="172" t="s">
        <v>313</v>
      </c>
      <c r="H228" s="173">
        <v>0.45900000000000002</v>
      </c>
      <c r="I228" s="174"/>
      <c r="L228" s="169"/>
      <c r="M228" s="175"/>
      <c r="N228" s="176"/>
      <c r="O228" s="176"/>
      <c r="P228" s="176"/>
      <c r="Q228" s="176"/>
      <c r="R228" s="176"/>
      <c r="S228" s="176"/>
      <c r="T228" s="177"/>
      <c r="AT228" s="171" t="s">
        <v>167</v>
      </c>
      <c r="AU228" s="171" t="s">
        <v>82</v>
      </c>
      <c r="AV228" s="12" t="s">
        <v>82</v>
      </c>
      <c r="AW228" s="12" t="s">
        <v>27</v>
      </c>
      <c r="AX228" s="12" t="s">
        <v>70</v>
      </c>
      <c r="AY228" s="171" t="s">
        <v>159</v>
      </c>
    </row>
    <row r="229" spans="2:65" s="13" customFormat="1">
      <c r="B229" s="178"/>
      <c r="D229" s="170" t="s">
        <v>167</v>
      </c>
      <c r="E229" s="179" t="s">
        <v>1</v>
      </c>
      <c r="F229" s="180" t="s">
        <v>169</v>
      </c>
      <c r="H229" s="181">
        <v>227.43799999999999</v>
      </c>
      <c r="I229" s="182"/>
      <c r="L229" s="178"/>
      <c r="M229" s="183"/>
      <c r="N229" s="184"/>
      <c r="O229" s="184"/>
      <c r="P229" s="184"/>
      <c r="Q229" s="184"/>
      <c r="R229" s="184"/>
      <c r="S229" s="184"/>
      <c r="T229" s="185"/>
      <c r="AT229" s="179" t="s">
        <v>167</v>
      </c>
      <c r="AU229" s="179" t="s">
        <v>82</v>
      </c>
      <c r="AV229" s="13" t="s">
        <v>165</v>
      </c>
      <c r="AW229" s="13" t="s">
        <v>27</v>
      </c>
      <c r="AX229" s="13" t="s">
        <v>74</v>
      </c>
      <c r="AY229" s="179" t="s">
        <v>159</v>
      </c>
    </row>
    <row r="230" spans="2:65" s="1" customFormat="1" ht="16.5" customHeight="1">
      <c r="B230" s="155"/>
      <c r="C230" s="156" t="s">
        <v>314</v>
      </c>
      <c r="D230" s="156" t="s">
        <v>161</v>
      </c>
      <c r="E230" s="157" t="s">
        <v>315</v>
      </c>
      <c r="F230" s="158" t="s">
        <v>316</v>
      </c>
      <c r="G230" s="159" t="s">
        <v>202</v>
      </c>
      <c r="H230" s="160">
        <v>15.79</v>
      </c>
      <c r="I230" s="161"/>
      <c r="J230" s="162">
        <f>ROUND(I230*H230,2)</f>
        <v>0</v>
      </c>
      <c r="K230" s="158" t="s">
        <v>172</v>
      </c>
      <c r="L230" s="31"/>
      <c r="M230" s="163" t="s">
        <v>1</v>
      </c>
      <c r="N230" s="164" t="s">
        <v>36</v>
      </c>
      <c r="O230" s="54"/>
      <c r="P230" s="165">
        <f>O230*H230</f>
        <v>0</v>
      </c>
      <c r="Q230" s="165">
        <v>6.7000000000000002E-4</v>
      </c>
      <c r="R230" s="165">
        <f>Q230*H230</f>
        <v>1.05793E-2</v>
      </c>
      <c r="S230" s="165">
        <v>0</v>
      </c>
      <c r="T230" s="166">
        <f>S230*H230</f>
        <v>0</v>
      </c>
      <c r="AR230" s="167" t="s">
        <v>165</v>
      </c>
      <c r="AT230" s="167" t="s">
        <v>161</v>
      </c>
      <c r="AU230" s="167" t="s">
        <v>82</v>
      </c>
      <c r="AY230" s="16" t="s">
        <v>159</v>
      </c>
      <c r="BE230" s="168">
        <f>IF(N230="základná",J230,0)</f>
        <v>0</v>
      </c>
      <c r="BF230" s="168">
        <f>IF(N230="znížená",J230,0)</f>
        <v>0</v>
      </c>
      <c r="BG230" s="168">
        <f>IF(N230="zákl. prenesená",J230,0)</f>
        <v>0</v>
      </c>
      <c r="BH230" s="168">
        <f>IF(N230="zníž. prenesená",J230,0)</f>
        <v>0</v>
      </c>
      <c r="BI230" s="168">
        <f>IF(N230="nulová",J230,0)</f>
        <v>0</v>
      </c>
      <c r="BJ230" s="16" t="s">
        <v>82</v>
      </c>
      <c r="BK230" s="168">
        <f>ROUND(I230*H230,2)</f>
        <v>0</v>
      </c>
      <c r="BL230" s="16" t="s">
        <v>165</v>
      </c>
      <c r="BM230" s="167" t="s">
        <v>317</v>
      </c>
    </row>
    <row r="231" spans="2:65" s="14" customFormat="1" ht="30.6">
      <c r="B231" s="188"/>
      <c r="D231" s="170" t="s">
        <v>167</v>
      </c>
      <c r="E231" s="189" t="s">
        <v>1</v>
      </c>
      <c r="F231" s="190" t="s">
        <v>318</v>
      </c>
      <c r="H231" s="189" t="s">
        <v>1</v>
      </c>
      <c r="I231" s="191"/>
      <c r="L231" s="188"/>
      <c r="M231" s="192"/>
      <c r="N231" s="193"/>
      <c r="O231" s="193"/>
      <c r="P231" s="193"/>
      <c r="Q231" s="193"/>
      <c r="R231" s="193"/>
      <c r="S231" s="193"/>
      <c r="T231" s="194"/>
      <c r="AT231" s="189" t="s">
        <v>167</v>
      </c>
      <c r="AU231" s="189" t="s">
        <v>82</v>
      </c>
      <c r="AV231" s="14" t="s">
        <v>74</v>
      </c>
      <c r="AW231" s="14" t="s">
        <v>27</v>
      </c>
      <c r="AX231" s="14" t="s">
        <v>70</v>
      </c>
      <c r="AY231" s="189" t="s">
        <v>159</v>
      </c>
    </row>
    <row r="232" spans="2:65" s="12" customFormat="1" ht="40.799999999999997">
      <c r="B232" s="169"/>
      <c r="D232" s="170" t="s">
        <v>167</v>
      </c>
      <c r="E232" s="171" t="s">
        <v>1</v>
      </c>
      <c r="F232" s="172" t="s">
        <v>319</v>
      </c>
      <c r="H232" s="173">
        <v>3.1059999999999999</v>
      </c>
      <c r="I232" s="174"/>
      <c r="L232" s="169"/>
      <c r="M232" s="175"/>
      <c r="N232" s="176"/>
      <c r="O232" s="176"/>
      <c r="P232" s="176"/>
      <c r="Q232" s="176"/>
      <c r="R232" s="176"/>
      <c r="S232" s="176"/>
      <c r="T232" s="177"/>
      <c r="AT232" s="171" t="s">
        <v>167</v>
      </c>
      <c r="AU232" s="171" t="s">
        <v>82</v>
      </c>
      <c r="AV232" s="12" t="s">
        <v>82</v>
      </c>
      <c r="AW232" s="12" t="s">
        <v>27</v>
      </c>
      <c r="AX232" s="12" t="s">
        <v>70</v>
      </c>
      <c r="AY232" s="171" t="s">
        <v>159</v>
      </c>
    </row>
    <row r="233" spans="2:65" s="14" customFormat="1" ht="30.6">
      <c r="B233" s="188"/>
      <c r="D233" s="170" t="s">
        <v>167</v>
      </c>
      <c r="E233" s="189" t="s">
        <v>1</v>
      </c>
      <c r="F233" s="190" t="s">
        <v>320</v>
      </c>
      <c r="H233" s="189" t="s">
        <v>1</v>
      </c>
      <c r="I233" s="191"/>
      <c r="L233" s="188"/>
      <c r="M233" s="192"/>
      <c r="N233" s="193"/>
      <c r="O233" s="193"/>
      <c r="P233" s="193"/>
      <c r="Q233" s="193"/>
      <c r="R233" s="193"/>
      <c r="S233" s="193"/>
      <c r="T233" s="194"/>
      <c r="AT233" s="189" t="s">
        <v>167</v>
      </c>
      <c r="AU233" s="189" t="s">
        <v>82</v>
      </c>
      <c r="AV233" s="14" t="s">
        <v>74</v>
      </c>
      <c r="AW233" s="14" t="s">
        <v>27</v>
      </c>
      <c r="AX233" s="14" t="s">
        <v>70</v>
      </c>
      <c r="AY233" s="189" t="s">
        <v>159</v>
      </c>
    </row>
    <row r="234" spans="2:65" s="12" customFormat="1">
      <c r="B234" s="169"/>
      <c r="D234" s="170" t="s">
        <v>167</v>
      </c>
      <c r="E234" s="171" t="s">
        <v>1</v>
      </c>
      <c r="F234" s="172" t="s">
        <v>321</v>
      </c>
      <c r="H234" s="173">
        <v>5.04</v>
      </c>
      <c r="I234" s="174"/>
      <c r="L234" s="169"/>
      <c r="M234" s="175"/>
      <c r="N234" s="176"/>
      <c r="O234" s="176"/>
      <c r="P234" s="176"/>
      <c r="Q234" s="176"/>
      <c r="R234" s="176"/>
      <c r="S234" s="176"/>
      <c r="T234" s="177"/>
      <c r="AT234" s="171" t="s">
        <v>167</v>
      </c>
      <c r="AU234" s="171" t="s">
        <v>82</v>
      </c>
      <c r="AV234" s="12" t="s">
        <v>82</v>
      </c>
      <c r="AW234" s="12" t="s">
        <v>27</v>
      </c>
      <c r="AX234" s="12" t="s">
        <v>70</v>
      </c>
      <c r="AY234" s="171" t="s">
        <v>159</v>
      </c>
    </row>
    <row r="235" spans="2:65" s="14" customFormat="1" ht="20.399999999999999">
      <c r="B235" s="188"/>
      <c r="D235" s="170" t="s">
        <v>167</v>
      </c>
      <c r="E235" s="189" t="s">
        <v>1</v>
      </c>
      <c r="F235" s="190" t="s">
        <v>322</v>
      </c>
      <c r="H235" s="189" t="s">
        <v>1</v>
      </c>
      <c r="I235" s="191"/>
      <c r="L235" s="188"/>
      <c r="M235" s="192"/>
      <c r="N235" s="193"/>
      <c r="O235" s="193"/>
      <c r="P235" s="193"/>
      <c r="Q235" s="193"/>
      <c r="R235" s="193"/>
      <c r="S235" s="193"/>
      <c r="T235" s="194"/>
      <c r="AT235" s="189" t="s">
        <v>167</v>
      </c>
      <c r="AU235" s="189" t="s">
        <v>82</v>
      </c>
      <c r="AV235" s="14" t="s">
        <v>74</v>
      </c>
      <c r="AW235" s="14" t="s">
        <v>27</v>
      </c>
      <c r="AX235" s="14" t="s">
        <v>70</v>
      </c>
      <c r="AY235" s="189" t="s">
        <v>159</v>
      </c>
    </row>
    <row r="236" spans="2:65" s="14" customFormat="1" ht="20.399999999999999">
      <c r="B236" s="188"/>
      <c r="D236" s="170" t="s">
        <v>167</v>
      </c>
      <c r="E236" s="189" t="s">
        <v>1</v>
      </c>
      <c r="F236" s="190" t="s">
        <v>323</v>
      </c>
      <c r="H236" s="189" t="s">
        <v>1</v>
      </c>
      <c r="I236" s="191"/>
      <c r="L236" s="188"/>
      <c r="M236" s="192"/>
      <c r="N236" s="193"/>
      <c r="O236" s="193"/>
      <c r="P236" s="193"/>
      <c r="Q236" s="193"/>
      <c r="R236" s="193"/>
      <c r="S236" s="193"/>
      <c r="T236" s="194"/>
      <c r="AT236" s="189" t="s">
        <v>167</v>
      </c>
      <c r="AU236" s="189" t="s">
        <v>82</v>
      </c>
      <c r="AV236" s="14" t="s">
        <v>74</v>
      </c>
      <c r="AW236" s="14" t="s">
        <v>27</v>
      </c>
      <c r="AX236" s="14" t="s">
        <v>70</v>
      </c>
      <c r="AY236" s="189" t="s">
        <v>159</v>
      </c>
    </row>
    <row r="237" spans="2:65" s="12" customFormat="1" ht="20.399999999999999">
      <c r="B237" s="169"/>
      <c r="D237" s="170" t="s">
        <v>167</v>
      </c>
      <c r="E237" s="171" t="s">
        <v>1</v>
      </c>
      <c r="F237" s="172" t="s">
        <v>324</v>
      </c>
      <c r="H237" s="173">
        <v>3.3559999999999999</v>
      </c>
      <c r="I237" s="174"/>
      <c r="L237" s="169"/>
      <c r="M237" s="175"/>
      <c r="N237" s="176"/>
      <c r="O237" s="176"/>
      <c r="P237" s="176"/>
      <c r="Q237" s="176"/>
      <c r="R237" s="176"/>
      <c r="S237" s="176"/>
      <c r="T237" s="177"/>
      <c r="AT237" s="171" t="s">
        <v>167</v>
      </c>
      <c r="AU237" s="171" t="s">
        <v>82</v>
      </c>
      <c r="AV237" s="12" t="s">
        <v>82</v>
      </c>
      <c r="AW237" s="12" t="s">
        <v>27</v>
      </c>
      <c r="AX237" s="12" t="s">
        <v>70</v>
      </c>
      <c r="AY237" s="171" t="s">
        <v>159</v>
      </c>
    </row>
    <row r="238" spans="2:65" s="14" customFormat="1" ht="30.6">
      <c r="B238" s="188"/>
      <c r="D238" s="170" t="s">
        <v>167</v>
      </c>
      <c r="E238" s="189" t="s">
        <v>1</v>
      </c>
      <c r="F238" s="190" t="s">
        <v>325</v>
      </c>
      <c r="H238" s="189" t="s">
        <v>1</v>
      </c>
      <c r="I238" s="191"/>
      <c r="L238" s="188"/>
      <c r="M238" s="192"/>
      <c r="N238" s="193"/>
      <c r="O238" s="193"/>
      <c r="P238" s="193"/>
      <c r="Q238" s="193"/>
      <c r="R238" s="193"/>
      <c r="S238" s="193"/>
      <c r="T238" s="194"/>
      <c r="AT238" s="189" t="s">
        <v>167</v>
      </c>
      <c r="AU238" s="189" t="s">
        <v>82</v>
      </c>
      <c r="AV238" s="14" t="s">
        <v>74</v>
      </c>
      <c r="AW238" s="14" t="s">
        <v>27</v>
      </c>
      <c r="AX238" s="14" t="s">
        <v>70</v>
      </c>
      <c r="AY238" s="189" t="s">
        <v>159</v>
      </c>
    </row>
    <row r="239" spans="2:65" s="12" customFormat="1" ht="20.399999999999999">
      <c r="B239" s="169"/>
      <c r="D239" s="170" t="s">
        <v>167</v>
      </c>
      <c r="E239" s="171" t="s">
        <v>1</v>
      </c>
      <c r="F239" s="172" t="s">
        <v>326</v>
      </c>
      <c r="H239" s="173">
        <v>4.2880000000000003</v>
      </c>
      <c r="I239" s="174"/>
      <c r="L239" s="169"/>
      <c r="M239" s="175"/>
      <c r="N239" s="176"/>
      <c r="O239" s="176"/>
      <c r="P239" s="176"/>
      <c r="Q239" s="176"/>
      <c r="R239" s="176"/>
      <c r="S239" s="176"/>
      <c r="T239" s="177"/>
      <c r="AT239" s="171" t="s">
        <v>167</v>
      </c>
      <c r="AU239" s="171" t="s">
        <v>82</v>
      </c>
      <c r="AV239" s="12" t="s">
        <v>82</v>
      </c>
      <c r="AW239" s="12" t="s">
        <v>27</v>
      </c>
      <c r="AX239" s="12" t="s">
        <v>70</v>
      </c>
      <c r="AY239" s="171" t="s">
        <v>159</v>
      </c>
    </row>
    <row r="240" spans="2:65" s="13" customFormat="1">
      <c r="B240" s="178"/>
      <c r="D240" s="170" t="s">
        <v>167</v>
      </c>
      <c r="E240" s="179" t="s">
        <v>1</v>
      </c>
      <c r="F240" s="180" t="s">
        <v>169</v>
      </c>
      <c r="H240" s="181">
        <v>15.790000000000001</v>
      </c>
      <c r="I240" s="182"/>
      <c r="L240" s="178"/>
      <c r="M240" s="183"/>
      <c r="N240" s="184"/>
      <c r="O240" s="184"/>
      <c r="P240" s="184"/>
      <c r="Q240" s="184"/>
      <c r="R240" s="184"/>
      <c r="S240" s="184"/>
      <c r="T240" s="185"/>
      <c r="AT240" s="179" t="s">
        <v>167</v>
      </c>
      <c r="AU240" s="179" t="s">
        <v>82</v>
      </c>
      <c r="AV240" s="13" t="s">
        <v>165</v>
      </c>
      <c r="AW240" s="13" t="s">
        <v>27</v>
      </c>
      <c r="AX240" s="13" t="s">
        <v>74</v>
      </c>
      <c r="AY240" s="179" t="s">
        <v>159</v>
      </c>
    </row>
    <row r="241" spans="2:65" s="1" customFormat="1" ht="16.5" customHeight="1">
      <c r="B241" s="155"/>
      <c r="C241" s="156" t="s">
        <v>327</v>
      </c>
      <c r="D241" s="156" t="s">
        <v>161</v>
      </c>
      <c r="E241" s="157" t="s">
        <v>328</v>
      </c>
      <c r="F241" s="158" t="s">
        <v>329</v>
      </c>
      <c r="G241" s="159" t="s">
        <v>202</v>
      </c>
      <c r="H241" s="160">
        <v>15.79</v>
      </c>
      <c r="I241" s="161"/>
      <c r="J241" s="162">
        <f>ROUND(I241*H241,2)</f>
        <v>0</v>
      </c>
      <c r="K241" s="158" t="s">
        <v>172</v>
      </c>
      <c r="L241" s="31"/>
      <c r="M241" s="163" t="s">
        <v>1</v>
      </c>
      <c r="N241" s="164" t="s">
        <v>36</v>
      </c>
      <c r="O241" s="54"/>
      <c r="P241" s="165">
        <f>O241*H241</f>
        <v>0</v>
      </c>
      <c r="Q241" s="165">
        <v>0</v>
      </c>
      <c r="R241" s="165">
        <f>Q241*H241</f>
        <v>0</v>
      </c>
      <c r="S241" s="165">
        <v>0</v>
      </c>
      <c r="T241" s="166">
        <f>S241*H241</f>
        <v>0</v>
      </c>
      <c r="AR241" s="167" t="s">
        <v>165</v>
      </c>
      <c r="AT241" s="167" t="s">
        <v>161</v>
      </c>
      <c r="AU241" s="167" t="s">
        <v>82</v>
      </c>
      <c r="AY241" s="16" t="s">
        <v>159</v>
      </c>
      <c r="BE241" s="168">
        <f>IF(N241="základná",J241,0)</f>
        <v>0</v>
      </c>
      <c r="BF241" s="168">
        <f>IF(N241="znížená",J241,0)</f>
        <v>0</v>
      </c>
      <c r="BG241" s="168">
        <f>IF(N241="zákl. prenesená",J241,0)</f>
        <v>0</v>
      </c>
      <c r="BH241" s="168">
        <f>IF(N241="zníž. prenesená",J241,0)</f>
        <v>0</v>
      </c>
      <c r="BI241" s="168">
        <f>IF(N241="nulová",J241,0)</f>
        <v>0</v>
      </c>
      <c r="BJ241" s="16" t="s">
        <v>82</v>
      </c>
      <c r="BK241" s="168">
        <f>ROUND(I241*H241,2)</f>
        <v>0</v>
      </c>
      <c r="BL241" s="16" t="s">
        <v>165</v>
      </c>
      <c r="BM241" s="167" t="s">
        <v>330</v>
      </c>
    </row>
    <row r="242" spans="2:65" s="1" customFormat="1" ht="16.5" customHeight="1">
      <c r="B242" s="155"/>
      <c r="C242" s="156" t="s">
        <v>331</v>
      </c>
      <c r="D242" s="156" t="s">
        <v>161</v>
      </c>
      <c r="E242" s="157" t="s">
        <v>332</v>
      </c>
      <c r="F242" s="158" t="s">
        <v>333</v>
      </c>
      <c r="G242" s="159" t="s">
        <v>227</v>
      </c>
      <c r="H242" s="160">
        <v>9.4309999999999992</v>
      </c>
      <c r="I242" s="161"/>
      <c r="J242" s="162">
        <f>ROUND(I242*H242,2)</f>
        <v>0</v>
      </c>
      <c r="K242" s="158" t="s">
        <v>172</v>
      </c>
      <c r="L242" s="31"/>
      <c r="M242" s="163" t="s">
        <v>1</v>
      </c>
      <c r="N242" s="164" t="s">
        <v>36</v>
      </c>
      <c r="O242" s="54"/>
      <c r="P242" s="165">
        <f>O242*H242</f>
        <v>0</v>
      </c>
      <c r="Q242" s="165">
        <v>1.0197700000000001</v>
      </c>
      <c r="R242" s="165">
        <f>Q242*H242</f>
        <v>9.617450869999999</v>
      </c>
      <c r="S242" s="165">
        <v>0</v>
      </c>
      <c r="T242" s="166">
        <f>S242*H242</f>
        <v>0</v>
      </c>
      <c r="AR242" s="167" t="s">
        <v>165</v>
      </c>
      <c r="AT242" s="167" t="s">
        <v>161</v>
      </c>
      <c r="AU242" s="167" t="s">
        <v>82</v>
      </c>
      <c r="AY242" s="16" t="s">
        <v>159</v>
      </c>
      <c r="BE242" s="168">
        <f>IF(N242="základná",J242,0)</f>
        <v>0</v>
      </c>
      <c r="BF242" s="168">
        <f>IF(N242="znížená",J242,0)</f>
        <v>0</v>
      </c>
      <c r="BG242" s="168">
        <f>IF(N242="zákl. prenesená",J242,0)</f>
        <v>0</v>
      </c>
      <c r="BH242" s="168">
        <f>IF(N242="zníž. prenesená",J242,0)</f>
        <v>0</v>
      </c>
      <c r="BI242" s="168">
        <f>IF(N242="nulová",J242,0)</f>
        <v>0</v>
      </c>
      <c r="BJ242" s="16" t="s">
        <v>82</v>
      </c>
      <c r="BK242" s="168">
        <f>ROUND(I242*H242,2)</f>
        <v>0</v>
      </c>
      <c r="BL242" s="16" t="s">
        <v>165</v>
      </c>
      <c r="BM242" s="167" t="s">
        <v>334</v>
      </c>
    </row>
    <row r="243" spans="2:65" s="14" customFormat="1" ht="20.399999999999999">
      <c r="B243" s="188"/>
      <c r="D243" s="170" t="s">
        <v>167</v>
      </c>
      <c r="E243" s="189" t="s">
        <v>1</v>
      </c>
      <c r="F243" s="190" t="s">
        <v>335</v>
      </c>
      <c r="H243" s="189" t="s">
        <v>1</v>
      </c>
      <c r="I243" s="191"/>
      <c r="L243" s="188"/>
      <c r="M243" s="192"/>
      <c r="N243" s="193"/>
      <c r="O243" s="193"/>
      <c r="P243" s="193"/>
      <c r="Q243" s="193"/>
      <c r="R243" s="193"/>
      <c r="S243" s="193"/>
      <c r="T243" s="194"/>
      <c r="AT243" s="189" t="s">
        <v>167</v>
      </c>
      <c r="AU243" s="189" t="s">
        <v>82</v>
      </c>
      <c r="AV243" s="14" t="s">
        <v>74</v>
      </c>
      <c r="AW243" s="14" t="s">
        <v>27</v>
      </c>
      <c r="AX243" s="14" t="s">
        <v>70</v>
      </c>
      <c r="AY243" s="189" t="s">
        <v>159</v>
      </c>
    </row>
    <row r="244" spans="2:65" s="12" customFormat="1">
      <c r="B244" s="169"/>
      <c r="D244" s="170" t="s">
        <v>167</v>
      </c>
      <c r="E244" s="171" t="s">
        <v>1</v>
      </c>
      <c r="F244" s="172" t="s">
        <v>336</v>
      </c>
      <c r="H244" s="173">
        <v>8.0830000000000002</v>
      </c>
      <c r="I244" s="174"/>
      <c r="L244" s="169"/>
      <c r="M244" s="175"/>
      <c r="N244" s="176"/>
      <c r="O244" s="176"/>
      <c r="P244" s="176"/>
      <c r="Q244" s="176"/>
      <c r="R244" s="176"/>
      <c r="S244" s="176"/>
      <c r="T244" s="177"/>
      <c r="AT244" s="171" t="s">
        <v>167</v>
      </c>
      <c r="AU244" s="171" t="s">
        <v>82</v>
      </c>
      <c r="AV244" s="12" t="s">
        <v>82</v>
      </c>
      <c r="AW244" s="12" t="s">
        <v>27</v>
      </c>
      <c r="AX244" s="12" t="s">
        <v>70</v>
      </c>
      <c r="AY244" s="171" t="s">
        <v>159</v>
      </c>
    </row>
    <row r="245" spans="2:65" s="14" customFormat="1" ht="30.6">
      <c r="B245" s="188"/>
      <c r="D245" s="170" t="s">
        <v>167</v>
      </c>
      <c r="E245" s="189" t="s">
        <v>1</v>
      </c>
      <c r="F245" s="190" t="s">
        <v>337</v>
      </c>
      <c r="H245" s="189" t="s">
        <v>1</v>
      </c>
      <c r="I245" s="191"/>
      <c r="L245" s="188"/>
      <c r="M245" s="192"/>
      <c r="N245" s="193"/>
      <c r="O245" s="193"/>
      <c r="P245" s="193"/>
      <c r="Q245" s="193"/>
      <c r="R245" s="193"/>
      <c r="S245" s="193"/>
      <c r="T245" s="194"/>
      <c r="AT245" s="189" t="s">
        <v>167</v>
      </c>
      <c r="AU245" s="189" t="s">
        <v>82</v>
      </c>
      <c r="AV245" s="14" t="s">
        <v>74</v>
      </c>
      <c r="AW245" s="14" t="s">
        <v>27</v>
      </c>
      <c r="AX245" s="14" t="s">
        <v>70</v>
      </c>
      <c r="AY245" s="189" t="s">
        <v>159</v>
      </c>
    </row>
    <row r="246" spans="2:65" s="12" customFormat="1">
      <c r="B246" s="169"/>
      <c r="D246" s="170" t="s">
        <v>167</v>
      </c>
      <c r="E246" s="171" t="s">
        <v>1</v>
      </c>
      <c r="F246" s="172" t="s">
        <v>338</v>
      </c>
      <c r="H246" s="173">
        <v>0.52600000000000002</v>
      </c>
      <c r="I246" s="174"/>
      <c r="L246" s="169"/>
      <c r="M246" s="175"/>
      <c r="N246" s="176"/>
      <c r="O246" s="176"/>
      <c r="P246" s="176"/>
      <c r="Q246" s="176"/>
      <c r="R246" s="176"/>
      <c r="S246" s="176"/>
      <c r="T246" s="177"/>
      <c r="AT246" s="171" t="s">
        <v>167</v>
      </c>
      <c r="AU246" s="171" t="s">
        <v>82</v>
      </c>
      <c r="AV246" s="12" t="s">
        <v>82</v>
      </c>
      <c r="AW246" s="12" t="s">
        <v>27</v>
      </c>
      <c r="AX246" s="12" t="s">
        <v>70</v>
      </c>
      <c r="AY246" s="171" t="s">
        <v>159</v>
      </c>
    </row>
    <row r="247" spans="2:65" s="12" customFormat="1" ht="20.399999999999999">
      <c r="B247" s="169"/>
      <c r="D247" s="170" t="s">
        <v>167</v>
      </c>
      <c r="E247" s="171" t="s">
        <v>1</v>
      </c>
      <c r="F247" s="172" t="s">
        <v>339</v>
      </c>
      <c r="H247" s="173">
        <v>0.45700000000000002</v>
      </c>
      <c r="I247" s="174"/>
      <c r="L247" s="169"/>
      <c r="M247" s="175"/>
      <c r="N247" s="176"/>
      <c r="O247" s="176"/>
      <c r="P247" s="176"/>
      <c r="Q247" s="176"/>
      <c r="R247" s="176"/>
      <c r="S247" s="176"/>
      <c r="T247" s="177"/>
      <c r="AT247" s="171" t="s">
        <v>167</v>
      </c>
      <c r="AU247" s="171" t="s">
        <v>82</v>
      </c>
      <c r="AV247" s="12" t="s">
        <v>82</v>
      </c>
      <c r="AW247" s="12" t="s">
        <v>27</v>
      </c>
      <c r="AX247" s="12" t="s">
        <v>70</v>
      </c>
      <c r="AY247" s="171" t="s">
        <v>159</v>
      </c>
    </row>
    <row r="248" spans="2:65" s="12" customFormat="1" ht="30.6">
      <c r="B248" s="169"/>
      <c r="D248" s="170" t="s">
        <v>167</v>
      </c>
      <c r="E248" s="171" t="s">
        <v>1</v>
      </c>
      <c r="F248" s="172" t="s">
        <v>340</v>
      </c>
      <c r="H248" s="173">
        <v>0.254</v>
      </c>
      <c r="I248" s="174"/>
      <c r="L248" s="169"/>
      <c r="M248" s="175"/>
      <c r="N248" s="176"/>
      <c r="O248" s="176"/>
      <c r="P248" s="176"/>
      <c r="Q248" s="176"/>
      <c r="R248" s="176"/>
      <c r="S248" s="176"/>
      <c r="T248" s="177"/>
      <c r="AT248" s="171" t="s">
        <v>167</v>
      </c>
      <c r="AU248" s="171" t="s">
        <v>82</v>
      </c>
      <c r="AV248" s="12" t="s">
        <v>82</v>
      </c>
      <c r="AW248" s="12" t="s">
        <v>27</v>
      </c>
      <c r="AX248" s="12" t="s">
        <v>70</v>
      </c>
      <c r="AY248" s="171" t="s">
        <v>159</v>
      </c>
    </row>
    <row r="249" spans="2:65" s="14" customFormat="1" ht="30.6">
      <c r="B249" s="188"/>
      <c r="D249" s="170" t="s">
        <v>167</v>
      </c>
      <c r="E249" s="189" t="s">
        <v>1</v>
      </c>
      <c r="F249" s="190" t="s">
        <v>341</v>
      </c>
      <c r="H249" s="189" t="s">
        <v>1</v>
      </c>
      <c r="I249" s="191"/>
      <c r="L249" s="188"/>
      <c r="M249" s="192"/>
      <c r="N249" s="193"/>
      <c r="O249" s="193"/>
      <c r="P249" s="193"/>
      <c r="Q249" s="193"/>
      <c r="R249" s="193"/>
      <c r="S249" s="193"/>
      <c r="T249" s="194"/>
      <c r="AT249" s="189" t="s">
        <v>167</v>
      </c>
      <c r="AU249" s="189" t="s">
        <v>82</v>
      </c>
      <c r="AV249" s="14" t="s">
        <v>74</v>
      </c>
      <c r="AW249" s="14" t="s">
        <v>27</v>
      </c>
      <c r="AX249" s="14" t="s">
        <v>70</v>
      </c>
      <c r="AY249" s="189" t="s">
        <v>159</v>
      </c>
    </row>
    <row r="250" spans="2:65" s="12" customFormat="1">
      <c r="B250" s="169"/>
      <c r="D250" s="170" t="s">
        <v>167</v>
      </c>
      <c r="E250" s="171" t="s">
        <v>1</v>
      </c>
      <c r="F250" s="172" t="s">
        <v>342</v>
      </c>
      <c r="H250" s="173">
        <v>0.111</v>
      </c>
      <c r="I250" s="174"/>
      <c r="L250" s="169"/>
      <c r="M250" s="175"/>
      <c r="N250" s="176"/>
      <c r="O250" s="176"/>
      <c r="P250" s="176"/>
      <c r="Q250" s="176"/>
      <c r="R250" s="176"/>
      <c r="S250" s="176"/>
      <c r="T250" s="177"/>
      <c r="AT250" s="171" t="s">
        <v>167</v>
      </c>
      <c r="AU250" s="171" t="s">
        <v>82</v>
      </c>
      <c r="AV250" s="12" t="s">
        <v>82</v>
      </c>
      <c r="AW250" s="12" t="s">
        <v>27</v>
      </c>
      <c r="AX250" s="12" t="s">
        <v>70</v>
      </c>
      <c r="AY250" s="171" t="s">
        <v>159</v>
      </c>
    </row>
    <row r="251" spans="2:65" s="13" customFormat="1">
      <c r="B251" s="178"/>
      <c r="D251" s="170" t="s">
        <v>167</v>
      </c>
      <c r="E251" s="179" t="s">
        <v>1</v>
      </c>
      <c r="F251" s="180" t="s">
        <v>169</v>
      </c>
      <c r="H251" s="181">
        <v>9.4310000000000009</v>
      </c>
      <c r="I251" s="182"/>
      <c r="L251" s="178"/>
      <c r="M251" s="183"/>
      <c r="N251" s="184"/>
      <c r="O251" s="184"/>
      <c r="P251" s="184"/>
      <c r="Q251" s="184"/>
      <c r="R251" s="184"/>
      <c r="S251" s="184"/>
      <c r="T251" s="185"/>
      <c r="AT251" s="179" t="s">
        <v>167</v>
      </c>
      <c r="AU251" s="179" t="s">
        <v>82</v>
      </c>
      <c r="AV251" s="13" t="s">
        <v>165</v>
      </c>
      <c r="AW251" s="13" t="s">
        <v>27</v>
      </c>
      <c r="AX251" s="13" t="s">
        <v>74</v>
      </c>
      <c r="AY251" s="179" t="s">
        <v>159</v>
      </c>
    </row>
    <row r="252" spans="2:65" s="1" customFormat="1" ht="16.5" customHeight="1">
      <c r="B252" s="155"/>
      <c r="C252" s="156" t="s">
        <v>343</v>
      </c>
      <c r="D252" s="156" t="s">
        <v>161</v>
      </c>
      <c r="E252" s="157" t="s">
        <v>344</v>
      </c>
      <c r="F252" s="158" t="s">
        <v>345</v>
      </c>
      <c r="G252" s="159" t="s">
        <v>164</v>
      </c>
      <c r="H252" s="160">
        <v>5.3259999999999996</v>
      </c>
      <c r="I252" s="161"/>
      <c r="J252" s="162">
        <f>ROUND(I252*H252,2)</f>
        <v>0</v>
      </c>
      <c r="K252" s="158" t="s">
        <v>172</v>
      </c>
      <c r="L252" s="31"/>
      <c r="M252" s="163" t="s">
        <v>1</v>
      </c>
      <c r="N252" s="164" t="s">
        <v>36</v>
      </c>
      <c r="O252" s="54"/>
      <c r="P252" s="165">
        <f>O252*H252</f>
        <v>0</v>
      </c>
      <c r="Q252" s="165">
        <v>2.2119</v>
      </c>
      <c r="R252" s="165">
        <f>Q252*H252</f>
        <v>11.780579399999999</v>
      </c>
      <c r="S252" s="165">
        <v>0</v>
      </c>
      <c r="T252" s="166">
        <f>S252*H252</f>
        <v>0</v>
      </c>
      <c r="AR252" s="167" t="s">
        <v>165</v>
      </c>
      <c r="AT252" s="167" t="s">
        <v>161</v>
      </c>
      <c r="AU252" s="167" t="s">
        <v>82</v>
      </c>
      <c r="AY252" s="16" t="s">
        <v>159</v>
      </c>
      <c r="BE252" s="168">
        <f>IF(N252="základná",J252,0)</f>
        <v>0</v>
      </c>
      <c r="BF252" s="168">
        <f>IF(N252="znížená",J252,0)</f>
        <v>0</v>
      </c>
      <c r="BG252" s="168">
        <f>IF(N252="zákl. prenesená",J252,0)</f>
        <v>0</v>
      </c>
      <c r="BH252" s="168">
        <f>IF(N252="zníž. prenesená",J252,0)</f>
        <v>0</v>
      </c>
      <c r="BI252" s="168">
        <f>IF(N252="nulová",J252,0)</f>
        <v>0</v>
      </c>
      <c r="BJ252" s="16" t="s">
        <v>82</v>
      </c>
      <c r="BK252" s="168">
        <f>ROUND(I252*H252,2)</f>
        <v>0</v>
      </c>
      <c r="BL252" s="16" t="s">
        <v>165</v>
      </c>
      <c r="BM252" s="167" t="s">
        <v>346</v>
      </c>
    </row>
    <row r="253" spans="2:65" s="14" customFormat="1" ht="20.399999999999999">
      <c r="B253" s="188"/>
      <c r="D253" s="170" t="s">
        <v>167</v>
      </c>
      <c r="E253" s="189" t="s">
        <v>1</v>
      </c>
      <c r="F253" s="190" t="s">
        <v>347</v>
      </c>
      <c r="H253" s="189" t="s">
        <v>1</v>
      </c>
      <c r="I253" s="191"/>
      <c r="L253" s="188"/>
      <c r="M253" s="192"/>
      <c r="N253" s="193"/>
      <c r="O253" s="193"/>
      <c r="P253" s="193"/>
      <c r="Q253" s="193"/>
      <c r="R253" s="193"/>
      <c r="S253" s="193"/>
      <c r="T253" s="194"/>
      <c r="AT253" s="189" t="s">
        <v>167</v>
      </c>
      <c r="AU253" s="189" t="s">
        <v>82</v>
      </c>
      <c r="AV253" s="14" t="s">
        <v>74</v>
      </c>
      <c r="AW253" s="14" t="s">
        <v>27</v>
      </c>
      <c r="AX253" s="14" t="s">
        <v>70</v>
      </c>
      <c r="AY253" s="189" t="s">
        <v>159</v>
      </c>
    </row>
    <row r="254" spans="2:65" s="12" customFormat="1">
      <c r="B254" s="169"/>
      <c r="D254" s="170" t="s">
        <v>167</v>
      </c>
      <c r="E254" s="171" t="s">
        <v>1</v>
      </c>
      <c r="F254" s="172" t="s">
        <v>348</v>
      </c>
      <c r="H254" s="173">
        <v>1.6339999999999999</v>
      </c>
      <c r="I254" s="174"/>
      <c r="L254" s="169"/>
      <c r="M254" s="175"/>
      <c r="N254" s="176"/>
      <c r="O254" s="176"/>
      <c r="P254" s="176"/>
      <c r="Q254" s="176"/>
      <c r="R254" s="176"/>
      <c r="S254" s="176"/>
      <c r="T254" s="177"/>
      <c r="AT254" s="171" t="s">
        <v>167</v>
      </c>
      <c r="AU254" s="171" t="s">
        <v>82</v>
      </c>
      <c r="AV254" s="12" t="s">
        <v>82</v>
      </c>
      <c r="AW254" s="12" t="s">
        <v>27</v>
      </c>
      <c r="AX254" s="12" t="s">
        <v>70</v>
      </c>
      <c r="AY254" s="171" t="s">
        <v>159</v>
      </c>
    </row>
    <row r="255" spans="2:65" s="12" customFormat="1">
      <c r="B255" s="169"/>
      <c r="D255" s="170" t="s">
        <v>167</v>
      </c>
      <c r="E255" s="171" t="s">
        <v>1</v>
      </c>
      <c r="F255" s="172" t="s">
        <v>349</v>
      </c>
      <c r="H255" s="173">
        <v>2.4260000000000002</v>
      </c>
      <c r="I255" s="174"/>
      <c r="L255" s="169"/>
      <c r="M255" s="175"/>
      <c r="N255" s="176"/>
      <c r="O255" s="176"/>
      <c r="P255" s="176"/>
      <c r="Q255" s="176"/>
      <c r="R255" s="176"/>
      <c r="S255" s="176"/>
      <c r="T255" s="177"/>
      <c r="AT255" s="171" t="s">
        <v>167</v>
      </c>
      <c r="AU255" s="171" t="s">
        <v>82</v>
      </c>
      <c r="AV255" s="12" t="s">
        <v>82</v>
      </c>
      <c r="AW255" s="12" t="s">
        <v>27</v>
      </c>
      <c r="AX255" s="12" t="s">
        <v>70</v>
      </c>
      <c r="AY255" s="171" t="s">
        <v>159</v>
      </c>
    </row>
    <row r="256" spans="2:65" s="14" customFormat="1" ht="30.6">
      <c r="B256" s="188"/>
      <c r="D256" s="170" t="s">
        <v>167</v>
      </c>
      <c r="E256" s="189" t="s">
        <v>1</v>
      </c>
      <c r="F256" s="190" t="s">
        <v>350</v>
      </c>
      <c r="H256" s="189" t="s">
        <v>1</v>
      </c>
      <c r="I256" s="191"/>
      <c r="L256" s="188"/>
      <c r="M256" s="192"/>
      <c r="N256" s="193"/>
      <c r="O256" s="193"/>
      <c r="P256" s="193"/>
      <c r="Q256" s="193"/>
      <c r="R256" s="193"/>
      <c r="S256" s="193"/>
      <c r="T256" s="194"/>
      <c r="AT256" s="189" t="s">
        <v>167</v>
      </c>
      <c r="AU256" s="189" t="s">
        <v>82</v>
      </c>
      <c r="AV256" s="14" t="s">
        <v>74</v>
      </c>
      <c r="AW256" s="14" t="s">
        <v>27</v>
      </c>
      <c r="AX256" s="14" t="s">
        <v>70</v>
      </c>
      <c r="AY256" s="189" t="s">
        <v>159</v>
      </c>
    </row>
    <row r="257" spans="2:65" s="12" customFormat="1" ht="20.399999999999999">
      <c r="B257" s="169"/>
      <c r="D257" s="170" t="s">
        <v>167</v>
      </c>
      <c r="E257" s="171" t="s">
        <v>1</v>
      </c>
      <c r="F257" s="172" t="s">
        <v>351</v>
      </c>
      <c r="H257" s="173">
        <v>1.266</v>
      </c>
      <c r="I257" s="174"/>
      <c r="L257" s="169"/>
      <c r="M257" s="175"/>
      <c r="N257" s="176"/>
      <c r="O257" s="176"/>
      <c r="P257" s="176"/>
      <c r="Q257" s="176"/>
      <c r="R257" s="176"/>
      <c r="S257" s="176"/>
      <c r="T257" s="177"/>
      <c r="AT257" s="171" t="s">
        <v>167</v>
      </c>
      <c r="AU257" s="171" t="s">
        <v>82</v>
      </c>
      <c r="AV257" s="12" t="s">
        <v>82</v>
      </c>
      <c r="AW257" s="12" t="s">
        <v>27</v>
      </c>
      <c r="AX257" s="12" t="s">
        <v>70</v>
      </c>
      <c r="AY257" s="171" t="s">
        <v>159</v>
      </c>
    </row>
    <row r="258" spans="2:65" s="13" customFormat="1">
      <c r="B258" s="178"/>
      <c r="D258" s="170" t="s">
        <v>167</v>
      </c>
      <c r="E258" s="179" t="s">
        <v>1</v>
      </c>
      <c r="F258" s="180" t="s">
        <v>169</v>
      </c>
      <c r="H258" s="181">
        <v>5.3260000000000005</v>
      </c>
      <c r="I258" s="182"/>
      <c r="L258" s="178"/>
      <c r="M258" s="183"/>
      <c r="N258" s="184"/>
      <c r="O258" s="184"/>
      <c r="P258" s="184"/>
      <c r="Q258" s="184"/>
      <c r="R258" s="184"/>
      <c r="S258" s="184"/>
      <c r="T258" s="185"/>
      <c r="AT258" s="179" t="s">
        <v>167</v>
      </c>
      <c r="AU258" s="179" t="s">
        <v>82</v>
      </c>
      <c r="AV258" s="13" t="s">
        <v>165</v>
      </c>
      <c r="AW258" s="13" t="s">
        <v>27</v>
      </c>
      <c r="AX258" s="13" t="s">
        <v>74</v>
      </c>
      <c r="AY258" s="179" t="s">
        <v>159</v>
      </c>
    </row>
    <row r="259" spans="2:65" s="1" customFormat="1" ht="24" customHeight="1">
      <c r="B259" s="155"/>
      <c r="C259" s="156" t="s">
        <v>352</v>
      </c>
      <c r="D259" s="156" t="s">
        <v>161</v>
      </c>
      <c r="E259" s="157" t="s">
        <v>353</v>
      </c>
      <c r="F259" s="158" t="s">
        <v>354</v>
      </c>
      <c r="G259" s="159" t="s">
        <v>355</v>
      </c>
      <c r="H259" s="160">
        <v>1</v>
      </c>
      <c r="I259" s="161"/>
      <c r="J259" s="162">
        <f>ROUND(I259*H259,2)</f>
        <v>0</v>
      </c>
      <c r="K259" s="158" t="s">
        <v>1</v>
      </c>
      <c r="L259" s="31"/>
      <c r="M259" s="163" t="s">
        <v>1</v>
      </c>
      <c r="N259" s="164" t="s">
        <v>36</v>
      </c>
      <c r="O259" s="54"/>
      <c r="P259" s="165">
        <f>O259*H259</f>
        <v>0</v>
      </c>
      <c r="Q259" s="165">
        <v>0</v>
      </c>
      <c r="R259" s="165">
        <f>Q259*H259</f>
        <v>0</v>
      </c>
      <c r="S259" s="165">
        <v>0</v>
      </c>
      <c r="T259" s="166">
        <f>S259*H259</f>
        <v>0</v>
      </c>
      <c r="AR259" s="167" t="s">
        <v>165</v>
      </c>
      <c r="AT259" s="167" t="s">
        <v>161</v>
      </c>
      <c r="AU259" s="167" t="s">
        <v>82</v>
      </c>
      <c r="AY259" s="16" t="s">
        <v>159</v>
      </c>
      <c r="BE259" s="168">
        <f>IF(N259="základná",J259,0)</f>
        <v>0</v>
      </c>
      <c r="BF259" s="168">
        <f>IF(N259="znížená",J259,0)</f>
        <v>0</v>
      </c>
      <c r="BG259" s="168">
        <f>IF(N259="zákl. prenesená",J259,0)</f>
        <v>0</v>
      </c>
      <c r="BH259" s="168">
        <f>IF(N259="zníž. prenesená",J259,0)</f>
        <v>0</v>
      </c>
      <c r="BI259" s="168">
        <f>IF(N259="nulová",J259,0)</f>
        <v>0</v>
      </c>
      <c r="BJ259" s="16" t="s">
        <v>82</v>
      </c>
      <c r="BK259" s="168">
        <f>ROUND(I259*H259,2)</f>
        <v>0</v>
      </c>
      <c r="BL259" s="16" t="s">
        <v>165</v>
      </c>
      <c r="BM259" s="167" t="s">
        <v>356</v>
      </c>
    </row>
    <row r="260" spans="2:65" s="11" customFormat="1" ht="22.95" customHeight="1">
      <c r="B260" s="142"/>
      <c r="D260" s="143" t="s">
        <v>69</v>
      </c>
      <c r="E260" s="153" t="s">
        <v>175</v>
      </c>
      <c r="F260" s="153" t="s">
        <v>357</v>
      </c>
      <c r="I260" s="145"/>
      <c r="J260" s="154">
        <f>BK260</f>
        <v>0</v>
      </c>
      <c r="L260" s="142"/>
      <c r="M260" s="147"/>
      <c r="N260" s="148"/>
      <c r="O260" s="148"/>
      <c r="P260" s="149">
        <f>SUM(P261:P279)</f>
        <v>0</v>
      </c>
      <c r="Q260" s="148"/>
      <c r="R260" s="149">
        <f>SUM(R261:R279)</f>
        <v>9.9252743499999987</v>
      </c>
      <c r="S260" s="148"/>
      <c r="T260" s="150">
        <f>SUM(T261:T279)</f>
        <v>0</v>
      </c>
      <c r="AR260" s="143" t="s">
        <v>74</v>
      </c>
      <c r="AT260" s="151" t="s">
        <v>69</v>
      </c>
      <c r="AU260" s="151" t="s">
        <v>74</v>
      </c>
      <c r="AY260" s="143" t="s">
        <v>159</v>
      </c>
      <c r="BK260" s="152">
        <f>SUM(BK261:BK279)</f>
        <v>0</v>
      </c>
    </row>
    <row r="261" spans="2:65" s="1" customFormat="1" ht="24" customHeight="1">
      <c r="B261" s="155"/>
      <c r="C261" s="156" t="s">
        <v>358</v>
      </c>
      <c r="D261" s="156" t="s">
        <v>161</v>
      </c>
      <c r="E261" s="157" t="s">
        <v>359</v>
      </c>
      <c r="F261" s="158" t="s">
        <v>360</v>
      </c>
      <c r="G261" s="159" t="s">
        <v>164</v>
      </c>
      <c r="H261" s="160">
        <v>2.8180000000000001</v>
      </c>
      <c r="I261" s="161"/>
      <c r="J261" s="162">
        <f>ROUND(I261*H261,2)</f>
        <v>0</v>
      </c>
      <c r="K261" s="158" t="s">
        <v>172</v>
      </c>
      <c r="L261" s="31"/>
      <c r="M261" s="163" t="s">
        <v>1</v>
      </c>
      <c r="N261" s="164" t="s">
        <v>36</v>
      </c>
      <c r="O261" s="54"/>
      <c r="P261" s="165">
        <f>O261*H261</f>
        <v>0</v>
      </c>
      <c r="Q261" s="165">
        <v>2.1286399999999999</v>
      </c>
      <c r="R261" s="165">
        <f>Q261*H261</f>
        <v>5.9985075199999995</v>
      </c>
      <c r="S261" s="165">
        <v>0</v>
      </c>
      <c r="T261" s="166">
        <f>S261*H261</f>
        <v>0</v>
      </c>
      <c r="AR261" s="167" t="s">
        <v>165</v>
      </c>
      <c r="AT261" s="167" t="s">
        <v>161</v>
      </c>
      <c r="AU261" s="167" t="s">
        <v>82</v>
      </c>
      <c r="AY261" s="16" t="s">
        <v>159</v>
      </c>
      <c r="BE261" s="168">
        <f>IF(N261="základná",J261,0)</f>
        <v>0</v>
      </c>
      <c r="BF261" s="168">
        <f>IF(N261="znížená",J261,0)</f>
        <v>0</v>
      </c>
      <c r="BG261" s="168">
        <f>IF(N261="zákl. prenesená",J261,0)</f>
        <v>0</v>
      </c>
      <c r="BH261" s="168">
        <f>IF(N261="zníž. prenesená",J261,0)</f>
        <v>0</v>
      </c>
      <c r="BI261" s="168">
        <f>IF(N261="nulová",J261,0)</f>
        <v>0</v>
      </c>
      <c r="BJ261" s="16" t="s">
        <v>82</v>
      </c>
      <c r="BK261" s="168">
        <f>ROUND(I261*H261,2)</f>
        <v>0</v>
      </c>
      <c r="BL261" s="16" t="s">
        <v>165</v>
      </c>
      <c r="BM261" s="167" t="s">
        <v>361</v>
      </c>
    </row>
    <row r="262" spans="2:65" s="14" customFormat="1" ht="20.399999999999999">
      <c r="B262" s="188"/>
      <c r="D262" s="170" t="s">
        <v>167</v>
      </c>
      <c r="E262" s="189" t="s">
        <v>1</v>
      </c>
      <c r="F262" s="190" t="s">
        <v>362</v>
      </c>
      <c r="H262" s="189" t="s">
        <v>1</v>
      </c>
      <c r="I262" s="191"/>
      <c r="L262" s="188"/>
      <c r="M262" s="192"/>
      <c r="N262" s="193"/>
      <c r="O262" s="193"/>
      <c r="P262" s="193"/>
      <c r="Q262" s="193"/>
      <c r="R262" s="193"/>
      <c r="S262" s="193"/>
      <c r="T262" s="194"/>
      <c r="AT262" s="189" t="s">
        <v>167</v>
      </c>
      <c r="AU262" s="189" t="s">
        <v>82</v>
      </c>
      <c r="AV262" s="14" t="s">
        <v>74</v>
      </c>
      <c r="AW262" s="14" t="s">
        <v>27</v>
      </c>
      <c r="AX262" s="14" t="s">
        <v>70</v>
      </c>
      <c r="AY262" s="189" t="s">
        <v>159</v>
      </c>
    </row>
    <row r="263" spans="2:65" s="12" customFormat="1">
      <c r="B263" s="169"/>
      <c r="D263" s="170" t="s">
        <v>167</v>
      </c>
      <c r="E263" s="171" t="s">
        <v>1</v>
      </c>
      <c r="F263" s="172" t="s">
        <v>363</v>
      </c>
      <c r="H263" s="173">
        <v>1.6619999999999999</v>
      </c>
      <c r="I263" s="174"/>
      <c r="L263" s="169"/>
      <c r="M263" s="175"/>
      <c r="N263" s="176"/>
      <c r="O263" s="176"/>
      <c r="P263" s="176"/>
      <c r="Q263" s="176"/>
      <c r="R263" s="176"/>
      <c r="S263" s="176"/>
      <c r="T263" s="177"/>
      <c r="AT263" s="171" t="s">
        <v>167</v>
      </c>
      <c r="AU263" s="171" t="s">
        <v>82</v>
      </c>
      <c r="AV263" s="12" t="s">
        <v>82</v>
      </c>
      <c r="AW263" s="12" t="s">
        <v>27</v>
      </c>
      <c r="AX263" s="12" t="s">
        <v>70</v>
      </c>
      <c r="AY263" s="171" t="s">
        <v>159</v>
      </c>
    </row>
    <row r="264" spans="2:65" s="14" customFormat="1" ht="30.6">
      <c r="B264" s="188"/>
      <c r="D264" s="170" t="s">
        <v>167</v>
      </c>
      <c r="E264" s="189" t="s">
        <v>1</v>
      </c>
      <c r="F264" s="190" t="s">
        <v>364</v>
      </c>
      <c r="H264" s="189" t="s">
        <v>1</v>
      </c>
      <c r="I264" s="191"/>
      <c r="L264" s="188"/>
      <c r="M264" s="192"/>
      <c r="N264" s="193"/>
      <c r="O264" s="193"/>
      <c r="P264" s="193"/>
      <c r="Q264" s="193"/>
      <c r="R264" s="193"/>
      <c r="S264" s="193"/>
      <c r="T264" s="194"/>
      <c r="AT264" s="189" t="s">
        <v>167</v>
      </c>
      <c r="AU264" s="189" t="s">
        <v>82</v>
      </c>
      <c r="AV264" s="14" t="s">
        <v>74</v>
      </c>
      <c r="AW264" s="14" t="s">
        <v>27</v>
      </c>
      <c r="AX264" s="14" t="s">
        <v>70</v>
      </c>
      <c r="AY264" s="189" t="s">
        <v>159</v>
      </c>
    </row>
    <row r="265" spans="2:65" s="12" customFormat="1" ht="30.6">
      <c r="B265" s="169"/>
      <c r="D265" s="170" t="s">
        <v>167</v>
      </c>
      <c r="E265" s="171" t="s">
        <v>1</v>
      </c>
      <c r="F265" s="172" t="s">
        <v>365</v>
      </c>
      <c r="H265" s="173">
        <v>1.1559999999999999</v>
      </c>
      <c r="I265" s="174"/>
      <c r="L265" s="169"/>
      <c r="M265" s="175"/>
      <c r="N265" s="176"/>
      <c r="O265" s="176"/>
      <c r="P265" s="176"/>
      <c r="Q265" s="176"/>
      <c r="R265" s="176"/>
      <c r="S265" s="176"/>
      <c r="T265" s="177"/>
      <c r="AT265" s="171" t="s">
        <v>167</v>
      </c>
      <c r="AU265" s="171" t="s">
        <v>82</v>
      </c>
      <c r="AV265" s="12" t="s">
        <v>82</v>
      </c>
      <c r="AW265" s="12" t="s">
        <v>27</v>
      </c>
      <c r="AX265" s="12" t="s">
        <v>70</v>
      </c>
      <c r="AY265" s="171" t="s">
        <v>159</v>
      </c>
    </row>
    <row r="266" spans="2:65" s="13" customFormat="1">
      <c r="B266" s="178"/>
      <c r="D266" s="170" t="s">
        <v>167</v>
      </c>
      <c r="E266" s="179" t="s">
        <v>1</v>
      </c>
      <c r="F266" s="180" t="s">
        <v>169</v>
      </c>
      <c r="H266" s="181">
        <v>2.8179999999999996</v>
      </c>
      <c r="I266" s="182"/>
      <c r="L266" s="178"/>
      <c r="M266" s="183"/>
      <c r="N266" s="184"/>
      <c r="O266" s="184"/>
      <c r="P266" s="184"/>
      <c r="Q266" s="184"/>
      <c r="R266" s="184"/>
      <c r="S266" s="184"/>
      <c r="T266" s="185"/>
      <c r="AT266" s="179" t="s">
        <v>167</v>
      </c>
      <c r="AU266" s="179" t="s">
        <v>82</v>
      </c>
      <c r="AV266" s="13" t="s">
        <v>165</v>
      </c>
      <c r="AW266" s="13" t="s">
        <v>27</v>
      </c>
      <c r="AX266" s="13" t="s">
        <v>74</v>
      </c>
      <c r="AY266" s="179" t="s">
        <v>159</v>
      </c>
    </row>
    <row r="267" spans="2:65" s="1" customFormat="1" ht="24" customHeight="1">
      <c r="B267" s="155"/>
      <c r="C267" s="156" t="s">
        <v>366</v>
      </c>
      <c r="D267" s="156" t="s">
        <v>161</v>
      </c>
      <c r="E267" s="157" t="s">
        <v>367</v>
      </c>
      <c r="F267" s="158" t="s">
        <v>368</v>
      </c>
      <c r="G267" s="159" t="s">
        <v>164</v>
      </c>
      <c r="H267" s="160">
        <v>1.6459999999999999</v>
      </c>
      <c r="I267" s="161"/>
      <c r="J267" s="162">
        <f>ROUND(I267*H267,2)</f>
        <v>0</v>
      </c>
      <c r="K267" s="158" t="s">
        <v>172</v>
      </c>
      <c r="L267" s="31"/>
      <c r="M267" s="163" t="s">
        <v>1</v>
      </c>
      <c r="N267" s="164" t="s">
        <v>36</v>
      </c>
      <c r="O267" s="54"/>
      <c r="P267" s="165">
        <f>O267*H267</f>
        <v>0</v>
      </c>
      <c r="Q267" s="165">
        <v>2.2119</v>
      </c>
      <c r="R267" s="165">
        <f>Q267*H267</f>
        <v>3.6407873999999998</v>
      </c>
      <c r="S267" s="165">
        <v>0</v>
      </c>
      <c r="T267" s="166">
        <f>S267*H267</f>
        <v>0</v>
      </c>
      <c r="AR267" s="167" t="s">
        <v>165</v>
      </c>
      <c r="AT267" s="167" t="s">
        <v>161</v>
      </c>
      <c r="AU267" s="167" t="s">
        <v>82</v>
      </c>
      <c r="AY267" s="16" t="s">
        <v>159</v>
      </c>
      <c r="BE267" s="168">
        <f>IF(N267="základná",J267,0)</f>
        <v>0</v>
      </c>
      <c r="BF267" s="168">
        <f>IF(N267="znížená",J267,0)</f>
        <v>0</v>
      </c>
      <c r="BG267" s="168">
        <f>IF(N267="zákl. prenesená",J267,0)</f>
        <v>0</v>
      </c>
      <c r="BH267" s="168">
        <f>IF(N267="zníž. prenesená",J267,0)</f>
        <v>0</v>
      </c>
      <c r="BI267" s="168">
        <f>IF(N267="nulová",J267,0)</f>
        <v>0</v>
      </c>
      <c r="BJ267" s="16" t="s">
        <v>82</v>
      </c>
      <c r="BK267" s="168">
        <f>ROUND(I267*H267,2)</f>
        <v>0</v>
      </c>
      <c r="BL267" s="16" t="s">
        <v>165</v>
      </c>
      <c r="BM267" s="167" t="s">
        <v>369</v>
      </c>
    </row>
    <row r="268" spans="2:65" s="14" customFormat="1" ht="20.399999999999999">
      <c r="B268" s="188"/>
      <c r="D268" s="170" t="s">
        <v>167</v>
      </c>
      <c r="E268" s="189" t="s">
        <v>1</v>
      </c>
      <c r="F268" s="190" t="s">
        <v>370</v>
      </c>
      <c r="H268" s="189" t="s">
        <v>1</v>
      </c>
      <c r="I268" s="191"/>
      <c r="L268" s="188"/>
      <c r="M268" s="192"/>
      <c r="N268" s="193"/>
      <c r="O268" s="193"/>
      <c r="P268" s="193"/>
      <c r="Q268" s="193"/>
      <c r="R268" s="193"/>
      <c r="S268" s="193"/>
      <c r="T268" s="194"/>
      <c r="AT268" s="189" t="s">
        <v>167</v>
      </c>
      <c r="AU268" s="189" t="s">
        <v>82</v>
      </c>
      <c r="AV268" s="14" t="s">
        <v>74</v>
      </c>
      <c r="AW268" s="14" t="s">
        <v>27</v>
      </c>
      <c r="AX268" s="14" t="s">
        <v>70</v>
      </c>
      <c r="AY268" s="189" t="s">
        <v>159</v>
      </c>
    </row>
    <row r="269" spans="2:65" s="12" customFormat="1">
      <c r="B269" s="169"/>
      <c r="D269" s="170" t="s">
        <v>167</v>
      </c>
      <c r="E269" s="171" t="s">
        <v>1</v>
      </c>
      <c r="F269" s="172" t="s">
        <v>371</v>
      </c>
      <c r="H269" s="173">
        <v>1.6459999999999999</v>
      </c>
      <c r="I269" s="174"/>
      <c r="L269" s="169"/>
      <c r="M269" s="175"/>
      <c r="N269" s="176"/>
      <c r="O269" s="176"/>
      <c r="P269" s="176"/>
      <c r="Q269" s="176"/>
      <c r="R269" s="176"/>
      <c r="S269" s="176"/>
      <c r="T269" s="177"/>
      <c r="AT269" s="171" t="s">
        <v>167</v>
      </c>
      <c r="AU269" s="171" t="s">
        <v>82</v>
      </c>
      <c r="AV269" s="12" t="s">
        <v>82</v>
      </c>
      <c r="AW269" s="12" t="s">
        <v>27</v>
      </c>
      <c r="AX269" s="12" t="s">
        <v>70</v>
      </c>
      <c r="AY269" s="171" t="s">
        <v>159</v>
      </c>
    </row>
    <row r="270" spans="2:65" s="13" customFormat="1">
      <c r="B270" s="178"/>
      <c r="D270" s="170" t="s">
        <v>167</v>
      </c>
      <c r="E270" s="179" t="s">
        <v>1</v>
      </c>
      <c r="F270" s="180" t="s">
        <v>169</v>
      </c>
      <c r="H270" s="181">
        <v>1.6459999999999999</v>
      </c>
      <c r="I270" s="182"/>
      <c r="L270" s="178"/>
      <c r="M270" s="183"/>
      <c r="N270" s="184"/>
      <c r="O270" s="184"/>
      <c r="P270" s="184"/>
      <c r="Q270" s="184"/>
      <c r="R270" s="184"/>
      <c r="S270" s="184"/>
      <c r="T270" s="185"/>
      <c r="AT270" s="179" t="s">
        <v>167</v>
      </c>
      <c r="AU270" s="179" t="s">
        <v>82</v>
      </c>
      <c r="AV270" s="13" t="s">
        <v>165</v>
      </c>
      <c r="AW270" s="13" t="s">
        <v>27</v>
      </c>
      <c r="AX270" s="13" t="s">
        <v>74</v>
      </c>
      <c r="AY270" s="179" t="s">
        <v>159</v>
      </c>
    </row>
    <row r="271" spans="2:65" s="1" customFormat="1" ht="24" customHeight="1">
      <c r="B271" s="155"/>
      <c r="C271" s="156" t="s">
        <v>372</v>
      </c>
      <c r="D271" s="156" t="s">
        <v>161</v>
      </c>
      <c r="E271" s="157" t="s">
        <v>373</v>
      </c>
      <c r="F271" s="158" t="s">
        <v>374</v>
      </c>
      <c r="G271" s="159" t="s">
        <v>202</v>
      </c>
      <c r="H271" s="160">
        <v>16.260999999999999</v>
      </c>
      <c r="I271" s="161"/>
      <c r="J271" s="162">
        <f>ROUND(I271*H271,2)</f>
        <v>0</v>
      </c>
      <c r="K271" s="158" t="s">
        <v>172</v>
      </c>
      <c r="L271" s="31"/>
      <c r="M271" s="163" t="s">
        <v>1</v>
      </c>
      <c r="N271" s="164" t="s">
        <v>36</v>
      </c>
      <c r="O271" s="54"/>
      <c r="P271" s="165">
        <f>O271*H271</f>
        <v>0</v>
      </c>
      <c r="Q271" s="165">
        <v>2.16E-3</v>
      </c>
      <c r="R271" s="165">
        <f>Q271*H271</f>
        <v>3.5123759999999997E-2</v>
      </c>
      <c r="S271" s="165">
        <v>0</v>
      </c>
      <c r="T271" s="166">
        <f>S271*H271</f>
        <v>0</v>
      </c>
      <c r="AR271" s="167" t="s">
        <v>165</v>
      </c>
      <c r="AT271" s="167" t="s">
        <v>161</v>
      </c>
      <c r="AU271" s="167" t="s">
        <v>82</v>
      </c>
      <c r="AY271" s="16" t="s">
        <v>159</v>
      </c>
      <c r="BE271" s="168">
        <f>IF(N271="základná",J271,0)</f>
        <v>0</v>
      </c>
      <c r="BF271" s="168">
        <f>IF(N271="znížená",J271,0)</f>
        <v>0</v>
      </c>
      <c r="BG271" s="168">
        <f>IF(N271="zákl. prenesená",J271,0)</f>
        <v>0</v>
      </c>
      <c r="BH271" s="168">
        <f>IF(N271="zníž. prenesená",J271,0)</f>
        <v>0</v>
      </c>
      <c r="BI271" s="168">
        <f>IF(N271="nulová",J271,0)</f>
        <v>0</v>
      </c>
      <c r="BJ271" s="16" t="s">
        <v>82</v>
      </c>
      <c r="BK271" s="168">
        <f>ROUND(I271*H271,2)</f>
        <v>0</v>
      </c>
      <c r="BL271" s="16" t="s">
        <v>165</v>
      </c>
      <c r="BM271" s="167" t="s">
        <v>375</v>
      </c>
    </row>
    <row r="272" spans="2:65" s="14" customFormat="1" ht="20.399999999999999">
      <c r="B272" s="188"/>
      <c r="D272" s="170" t="s">
        <v>167</v>
      </c>
      <c r="E272" s="189" t="s">
        <v>1</v>
      </c>
      <c r="F272" s="190" t="s">
        <v>370</v>
      </c>
      <c r="H272" s="189" t="s">
        <v>1</v>
      </c>
      <c r="I272" s="191"/>
      <c r="L272" s="188"/>
      <c r="M272" s="192"/>
      <c r="N272" s="193"/>
      <c r="O272" s="193"/>
      <c r="P272" s="193"/>
      <c r="Q272" s="193"/>
      <c r="R272" s="193"/>
      <c r="S272" s="193"/>
      <c r="T272" s="194"/>
      <c r="AT272" s="189" t="s">
        <v>167</v>
      </c>
      <c r="AU272" s="189" t="s">
        <v>82</v>
      </c>
      <c r="AV272" s="14" t="s">
        <v>74</v>
      </c>
      <c r="AW272" s="14" t="s">
        <v>27</v>
      </c>
      <c r="AX272" s="14" t="s">
        <v>70</v>
      </c>
      <c r="AY272" s="189" t="s">
        <v>159</v>
      </c>
    </row>
    <row r="273" spans="2:65" s="12" customFormat="1" ht="20.399999999999999">
      <c r="B273" s="169"/>
      <c r="D273" s="170" t="s">
        <v>167</v>
      </c>
      <c r="E273" s="171" t="s">
        <v>1</v>
      </c>
      <c r="F273" s="172" t="s">
        <v>376</v>
      </c>
      <c r="H273" s="173">
        <v>16.260999999999999</v>
      </c>
      <c r="I273" s="174"/>
      <c r="L273" s="169"/>
      <c r="M273" s="175"/>
      <c r="N273" s="176"/>
      <c r="O273" s="176"/>
      <c r="P273" s="176"/>
      <c r="Q273" s="176"/>
      <c r="R273" s="176"/>
      <c r="S273" s="176"/>
      <c r="T273" s="177"/>
      <c r="AT273" s="171" t="s">
        <v>167</v>
      </c>
      <c r="AU273" s="171" t="s">
        <v>82</v>
      </c>
      <c r="AV273" s="12" t="s">
        <v>82</v>
      </c>
      <c r="AW273" s="12" t="s">
        <v>27</v>
      </c>
      <c r="AX273" s="12" t="s">
        <v>70</v>
      </c>
      <c r="AY273" s="171" t="s">
        <v>159</v>
      </c>
    </row>
    <row r="274" spans="2:65" s="13" customFormat="1">
      <c r="B274" s="178"/>
      <c r="D274" s="170" t="s">
        <v>167</v>
      </c>
      <c r="E274" s="179" t="s">
        <v>1</v>
      </c>
      <c r="F274" s="180" t="s">
        <v>169</v>
      </c>
      <c r="H274" s="181">
        <v>16.260999999999999</v>
      </c>
      <c r="I274" s="182"/>
      <c r="L274" s="178"/>
      <c r="M274" s="183"/>
      <c r="N274" s="184"/>
      <c r="O274" s="184"/>
      <c r="P274" s="184"/>
      <c r="Q274" s="184"/>
      <c r="R274" s="184"/>
      <c r="S274" s="184"/>
      <c r="T274" s="185"/>
      <c r="AT274" s="179" t="s">
        <v>167</v>
      </c>
      <c r="AU274" s="179" t="s">
        <v>82</v>
      </c>
      <c r="AV274" s="13" t="s">
        <v>165</v>
      </c>
      <c r="AW274" s="13" t="s">
        <v>27</v>
      </c>
      <c r="AX274" s="13" t="s">
        <v>74</v>
      </c>
      <c r="AY274" s="179" t="s">
        <v>159</v>
      </c>
    </row>
    <row r="275" spans="2:65" s="1" customFormat="1" ht="24" customHeight="1">
      <c r="B275" s="155"/>
      <c r="C275" s="156" t="s">
        <v>377</v>
      </c>
      <c r="D275" s="156" t="s">
        <v>161</v>
      </c>
      <c r="E275" s="157" t="s">
        <v>378</v>
      </c>
      <c r="F275" s="158" t="s">
        <v>379</v>
      </c>
      <c r="G275" s="159" t="s">
        <v>202</v>
      </c>
      <c r="H275" s="160">
        <v>16.260999999999999</v>
      </c>
      <c r="I275" s="161"/>
      <c r="J275" s="162">
        <f>ROUND(I275*H275,2)</f>
        <v>0</v>
      </c>
      <c r="K275" s="158" t="s">
        <v>172</v>
      </c>
      <c r="L275" s="31"/>
      <c r="M275" s="163" t="s">
        <v>1</v>
      </c>
      <c r="N275" s="164" t="s">
        <v>36</v>
      </c>
      <c r="O275" s="54"/>
      <c r="P275" s="165">
        <f>O275*H275</f>
        <v>0</v>
      </c>
      <c r="Q275" s="165">
        <v>0</v>
      </c>
      <c r="R275" s="165">
        <f>Q275*H275</f>
        <v>0</v>
      </c>
      <c r="S275" s="165">
        <v>0</v>
      </c>
      <c r="T275" s="166">
        <f>S275*H275</f>
        <v>0</v>
      </c>
      <c r="AR275" s="167" t="s">
        <v>165</v>
      </c>
      <c r="AT275" s="167" t="s">
        <v>161</v>
      </c>
      <c r="AU275" s="167" t="s">
        <v>82</v>
      </c>
      <c r="AY275" s="16" t="s">
        <v>159</v>
      </c>
      <c r="BE275" s="168">
        <f>IF(N275="základná",J275,0)</f>
        <v>0</v>
      </c>
      <c r="BF275" s="168">
        <f>IF(N275="znížená",J275,0)</f>
        <v>0</v>
      </c>
      <c r="BG275" s="168">
        <f>IF(N275="zákl. prenesená",J275,0)</f>
        <v>0</v>
      </c>
      <c r="BH275" s="168">
        <f>IF(N275="zníž. prenesená",J275,0)</f>
        <v>0</v>
      </c>
      <c r="BI275" s="168">
        <f>IF(N275="nulová",J275,0)</f>
        <v>0</v>
      </c>
      <c r="BJ275" s="16" t="s">
        <v>82</v>
      </c>
      <c r="BK275" s="168">
        <f>ROUND(I275*H275,2)</f>
        <v>0</v>
      </c>
      <c r="BL275" s="16" t="s">
        <v>165</v>
      </c>
      <c r="BM275" s="167" t="s">
        <v>380</v>
      </c>
    </row>
    <row r="276" spans="2:65" s="1" customFormat="1" ht="24" customHeight="1">
      <c r="B276" s="155"/>
      <c r="C276" s="156" t="s">
        <v>381</v>
      </c>
      <c r="D276" s="156" t="s">
        <v>161</v>
      </c>
      <c r="E276" s="157" t="s">
        <v>382</v>
      </c>
      <c r="F276" s="158" t="s">
        <v>383</v>
      </c>
      <c r="G276" s="159" t="s">
        <v>227</v>
      </c>
      <c r="H276" s="160">
        <v>0.247</v>
      </c>
      <c r="I276" s="161"/>
      <c r="J276" s="162">
        <f>ROUND(I276*H276,2)</f>
        <v>0</v>
      </c>
      <c r="K276" s="158" t="s">
        <v>172</v>
      </c>
      <c r="L276" s="31"/>
      <c r="M276" s="163" t="s">
        <v>1</v>
      </c>
      <c r="N276" s="164" t="s">
        <v>36</v>
      </c>
      <c r="O276" s="54"/>
      <c r="P276" s="165">
        <f>O276*H276</f>
        <v>0</v>
      </c>
      <c r="Q276" s="165">
        <v>1.0156099999999999</v>
      </c>
      <c r="R276" s="165">
        <f>Q276*H276</f>
        <v>0.25085566999999998</v>
      </c>
      <c r="S276" s="165">
        <v>0</v>
      </c>
      <c r="T276" s="166">
        <f>S276*H276</f>
        <v>0</v>
      </c>
      <c r="AR276" s="167" t="s">
        <v>165</v>
      </c>
      <c r="AT276" s="167" t="s">
        <v>161</v>
      </c>
      <c r="AU276" s="167" t="s">
        <v>82</v>
      </c>
      <c r="AY276" s="16" t="s">
        <v>159</v>
      </c>
      <c r="BE276" s="168">
        <f>IF(N276="základná",J276,0)</f>
        <v>0</v>
      </c>
      <c r="BF276" s="168">
        <f>IF(N276="znížená",J276,0)</f>
        <v>0</v>
      </c>
      <c r="BG276" s="168">
        <f>IF(N276="zákl. prenesená",J276,0)</f>
        <v>0</v>
      </c>
      <c r="BH276" s="168">
        <f>IF(N276="zníž. prenesená",J276,0)</f>
        <v>0</v>
      </c>
      <c r="BI276" s="168">
        <f>IF(N276="nulová",J276,0)</f>
        <v>0</v>
      </c>
      <c r="BJ276" s="16" t="s">
        <v>82</v>
      </c>
      <c r="BK276" s="168">
        <f>ROUND(I276*H276,2)</f>
        <v>0</v>
      </c>
      <c r="BL276" s="16" t="s">
        <v>165</v>
      </c>
      <c r="BM276" s="167" t="s">
        <v>384</v>
      </c>
    </row>
    <row r="277" spans="2:65" s="14" customFormat="1" ht="20.399999999999999">
      <c r="B277" s="188"/>
      <c r="D277" s="170" t="s">
        <v>167</v>
      </c>
      <c r="E277" s="189" t="s">
        <v>1</v>
      </c>
      <c r="F277" s="190" t="s">
        <v>370</v>
      </c>
      <c r="H277" s="189" t="s">
        <v>1</v>
      </c>
      <c r="I277" s="191"/>
      <c r="L277" s="188"/>
      <c r="M277" s="192"/>
      <c r="N277" s="193"/>
      <c r="O277" s="193"/>
      <c r="P277" s="193"/>
      <c r="Q277" s="193"/>
      <c r="R277" s="193"/>
      <c r="S277" s="193"/>
      <c r="T277" s="194"/>
      <c r="AT277" s="189" t="s">
        <v>167</v>
      </c>
      <c r="AU277" s="189" t="s">
        <v>82</v>
      </c>
      <c r="AV277" s="14" t="s">
        <v>74</v>
      </c>
      <c r="AW277" s="14" t="s">
        <v>27</v>
      </c>
      <c r="AX277" s="14" t="s">
        <v>70</v>
      </c>
      <c r="AY277" s="189" t="s">
        <v>159</v>
      </c>
    </row>
    <row r="278" spans="2:65" s="12" customFormat="1">
      <c r="B278" s="169"/>
      <c r="D278" s="170" t="s">
        <v>167</v>
      </c>
      <c r="E278" s="171" t="s">
        <v>1</v>
      </c>
      <c r="F278" s="172" t="s">
        <v>385</v>
      </c>
      <c r="H278" s="173">
        <v>0.247</v>
      </c>
      <c r="I278" s="174"/>
      <c r="L278" s="169"/>
      <c r="M278" s="175"/>
      <c r="N278" s="176"/>
      <c r="O278" s="176"/>
      <c r="P278" s="176"/>
      <c r="Q278" s="176"/>
      <c r="R278" s="176"/>
      <c r="S278" s="176"/>
      <c r="T278" s="177"/>
      <c r="AT278" s="171" t="s">
        <v>167</v>
      </c>
      <c r="AU278" s="171" t="s">
        <v>82</v>
      </c>
      <c r="AV278" s="12" t="s">
        <v>82</v>
      </c>
      <c r="AW278" s="12" t="s">
        <v>27</v>
      </c>
      <c r="AX278" s="12" t="s">
        <v>70</v>
      </c>
      <c r="AY278" s="171" t="s">
        <v>159</v>
      </c>
    </row>
    <row r="279" spans="2:65" s="13" customFormat="1">
      <c r="B279" s="178"/>
      <c r="D279" s="170" t="s">
        <v>167</v>
      </c>
      <c r="E279" s="179" t="s">
        <v>1</v>
      </c>
      <c r="F279" s="180" t="s">
        <v>169</v>
      </c>
      <c r="H279" s="181">
        <v>0.247</v>
      </c>
      <c r="I279" s="182"/>
      <c r="L279" s="178"/>
      <c r="M279" s="183"/>
      <c r="N279" s="184"/>
      <c r="O279" s="184"/>
      <c r="P279" s="184"/>
      <c r="Q279" s="184"/>
      <c r="R279" s="184"/>
      <c r="S279" s="184"/>
      <c r="T279" s="185"/>
      <c r="AT279" s="179" t="s">
        <v>167</v>
      </c>
      <c r="AU279" s="179" t="s">
        <v>82</v>
      </c>
      <c r="AV279" s="13" t="s">
        <v>165</v>
      </c>
      <c r="AW279" s="13" t="s">
        <v>27</v>
      </c>
      <c r="AX279" s="13" t="s">
        <v>74</v>
      </c>
      <c r="AY279" s="179" t="s">
        <v>159</v>
      </c>
    </row>
    <row r="280" spans="2:65" s="11" customFormat="1" ht="22.95" customHeight="1">
      <c r="B280" s="142"/>
      <c r="D280" s="143" t="s">
        <v>69</v>
      </c>
      <c r="E280" s="153" t="s">
        <v>199</v>
      </c>
      <c r="F280" s="153" t="s">
        <v>386</v>
      </c>
      <c r="I280" s="145"/>
      <c r="J280" s="154">
        <f>BK280</f>
        <v>0</v>
      </c>
      <c r="L280" s="142"/>
      <c r="M280" s="147"/>
      <c r="N280" s="148"/>
      <c r="O280" s="148"/>
      <c r="P280" s="149">
        <f>SUM(P281:P289)</f>
        <v>0</v>
      </c>
      <c r="Q280" s="148"/>
      <c r="R280" s="149">
        <f>SUM(R281:R289)</f>
        <v>7.0517600500000004</v>
      </c>
      <c r="S280" s="148"/>
      <c r="T280" s="150">
        <f>SUM(T281:T289)</f>
        <v>0</v>
      </c>
      <c r="AR280" s="143" t="s">
        <v>74</v>
      </c>
      <c r="AT280" s="151" t="s">
        <v>69</v>
      </c>
      <c r="AU280" s="151" t="s">
        <v>74</v>
      </c>
      <c r="AY280" s="143" t="s">
        <v>159</v>
      </c>
      <c r="BK280" s="152">
        <f>SUM(BK281:BK289)</f>
        <v>0</v>
      </c>
    </row>
    <row r="281" spans="2:65" s="1" customFormat="1" ht="48" customHeight="1">
      <c r="B281" s="155"/>
      <c r="C281" s="156" t="s">
        <v>387</v>
      </c>
      <c r="D281" s="156" t="s">
        <v>161</v>
      </c>
      <c r="E281" s="157" t="s">
        <v>388</v>
      </c>
      <c r="F281" s="158" t="s">
        <v>389</v>
      </c>
      <c r="G281" s="159" t="s">
        <v>202</v>
      </c>
      <c r="H281" s="160">
        <v>26.285</v>
      </c>
      <c r="I281" s="161"/>
      <c r="J281" s="162">
        <f>ROUND(I281*H281,2)</f>
        <v>0</v>
      </c>
      <c r="K281" s="158" t="s">
        <v>1</v>
      </c>
      <c r="L281" s="31"/>
      <c r="M281" s="163" t="s">
        <v>1</v>
      </c>
      <c r="N281" s="164" t="s">
        <v>36</v>
      </c>
      <c r="O281" s="54"/>
      <c r="P281" s="165">
        <f>O281*H281</f>
        <v>0</v>
      </c>
      <c r="Q281" s="165">
        <v>0.13192999999999999</v>
      </c>
      <c r="R281" s="165">
        <f>Q281*H281</f>
        <v>3.46778005</v>
      </c>
      <c r="S281" s="165">
        <v>0</v>
      </c>
      <c r="T281" s="166">
        <f>S281*H281</f>
        <v>0</v>
      </c>
      <c r="AR281" s="167" t="s">
        <v>165</v>
      </c>
      <c r="AT281" s="167" t="s">
        <v>161</v>
      </c>
      <c r="AU281" s="167" t="s">
        <v>82</v>
      </c>
      <c r="AY281" s="16" t="s">
        <v>159</v>
      </c>
      <c r="BE281" s="168">
        <f>IF(N281="základná",J281,0)</f>
        <v>0</v>
      </c>
      <c r="BF281" s="168">
        <f>IF(N281="znížená",J281,0)</f>
        <v>0</v>
      </c>
      <c r="BG281" s="168">
        <f>IF(N281="zákl. prenesená",J281,0)</f>
        <v>0</v>
      </c>
      <c r="BH281" s="168">
        <f>IF(N281="zníž. prenesená",J281,0)</f>
        <v>0</v>
      </c>
      <c r="BI281" s="168">
        <f>IF(N281="nulová",J281,0)</f>
        <v>0</v>
      </c>
      <c r="BJ281" s="16" t="s">
        <v>82</v>
      </c>
      <c r="BK281" s="168">
        <f>ROUND(I281*H281,2)</f>
        <v>0</v>
      </c>
      <c r="BL281" s="16" t="s">
        <v>165</v>
      </c>
      <c r="BM281" s="167" t="s">
        <v>390</v>
      </c>
    </row>
    <row r="282" spans="2:65" s="14" customFormat="1" ht="30.6">
      <c r="B282" s="188"/>
      <c r="D282" s="170" t="s">
        <v>167</v>
      </c>
      <c r="E282" s="189" t="s">
        <v>1</v>
      </c>
      <c r="F282" s="190" t="s">
        <v>391</v>
      </c>
      <c r="H282" s="189" t="s">
        <v>1</v>
      </c>
      <c r="I282" s="191"/>
      <c r="L282" s="188"/>
      <c r="M282" s="192"/>
      <c r="N282" s="193"/>
      <c r="O282" s="193"/>
      <c r="P282" s="193"/>
      <c r="Q282" s="193"/>
      <c r="R282" s="193"/>
      <c r="S282" s="193"/>
      <c r="T282" s="194"/>
      <c r="AT282" s="189" t="s">
        <v>167</v>
      </c>
      <c r="AU282" s="189" t="s">
        <v>82</v>
      </c>
      <c r="AV282" s="14" t="s">
        <v>74</v>
      </c>
      <c r="AW282" s="14" t="s">
        <v>27</v>
      </c>
      <c r="AX282" s="14" t="s">
        <v>70</v>
      </c>
      <c r="AY282" s="189" t="s">
        <v>159</v>
      </c>
    </row>
    <row r="283" spans="2:65" s="12" customFormat="1">
      <c r="B283" s="169"/>
      <c r="D283" s="170" t="s">
        <v>167</v>
      </c>
      <c r="E283" s="171" t="s">
        <v>1</v>
      </c>
      <c r="F283" s="172" t="s">
        <v>392</v>
      </c>
      <c r="H283" s="173">
        <v>6.7210000000000001</v>
      </c>
      <c r="I283" s="174"/>
      <c r="L283" s="169"/>
      <c r="M283" s="175"/>
      <c r="N283" s="176"/>
      <c r="O283" s="176"/>
      <c r="P283" s="176"/>
      <c r="Q283" s="176"/>
      <c r="R283" s="176"/>
      <c r="S283" s="176"/>
      <c r="T283" s="177"/>
      <c r="AT283" s="171" t="s">
        <v>167</v>
      </c>
      <c r="AU283" s="171" t="s">
        <v>82</v>
      </c>
      <c r="AV283" s="12" t="s">
        <v>82</v>
      </c>
      <c r="AW283" s="12" t="s">
        <v>27</v>
      </c>
      <c r="AX283" s="12" t="s">
        <v>70</v>
      </c>
      <c r="AY283" s="171" t="s">
        <v>159</v>
      </c>
    </row>
    <row r="284" spans="2:65" s="12" customFormat="1" ht="20.399999999999999">
      <c r="B284" s="169"/>
      <c r="D284" s="170" t="s">
        <v>167</v>
      </c>
      <c r="E284" s="171" t="s">
        <v>1</v>
      </c>
      <c r="F284" s="172" t="s">
        <v>393</v>
      </c>
      <c r="H284" s="173">
        <v>11.087999999999999</v>
      </c>
      <c r="I284" s="174"/>
      <c r="L284" s="169"/>
      <c r="M284" s="175"/>
      <c r="N284" s="176"/>
      <c r="O284" s="176"/>
      <c r="P284" s="176"/>
      <c r="Q284" s="176"/>
      <c r="R284" s="176"/>
      <c r="S284" s="176"/>
      <c r="T284" s="177"/>
      <c r="AT284" s="171" t="s">
        <v>167</v>
      </c>
      <c r="AU284" s="171" t="s">
        <v>82</v>
      </c>
      <c r="AV284" s="12" t="s">
        <v>82</v>
      </c>
      <c r="AW284" s="12" t="s">
        <v>27</v>
      </c>
      <c r="AX284" s="12" t="s">
        <v>70</v>
      </c>
      <c r="AY284" s="171" t="s">
        <v>159</v>
      </c>
    </row>
    <row r="285" spans="2:65" s="14" customFormat="1" ht="30.6">
      <c r="B285" s="188"/>
      <c r="D285" s="170" t="s">
        <v>167</v>
      </c>
      <c r="E285" s="189" t="s">
        <v>1</v>
      </c>
      <c r="F285" s="190" t="s">
        <v>394</v>
      </c>
      <c r="H285" s="189" t="s">
        <v>1</v>
      </c>
      <c r="I285" s="191"/>
      <c r="L285" s="188"/>
      <c r="M285" s="192"/>
      <c r="N285" s="193"/>
      <c r="O285" s="193"/>
      <c r="P285" s="193"/>
      <c r="Q285" s="193"/>
      <c r="R285" s="193"/>
      <c r="S285" s="193"/>
      <c r="T285" s="194"/>
      <c r="AT285" s="189" t="s">
        <v>167</v>
      </c>
      <c r="AU285" s="189" t="s">
        <v>82</v>
      </c>
      <c r="AV285" s="14" t="s">
        <v>74</v>
      </c>
      <c r="AW285" s="14" t="s">
        <v>27</v>
      </c>
      <c r="AX285" s="14" t="s">
        <v>70</v>
      </c>
      <c r="AY285" s="189" t="s">
        <v>159</v>
      </c>
    </row>
    <row r="286" spans="2:65" s="12" customFormat="1">
      <c r="B286" s="169"/>
      <c r="D286" s="170" t="s">
        <v>167</v>
      </c>
      <c r="E286" s="171" t="s">
        <v>1</v>
      </c>
      <c r="F286" s="172" t="s">
        <v>395</v>
      </c>
      <c r="H286" s="173">
        <v>8.4760000000000009</v>
      </c>
      <c r="I286" s="174"/>
      <c r="L286" s="169"/>
      <c r="M286" s="175"/>
      <c r="N286" s="176"/>
      <c r="O286" s="176"/>
      <c r="P286" s="176"/>
      <c r="Q286" s="176"/>
      <c r="R286" s="176"/>
      <c r="S286" s="176"/>
      <c r="T286" s="177"/>
      <c r="AT286" s="171" t="s">
        <v>167</v>
      </c>
      <c r="AU286" s="171" t="s">
        <v>82</v>
      </c>
      <c r="AV286" s="12" t="s">
        <v>82</v>
      </c>
      <c r="AW286" s="12" t="s">
        <v>27</v>
      </c>
      <c r="AX286" s="12" t="s">
        <v>70</v>
      </c>
      <c r="AY286" s="171" t="s">
        <v>159</v>
      </c>
    </row>
    <row r="287" spans="2:65" s="13" customFormat="1">
      <c r="B287" s="178"/>
      <c r="D287" s="170" t="s">
        <v>167</v>
      </c>
      <c r="E287" s="179" t="s">
        <v>1</v>
      </c>
      <c r="F287" s="180" t="s">
        <v>169</v>
      </c>
      <c r="H287" s="181">
        <v>26.284999999999997</v>
      </c>
      <c r="I287" s="182"/>
      <c r="L287" s="178"/>
      <c r="M287" s="183"/>
      <c r="N287" s="184"/>
      <c r="O287" s="184"/>
      <c r="P287" s="184"/>
      <c r="Q287" s="184"/>
      <c r="R287" s="184"/>
      <c r="S287" s="184"/>
      <c r="T287" s="185"/>
      <c r="AT287" s="179" t="s">
        <v>167</v>
      </c>
      <c r="AU287" s="179" t="s">
        <v>82</v>
      </c>
      <c r="AV287" s="13" t="s">
        <v>165</v>
      </c>
      <c r="AW287" s="13" t="s">
        <v>27</v>
      </c>
      <c r="AX287" s="13" t="s">
        <v>74</v>
      </c>
      <c r="AY287" s="179" t="s">
        <v>159</v>
      </c>
    </row>
    <row r="288" spans="2:65" s="1" customFormat="1" ht="48" customHeight="1">
      <c r="B288" s="155"/>
      <c r="C288" s="195" t="s">
        <v>396</v>
      </c>
      <c r="D288" s="195" t="s">
        <v>224</v>
      </c>
      <c r="E288" s="196" t="s">
        <v>397</v>
      </c>
      <c r="F288" s="197" t="s">
        <v>398</v>
      </c>
      <c r="G288" s="198" t="s">
        <v>202</v>
      </c>
      <c r="H288" s="199">
        <v>26.547999999999998</v>
      </c>
      <c r="I288" s="200"/>
      <c r="J288" s="201">
        <f>ROUND(I288*H288,2)</f>
        <v>0</v>
      </c>
      <c r="K288" s="197" t="s">
        <v>1</v>
      </c>
      <c r="L288" s="202"/>
      <c r="M288" s="203" t="s">
        <v>1</v>
      </c>
      <c r="N288" s="204" t="s">
        <v>36</v>
      </c>
      <c r="O288" s="54"/>
      <c r="P288" s="165">
        <f>O288*H288</f>
        <v>0</v>
      </c>
      <c r="Q288" s="165">
        <v>0.13500000000000001</v>
      </c>
      <c r="R288" s="165">
        <f>Q288*H288</f>
        <v>3.5839799999999999</v>
      </c>
      <c r="S288" s="165">
        <v>0</v>
      </c>
      <c r="T288" s="166">
        <f>S288*H288</f>
        <v>0</v>
      </c>
      <c r="AR288" s="167" t="s">
        <v>212</v>
      </c>
      <c r="AT288" s="167" t="s">
        <v>224</v>
      </c>
      <c r="AU288" s="167" t="s">
        <v>82</v>
      </c>
      <c r="AY288" s="16" t="s">
        <v>159</v>
      </c>
      <c r="BE288" s="168">
        <f>IF(N288="základná",J288,0)</f>
        <v>0</v>
      </c>
      <c r="BF288" s="168">
        <f>IF(N288="znížená",J288,0)</f>
        <v>0</v>
      </c>
      <c r="BG288" s="168">
        <f>IF(N288="zákl. prenesená",J288,0)</f>
        <v>0</v>
      </c>
      <c r="BH288" s="168">
        <f>IF(N288="zníž. prenesená",J288,0)</f>
        <v>0</v>
      </c>
      <c r="BI288" s="168">
        <f>IF(N288="nulová",J288,0)</f>
        <v>0</v>
      </c>
      <c r="BJ288" s="16" t="s">
        <v>82</v>
      </c>
      <c r="BK288" s="168">
        <f>ROUND(I288*H288,2)</f>
        <v>0</v>
      </c>
      <c r="BL288" s="16" t="s">
        <v>165</v>
      </c>
      <c r="BM288" s="167" t="s">
        <v>399</v>
      </c>
    </row>
    <row r="289" spans="2:65" s="12" customFormat="1">
      <c r="B289" s="169"/>
      <c r="D289" s="170" t="s">
        <v>167</v>
      </c>
      <c r="F289" s="172" t="s">
        <v>400</v>
      </c>
      <c r="H289" s="173">
        <v>26.547999999999998</v>
      </c>
      <c r="I289" s="174"/>
      <c r="L289" s="169"/>
      <c r="M289" s="175"/>
      <c r="N289" s="176"/>
      <c r="O289" s="176"/>
      <c r="P289" s="176"/>
      <c r="Q289" s="176"/>
      <c r="R289" s="176"/>
      <c r="S289" s="176"/>
      <c r="T289" s="177"/>
      <c r="AT289" s="171" t="s">
        <v>167</v>
      </c>
      <c r="AU289" s="171" t="s">
        <v>82</v>
      </c>
      <c r="AV289" s="12" t="s">
        <v>82</v>
      </c>
      <c r="AW289" s="12" t="s">
        <v>3</v>
      </c>
      <c r="AX289" s="12" t="s">
        <v>74</v>
      </c>
      <c r="AY289" s="171" t="s">
        <v>159</v>
      </c>
    </row>
    <row r="290" spans="2:65" s="11" customFormat="1" ht="22.95" customHeight="1">
      <c r="B290" s="142"/>
      <c r="D290" s="143" t="s">
        <v>69</v>
      </c>
      <c r="E290" s="153" t="s">
        <v>223</v>
      </c>
      <c r="F290" s="153" t="s">
        <v>401</v>
      </c>
      <c r="I290" s="145"/>
      <c r="J290" s="154">
        <f>BK290</f>
        <v>0</v>
      </c>
      <c r="L290" s="142"/>
      <c r="M290" s="147"/>
      <c r="N290" s="148"/>
      <c r="O290" s="148"/>
      <c r="P290" s="149">
        <f>SUM(P291:P296)</f>
        <v>0</v>
      </c>
      <c r="Q290" s="148"/>
      <c r="R290" s="149">
        <f>SUM(R291:R296)</f>
        <v>33.589552949999998</v>
      </c>
      <c r="S290" s="148"/>
      <c r="T290" s="150">
        <f>SUM(T291:T296)</f>
        <v>0</v>
      </c>
      <c r="AR290" s="143" t="s">
        <v>74</v>
      </c>
      <c r="AT290" s="151" t="s">
        <v>69</v>
      </c>
      <c r="AU290" s="151" t="s">
        <v>74</v>
      </c>
      <c r="AY290" s="143" t="s">
        <v>159</v>
      </c>
      <c r="BK290" s="152">
        <f>SUM(BK291:BK296)</f>
        <v>0</v>
      </c>
    </row>
    <row r="291" spans="2:65" s="1" customFormat="1" ht="24" customHeight="1">
      <c r="B291" s="155"/>
      <c r="C291" s="156" t="s">
        <v>402</v>
      </c>
      <c r="D291" s="156" t="s">
        <v>161</v>
      </c>
      <c r="E291" s="157" t="s">
        <v>403</v>
      </c>
      <c r="F291" s="158" t="s">
        <v>404</v>
      </c>
      <c r="G291" s="159" t="s">
        <v>405</v>
      </c>
      <c r="H291" s="160">
        <v>95.4</v>
      </c>
      <c r="I291" s="161"/>
      <c r="J291" s="162">
        <f>ROUND(I291*H291,2)</f>
        <v>0</v>
      </c>
      <c r="K291" s="158" t="s">
        <v>172</v>
      </c>
      <c r="L291" s="31"/>
      <c r="M291" s="163" t="s">
        <v>1</v>
      </c>
      <c r="N291" s="164" t="s">
        <v>36</v>
      </c>
      <c r="O291" s="54"/>
      <c r="P291" s="165">
        <f>O291*H291</f>
        <v>0</v>
      </c>
      <c r="Q291" s="165">
        <v>0.16400999999999999</v>
      </c>
      <c r="R291" s="165">
        <f>Q291*H291</f>
        <v>15.646554</v>
      </c>
      <c r="S291" s="165">
        <v>0</v>
      </c>
      <c r="T291" s="166">
        <f>S291*H291</f>
        <v>0</v>
      </c>
      <c r="AR291" s="167" t="s">
        <v>165</v>
      </c>
      <c r="AT291" s="167" t="s">
        <v>161</v>
      </c>
      <c r="AU291" s="167" t="s">
        <v>82</v>
      </c>
      <c r="AY291" s="16" t="s">
        <v>159</v>
      </c>
      <c r="BE291" s="168">
        <f>IF(N291="základná",J291,0)</f>
        <v>0</v>
      </c>
      <c r="BF291" s="168">
        <f>IF(N291="znížená",J291,0)</f>
        <v>0</v>
      </c>
      <c r="BG291" s="168">
        <f>IF(N291="zákl. prenesená",J291,0)</f>
        <v>0</v>
      </c>
      <c r="BH291" s="168">
        <f>IF(N291="zníž. prenesená",J291,0)</f>
        <v>0</v>
      </c>
      <c r="BI291" s="168">
        <f>IF(N291="nulová",J291,0)</f>
        <v>0</v>
      </c>
      <c r="BJ291" s="16" t="s">
        <v>82</v>
      </c>
      <c r="BK291" s="168">
        <f>ROUND(I291*H291,2)</f>
        <v>0</v>
      </c>
      <c r="BL291" s="16" t="s">
        <v>165</v>
      </c>
      <c r="BM291" s="167" t="s">
        <v>406</v>
      </c>
    </row>
    <row r="292" spans="2:65" s="12" customFormat="1" ht="20.399999999999999">
      <c r="B292" s="169"/>
      <c r="D292" s="170" t="s">
        <v>167</v>
      </c>
      <c r="E292" s="171" t="s">
        <v>1</v>
      </c>
      <c r="F292" s="172" t="s">
        <v>407</v>
      </c>
      <c r="H292" s="173">
        <v>95.4</v>
      </c>
      <c r="I292" s="174"/>
      <c r="L292" s="169"/>
      <c r="M292" s="175"/>
      <c r="N292" s="176"/>
      <c r="O292" s="176"/>
      <c r="P292" s="176"/>
      <c r="Q292" s="176"/>
      <c r="R292" s="176"/>
      <c r="S292" s="176"/>
      <c r="T292" s="177"/>
      <c r="AT292" s="171" t="s">
        <v>167</v>
      </c>
      <c r="AU292" s="171" t="s">
        <v>82</v>
      </c>
      <c r="AV292" s="12" t="s">
        <v>82</v>
      </c>
      <c r="AW292" s="12" t="s">
        <v>27</v>
      </c>
      <c r="AX292" s="12" t="s">
        <v>70</v>
      </c>
      <c r="AY292" s="171" t="s">
        <v>159</v>
      </c>
    </row>
    <row r="293" spans="2:65" s="13" customFormat="1">
      <c r="B293" s="178"/>
      <c r="D293" s="170" t="s">
        <v>167</v>
      </c>
      <c r="E293" s="179" t="s">
        <v>1</v>
      </c>
      <c r="F293" s="180" t="s">
        <v>169</v>
      </c>
      <c r="H293" s="181">
        <v>95.4</v>
      </c>
      <c r="I293" s="182"/>
      <c r="L293" s="178"/>
      <c r="M293" s="183"/>
      <c r="N293" s="184"/>
      <c r="O293" s="184"/>
      <c r="P293" s="184"/>
      <c r="Q293" s="184"/>
      <c r="R293" s="184"/>
      <c r="S293" s="184"/>
      <c r="T293" s="185"/>
      <c r="AT293" s="179" t="s">
        <v>167</v>
      </c>
      <c r="AU293" s="179" t="s">
        <v>82</v>
      </c>
      <c r="AV293" s="13" t="s">
        <v>165</v>
      </c>
      <c r="AW293" s="13" t="s">
        <v>27</v>
      </c>
      <c r="AX293" s="13" t="s">
        <v>74</v>
      </c>
      <c r="AY293" s="179" t="s">
        <v>159</v>
      </c>
    </row>
    <row r="294" spans="2:65" s="1" customFormat="1" ht="24" customHeight="1">
      <c r="B294" s="155"/>
      <c r="C294" s="195" t="s">
        <v>408</v>
      </c>
      <c r="D294" s="195" t="s">
        <v>224</v>
      </c>
      <c r="E294" s="196" t="s">
        <v>409</v>
      </c>
      <c r="F294" s="197" t="s">
        <v>410</v>
      </c>
      <c r="G294" s="198" t="s">
        <v>355</v>
      </c>
      <c r="H294" s="199">
        <v>95.4</v>
      </c>
      <c r="I294" s="200"/>
      <c r="J294" s="201">
        <f>ROUND(I294*H294,2)</f>
        <v>0</v>
      </c>
      <c r="K294" s="197" t="s">
        <v>1</v>
      </c>
      <c r="L294" s="202"/>
      <c r="M294" s="203" t="s">
        <v>1</v>
      </c>
      <c r="N294" s="204" t="s">
        <v>36</v>
      </c>
      <c r="O294" s="54"/>
      <c r="P294" s="165">
        <f>O294*H294</f>
        <v>0</v>
      </c>
      <c r="Q294" s="165">
        <v>2.3E-2</v>
      </c>
      <c r="R294" s="165">
        <f>Q294*H294</f>
        <v>2.1941999999999999</v>
      </c>
      <c r="S294" s="165">
        <v>0</v>
      </c>
      <c r="T294" s="166">
        <f>S294*H294</f>
        <v>0</v>
      </c>
      <c r="AR294" s="167" t="s">
        <v>212</v>
      </c>
      <c r="AT294" s="167" t="s">
        <v>224</v>
      </c>
      <c r="AU294" s="167" t="s">
        <v>82</v>
      </c>
      <c r="AY294" s="16" t="s">
        <v>159</v>
      </c>
      <c r="BE294" s="168">
        <f>IF(N294="základná",J294,0)</f>
        <v>0</v>
      </c>
      <c r="BF294" s="168">
        <f>IF(N294="znížená",J294,0)</f>
        <v>0</v>
      </c>
      <c r="BG294" s="168">
        <f>IF(N294="zákl. prenesená",J294,0)</f>
        <v>0</v>
      </c>
      <c r="BH294" s="168">
        <f>IF(N294="zníž. prenesená",J294,0)</f>
        <v>0</v>
      </c>
      <c r="BI294" s="168">
        <f>IF(N294="nulová",J294,0)</f>
        <v>0</v>
      </c>
      <c r="BJ294" s="16" t="s">
        <v>82</v>
      </c>
      <c r="BK294" s="168">
        <f>ROUND(I294*H294,2)</f>
        <v>0</v>
      </c>
      <c r="BL294" s="16" t="s">
        <v>165</v>
      </c>
      <c r="BM294" s="167" t="s">
        <v>411</v>
      </c>
    </row>
    <row r="295" spans="2:65" s="1" customFormat="1" ht="24" customHeight="1">
      <c r="B295" s="155"/>
      <c r="C295" s="156" t="s">
        <v>412</v>
      </c>
      <c r="D295" s="156" t="s">
        <v>161</v>
      </c>
      <c r="E295" s="157" t="s">
        <v>413</v>
      </c>
      <c r="F295" s="158" t="s">
        <v>414</v>
      </c>
      <c r="G295" s="159" t="s">
        <v>164</v>
      </c>
      <c r="H295" s="160">
        <v>7.1550000000000002</v>
      </c>
      <c r="I295" s="161"/>
      <c r="J295" s="162">
        <f>ROUND(I295*H295,2)</f>
        <v>0</v>
      </c>
      <c r="K295" s="158" t="s">
        <v>172</v>
      </c>
      <c r="L295" s="31"/>
      <c r="M295" s="163" t="s">
        <v>1</v>
      </c>
      <c r="N295" s="164" t="s">
        <v>36</v>
      </c>
      <c r="O295" s="54"/>
      <c r="P295" s="165">
        <f>O295*H295</f>
        <v>0</v>
      </c>
      <c r="Q295" s="165">
        <v>2.2010900000000002</v>
      </c>
      <c r="R295" s="165">
        <f>Q295*H295</f>
        <v>15.748798950000001</v>
      </c>
      <c r="S295" s="165">
        <v>0</v>
      </c>
      <c r="T295" s="166">
        <f>S295*H295</f>
        <v>0</v>
      </c>
      <c r="AR295" s="167" t="s">
        <v>165</v>
      </c>
      <c r="AT295" s="167" t="s">
        <v>161</v>
      </c>
      <c r="AU295" s="167" t="s">
        <v>82</v>
      </c>
      <c r="AY295" s="16" t="s">
        <v>159</v>
      </c>
      <c r="BE295" s="168">
        <f>IF(N295="základná",J295,0)</f>
        <v>0</v>
      </c>
      <c r="BF295" s="168">
        <f>IF(N295="znížená",J295,0)</f>
        <v>0</v>
      </c>
      <c r="BG295" s="168">
        <f>IF(N295="zákl. prenesená",J295,0)</f>
        <v>0</v>
      </c>
      <c r="BH295" s="168">
        <f>IF(N295="zníž. prenesená",J295,0)</f>
        <v>0</v>
      </c>
      <c r="BI295" s="168">
        <f>IF(N295="nulová",J295,0)</f>
        <v>0</v>
      </c>
      <c r="BJ295" s="16" t="s">
        <v>82</v>
      </c>
      <c r="BK295" s="168">
        <f>ROUND(I295*H295,2)</f>
        <v>0</v>
      </c>
      <c r="BL295" s="16" t="s">
        <v>165</v>
      </c>
      <c r="BM295" s="167" t="s">
        <v>415</v>
      </c>
    </row>
    <row r="296" spans="2:65" s="12" customFormat="1">
      <c r="B296" s="169"/>
      <c r="D296" s="170" t="s">
        <v>167</v>
      </c>
      <c r="E296" s="171" t="s">
        <v>1</v>
      </c>
      <c r="F296" s="172" t="s">
        <v>416</v>
      </c>
      <c r="H296" s="173">
        <v>7.1550000000000002</v>
      </c>
      <c r="I296" s="174"/>
      <c r="L296" s="169"/>
      <c r="M296" s="175"/>
      <c r="N296" s="176"/>
      <c r="O296" s="176"/>
      <c r="P296" s="176"/>
      <c r="Q296" s="176"/>
      <c r="R296" s="176"/>
      <c r="S296" s="176"/>
      <c r="T296" s="177"/>
      <c r="AT296" s="171" t="s">
        <v>167</v>
      </c>
      <c r="AU296" s="171" t="s">
        <v>82</v>
      </c>
      <c r="AV296" s="12" t="s">
        <v>82</v>
      </c>
      <c r="AW296" s="12" t="s">
        <v>27</v>
      </c>
      <c r="AX296" s="12" t="s">
        <v>74</v>
      </c>
      <c r="AY296" s="171" t="s">
        <v>159</v>
      </c>
    </row>
    <row r="297" spans="2:65" s="11" customFormat="1" ht="22.95" customHeight="1">
      <c r="B297" s="142"/>
      <c r="D297" s="143" t="s">
        <v>69</v>
      </c>
      <c r="E297" s="153" t="s">
        <v>417</v>
      </c>
      <c r="F297" s="153" t="s">
        <v>418</v>
      </c>
      <c r="I297" s="145"/>
      <c r="J297" s="154">
        <f>BK297</f>
        <v>0</v>
      </c>
      <c r="L297" s="142"/>
      <c r="M297" s="147"/>
      <c r="N297" s="148"/>
      <c r="O297" s="148"/>
      <c r="P297" s="149">
        <f>P298</f>
        <v>0</v>
      </c>
      <c r="Q297" s="148"/>
      <c r="R297" s="149">
        <f>R298</f>
        <v>0</v>
      </c>
      <c r="S297" s="148"/>
      <c r="T297" s="150">
        <f>T298</f>
        <v>0</v>
      </c>
      <c r="AR297" s="143" t="s">
        <v>74</v>
      </c>
      <c r="AT297" s="151" t="s">
        <v>69</v>
      </c>
      <c r="AU297" s="151" t="s">
        <v>74</v>
      </c>
      <c r="AY297" s="143" t="s">
        <v>159</v>
      </c>
      <c r="BK297" s="152">
        <f>BK298</f>
        <v>0</v>
      </c>
    </row>
    <row r="298" spans="2:65" s="1" customFormat="1" ht="16.5" customHeight="1">
      <c r="B298" s="155"/>
      <c r="C298" s="156" t="s">
        <v>419</v>
      </c>
      <c r="D298" s="156" t="s">
        <v>161</v>
      </c>
      <c r="E298" s="157" t="s">
        <v>420</v>
      </c>
      <c r="F298" s="158" t="s">
        <v>421</v>
      </c>
      <c r="G298" s="159" t="s">
        <v>227</v>
      </c>
      <c r="H298" s="160">
        <v>654.16800000000001</v>
      </c>
      <c r="I298" s="161"/>
      <c r="J298" s="162">
        <f>ROUND(I298*H298,2)</f>
        <v>0</v>
      </c>
      <c r="K298" s="158" t="s">
        <v>1</v>
      </c>
      <c r="L298" s="31"/>
      <c r="M298" s="163" t="s">
        <v>1</v>
      </c>
      <c r="N298" s="164" t="s">
        <v>36</v>
      </c>
      <c r="O298" s="54"/>
      <c r="P298" s="165">
        <f>O298*H298</f>
        <v>0</v>
      </c>
      <c r="Q298" s="165">
        <v>0</v>
      </c>
      <c r="R298" s="165">
        <f>Q298*H298</f>
        <v>0</v>
      </c>
      <c r="S298" s="165">
        <v>0</v>
      </c>
      <c r="T298" s="166">
        <f>S298*H298</f>
        <v>0</v>
      </c>
      <c r="AR298" s="167" t="s">
        <v>165</v>
      </c>
      <c r="AT298" s="167" t="s">
        <v>161</v>
      </c>
      <c r="AU298" s="167" t="s">
        <v>82</v>
      </c>
      <c r="AY298" s="16" t="s">
        <v>159</v>
      </c>
      <c r="BE298" s="168">
        <f>IF(N298="základná",J298,0)</f>
        <v>0</v>
      </c>
      <c r="BF298" s="168">
        <f>IF(N298="znížená",J298,0)</f>
        <v>0</v>
      </c>
      <c r="BG298" s="168">
        <f>IF(N298="zákl. prenesená",J298,0)</f>
        <v>0</v>
      </c>
      <c r="BH298" s="168">
        <f>IF(N298="zníž. prenesená",J298,0)</f>
        <v>0</v>
      </c>
      <c r="BI298" s="168">
        <f>IF(N298="nulová",J298,0)</f>
        <v>0</v>
      </c>
      <c r="BJ298" s="16" t="s">
        <v>82</v>
      </c>
      <c r="BK298" s="168">
        <f>ROUND(I298*H298,2)</f>
        <v>0</v>
      </c>
      <c r="BL298" s="16" t="s">
        <v>165</v>
      </c>
      <c r="BM298" s="167" t="s">
        <v>422</v>
      </c>
    </row>
    <row r="299" spans="2:65" s="11" customFormat="1" ht="25.95" customHeight="1">
      <c r="B299" s="142"/>
      <c r="D299" s="143" t="s">
        <v>69</v>
      </c>
      <c r="E299" s="144" t="s">
        <v>423</v>
      </c>
      <c r="F299" s="144" t="s">
        <v>424</v>
      </c>
      <c r="I299" s="145"/>
      <c r="J299" s="146">
        <f>BK299</f>
        <v>0</v>
      </c>
      <c r="L299" s="142"/>
      <c r="M299" s="147"/>
      <c r="N299" s="148"/>
      <c r="O299" s="148"/>
      <c r="P299" s="149">
        <f>P300+P305</f>
        <v>0</v>
      </c>
      <c r="Q299" s="148"/>
      <c r="R299" s="149">
        <f>R300+R305</f>
        <v>1.9599999999999999E-2</v>
      </c>
      <c r="S299" s="148"/>
      <c r="T299" s="150">
        <f>T300+T305</f>
        <v>0</v>
      </c>
      <c r="AR299" s="143" t="s">
        <v>82</v>
      </c>
      <c r="AT299" s="151" t="s">
        <v>69</v>
      </c>
      <c r="AU299" s="151" t="s">
        <v>70</v>
      </c>
      <c r="AY299" s="143" t="s">
        <v>159</v>
      </c>
      <c r="BK299" s="152">
        <f>BK300+BK305</f>
        <v>0</v>
      </c>
    </row>
    <row r="300" spans="2:65" s="11" customFormat="1" ht="22.95" customHeight="1">
      <c r="B300" s="142"/>
      <c r="D300" s="143" t="s">
        <v>69</v>
      </c>
      <c r="E300" s="153" t="s">
        <v>425</v>
      </c>
      <c r="F300" s="153" t="s">
        <v>426</v>
      </c>
      <c r="I300" s="145"/>
      <c r="J300" s="154">
        <f>BK300</f>
        <v>0</v>
      </c>
      <c r="L300" s="142"/>
      <c r="M300" s="147"/>
      <c r="N300" s="148"/>
      <c r="O300" s="148"/>
      <c r="P300" s="149">
        <f>SUM(P301:P304)</f>
        <v>0</v>
      </c>
      <c r="Q300" s="148"/>
      <c r="R300" s="149">
        <f>SUM(R301:R304)</f>
        <v>1.9599999999999999E-2</v>
      </c>
      <c r="S300" s="148"/>
      <c r="T300" s="150">
        <f>SUM(T301:T304)</f>
        <v>0</v>
      </c>
      <c r="AR300" s="143" t="s">
        <v>82</v>
      </c>
      <c r="AT300" s="151" t="s">
        <v>69</v>
      </c>
      <c r="AU300" s="151" t="s">
        <v>74</v>
      </c>
      <c r="AY300" s="143" t="s">
        <v>159</v>
      </c>
      <c r="BK300" s="152">
        <f>SUM(BK301:BK304)</f>
        <v>0</v>
      </c>
    </row>
    <row r="301" spans="2:65" s="1" customFormat="1" ht="24" customHeight="1">
      <c r="B301" s="155"/>
      <c r="C301" s="156" t="s">
        <v>427</v>
      </c>
      <c r="D301" s="156" t="s">
        <v>161</v>
      </c>
      <c r="E301" s="157" t="s">
        <v>428</v>
      </c>
      <c r="F301" s="158" t="s">
        <v>429</v>
      </c>
      <c r="G301" s="159" t="s">
        <v>202</v>
      </c>
      <c r="H301" s="160">
        <v>5.6</v>
      </c>
      <c r="I301" s="161"/>
      <c r="J301" s="162">
        <f>ROUND(I301*H301,2)</f>
        <v>0</v>
      </c>
      <c r="K301" s="158" t="s">
        <v>430</v>
      </c>
      <c r="L301" s="31"/>
      <c r="M301" s="163" t="s">
        <v>1</v>
      </c>
      <c r="N301" s="164" t="s">
        <v>36</v>
      </c>
      <c r="O301" s="54"/>
      <c r="P301" s="165">
        <f>O301*H301</f>
        <v>0</v>
      </c>
      <c r="Q301" s="165">
        <v>3.5000000000000001E-3</v>
      </c>
      <c r="R301" s="165">
        <f>Q301*H301</f>
        <v>1.9599999999999999E-2</v>
      </c>
      <c r="S301" s="165">
        <v>0</v>
      </c>
      <c r="T301" s="166">
        <f>S301*H301</f>
        <v>0</v>
      </c>
      <c r="AR301" s="167" t="s">
        <v>263</v>
      </c>
      <c r="AT301" s="167" t="s">
        <v>161</v>
      </c>
      <c r="AU301" s="167" t="s">
        <v>82</v>
      </c>
      <c r="AY301" s="16" t="s">
        <v>159</v>
      </c>
      <c r="BE301" s="168">
        <f>IF(N301="základná",J301,0)</f>
        <v>0</v>
      </c>
      <c r="BF301" s="168">
        <f>IF(N301="znížená",J301,0)</f>
        <v>0</v>
      </c>
      <c r="BG301" s="168">
        <f>IF(N301="zákl. prenesená",J301,0)</f>
        <v>0</v>
      </c>
      <c r="BH301" s="168">
        <f>IF(N301="zníž. prenesená",J301,0)</f>
        <v>0</v>
      </c>
      <c r="BI301" s="168">
        <f>IF(N301="nulová",J301,0)</f>
        <v>0</v>
      </c>
      <c r="BJ301" s="16" t="s">
        <v>82</v>
      </c>
      <c r="BK301" s="168">
        <f>ROUND(I301*H301,2)</f>
        <v>0</v>
      </c>
      <c r="BL301" s="16" t="s">
        <v>263</v>
      </c>
      <c r="BM301" s="167" t="s">
        <v>431</v>
      </c>
    </row>
    <row r="302" spans="2:65" s="12" customFormat="1">
      <c r="B302" s="169"/>
      <c r="D302" s="170" t="s">
        <v>167</v>
      </c>
      <c r="E302" s="171" t="s">
        <v>1</v>
      </c>
      <c r="F302" s="172" t="s">
        <v>432</v>
      </c>
      <c r="H302" s="173">
        <v>5.6</v>
      </c>
      <c r="I302" s="174"/>
      <c r="L302" s="169"/>
      <c r="M302" s="175"/>
      <c r="N302" s="176"/>
      <c r="O302" s="176"/>
      <c r="P302" s="176"/>
      <c r="Q302" s="176"/>
      <c r="R302" s="176"/>
      <c r="S302" s="176"/>
      <c r="T302" s="177"/>
      <c r="AT302" s="171" t="s">
        <v>167</v>
      </c>
      <c r="AU302" s="171" t="s">
        <v>82</v>
      </c>
      <c r="AV302" s="12" t="s">
        <v>82</v>
      </c>
      <c r="AW302" s="12" t="s">
        <v>27</v>
      </c>
      <c r="AX302" s="12" t="s">
        <v>70</v>
      </c>
      <c r="AY302" s="171" t="s">
        <v>159</v>
      </c>
    </row>
    <row r="303" spans="2:65" s="13" customFormat="1">
      <c r="B303" s="178"/>
      <c r="D303" s="170" t="s">
        <v>167</v>
      </c>
      <c r="E303" s="179" t="s">
        <v>1</v>
      </c>
      <c r="F303" s="180" t="s">
        <v>169</v>
      </c>
      <c r="H303" s="181">
        <v>5.6</v>
      </c>
      <c r="I303" s="182"/>
      <c r="L303" s="178"/>
      <c r="M303" s="183"/>
      <c r="N303" s="184"/>
      <c r="O303" s="184"/>
      <c r="P303" s="184"/>
      <c r="Q303" s="184"/>
      <c r="R303" s="184"/>
      <c r="S303" s="184"/>
      <c r="T303" s="185"/>
      <c r="AT303" s="179" t="s">
        <v>167</v>
      </c>
      <c r="AU303" s="179" t="s">
        <v>82</v>
      </c>
      <c r="AV303" s="13" t="s">
        <v>165</v>
      </c>
      <c r="AW303" s="13" t="s">
        <v>27</v>
      </c>
      <c r="AX303" s="13" t="s">
        <v>74</v>
      </c>
      <c r="AY303" s="179" t="s">
        <v>159</v>
      </c>
    </row>
    <row r="304" spans="2:65" s="1" customFormat="1" ht="24" customHeight="1">
      <c r="B304" s="155"/>
      <c r="C304" s="156" t="s">
        <v>433</v>
      </c>
      <c r="D304" s="156" t="s">
        <v>161</v>
      </c>
      <c r="E304" s="157" t="s">
        <v>434</v>
      </c>
      <c r="F304" s="158" t="s">
        <v>435</v>
      </c>
      <c r="G304" s="159" t="s">
        <v>436</v>
      </c>
      <c r="H304" s="205"/>
      <c r="I304" s="161"/>
      <c r="J304" s="162">
        <f>ROUND(I304*H304,2)</f>
        <v>0</v>
      </c>
      <c r="K304" s="158" t="s">
        <v>430</v>
      </c>
      <c r="L304" s="31"/>
      <c r="M304" s="163" t="s">
        <v>1</v>
      </c>
      <c r="N304" s="164" t="s">
        <v>36</v>
      </c>
      <c r="O304" s="54"/>
      <c r="P304" s="165">
        <f>O304*H304</f>
        <v>0</v>
      </c>
      <c r="Q304" s="165">
        <v>0</v>
      </c>
      <c r="R304" s="165">
        <f>Q304*H304</f>
        <v>0</v>
      </c>
      <c r="S304" s="165">
        <v>0</v>
      </c>
      <c r="T304" s="166">
        <f>S304*H304</f>
        <v>0</v>
      </c>
      <c r="AR304" s="167" t="s">
        <v>263</v>
      </c>
      <c r="AT304" s="167" t="s">
        <v>161</v>
      </c>
      <c r="AU304" s="167" t="s">
        <v>82</v>
      </c>
      <c r="AY304" s="16" t="s">
        <v>159</v>
      </c>
      <c r="BE304" s="168">
        <f>IF(N304="základná",J304,0)</f>
        <v>0</v>
      </c>
      <c r="BF304" s="168">
        <f>IF(N304="znížená",J304,0)</f>
        <v>0</v>
      </c>
      <c r="BG304" s="168">
        <f>IF(N304="zákl. prenesená",J304,0)</f>
        <v>0</v>
      </c>
      <c r="BH304" s="168">
        <f>IF(N304="zníž. prenesená",J304,0)</f>
        <v>0</v>
      </c>
      <c r="BI304" s="168">
        <f>IF(N304="nulová",J304,0)</f>
        <v>0</v>
      </c>
      <c r="BJ304" s="16" t="s">
        <v>82</v>
      </c>
      <c r="BK304" s="168">
        <f>ROUND(I304*H304,2)</f>
        <v>0</v>
      </c>
      <c r="BL304" s="16" t="s">
        <v>263</v>
      </c>
      <c r="BM304" s="167" t="s">
        <v>437</v>
      </c>
    </row>
    <row r="305" spans="2:65" s="11" customFormat="1" ht="22.95" customHeight="1">
      <c r="B305" s="142"/>
      <c r="D305" s="143" t="s">
        <v>69</v>
      </c>
      <c r="E305" s="153" t="s">
        <v>438</v>
      </c>
      <c r="F305" s="153" t="s">
        <v>439</v>
      </c>
      <c r="I305" s="145"/>
      <c r="J305" s="154">
        <f>BK305</f>
        <v>0</v>
      </c>
      <c r="L305" s="142"/>
      <c r="M305" s="147"/>
      <c r="N305" s="148"/>
      <c r="O305" s="148"/>
      <c r="P305" s="149">
        <f>SUM(P306:P309)</f>
        <v>0</v>
      </c>
      <c r="Q305" s="148"/>
      <c r="R305" s="149">
        <f>SUM(R306:R309)</f>
        <v>0</v>
      </c>
      <c r="S305" s="148"/>
      <c r="T305" s="150">
        <f>SUM(T306:T309)</f>
        <v>0</v>
      </c>
      <c r="AR305" s="143" t="s">
        <v>82</v>
      </c>
      <c r="AT305" s="151" t="s">
        <v>69</v>
      </c>
      <c r="AU305" s="151" t="s">
        <v>74</v>
      </c>
      <c r="AY305" s="143" t="s">
        <v>159</v>
      </c>
      <c r="BK305" s="152">
        <f>SUM(BK306:BK309)</f>
        <v>0</v>
      </c>
    </row>
    <row r="306" spans="2:65" s="1" customFormat="1" ht="36" customHeight="1">
      <c r="B306" s="155"/>
      <c r="C306" s="156" t="s">
        <v>440</v>
      </c>
      <c r="D306" s="156" t="s">
        <v>161</v>
      </c>
      <c r="E306" s="157" t="s">
        <v>441</v>
      </c>
      <c r="F306" s="158" t="s">
        <v>442</v>
      </c>
      <c r="G306" s="159" t="s">
        <v>405</v>
      </c>
      <c r="H306" s="160">
        <v>8.7780000000000005</v>
      </c>
      <c r="I306" s="161"/>
      <c r="J306" s="162">
        <f>ROUND(I306*H306,2)</f>
        <v>0</v>
      </c>
      <c r="K306" s="158" t="s">
        <v>1</v>
      </c>
      <c r="L306" s="31"/>
      <c r="M306" s="163" t="s">
        <v>1</v>
      </c>
      <c r="N306" s="164" t="s">
        <v>36</v>
      </c>
      <c r="O306" s="54"/>
      <c r="P306" s="165">
        <f>O306*H306</f>
        <v>0</v>
      </c>
      <c r="Q306" s="165">
        <v>0</v>
      </c>
      <c r="R306" s="165">
        <f>Q306*H306</f>
        <v>0</v>
      </c>
      <c r="S306" s="165">
        <v>0</v>
      </c>
      <c r="T306" s="166">
        <f>S306*H306</f>
        <v>0</v>
      </c>
      <c r="AR306" s="167" t="s">
        <v>263</v>
      </c>
      <c r="AT306" s="167" t="s">
        <v>161</v>
      </c>
      <c r="AU306" s="167" t="s">
        <v>82</v>
      </c>
      <c r="AY306" s="16" t="s">
        <v>159</v>
      </c>
      <c r="BE306" s="168">
        <f>IF(N306="základná",J306,0)</f>
        <v>0</v>
      </c>
      <c r="BF306" s="168">
        <f>IF(N306="znížená",J306,0)</f>
        <v>0</v>
      </c>
      <c r="BG306" s="168">
        <f>IF(N306="zákl. prenesená",J306,0)</f>
        <v>0</v>
      </c>
      <c r="BH306" s="168">
        <f>IF(N306="zníž. prenesená",J306,0)</f>
        <v>0</v>
      </c>
      <c r="BI306" s="168">
        <f>IF(N306="nulová",J306,0)</f>
        <v>0</v>
      </c>
      <c r="BJ306" s="16" t="s">
        <v>82</v>
      </c>
      <c r="BK306" s="168">
        <f>ROUND(I306*H306,2)</f>
        <v>0</v>
      </c>
      <c r="BL306" s="16" t="s">
        <v>263</v>
      </c>
      <c r="BM306" s="167" t="s">
        <v>443</v>
      </c>
    </row>
    <row r="307" spans="2:65" s="1" customFormat="1" ht="172.8">
      <c r="B307" s="31"/>
      <c r="D307" s="170" t="s">
        <v>179</v>
      </c>
      <c r="F307" s="186" t="s">
        <v>444</v>
      </c>
      <c r="I307" s="95"/>
      <c r="L307" s="31"/>
      <c r="M307" s="187"/>
      <c r="N307" s="54"/>
      <c r="O307" s="54"/>
      <c r="P307" s="54"/>
      <c r="Q307" s="54"/>
      <c r="R307" s="54"/>
      <c r="S307" s="54"/>
      <c r="T307" s="55"/>
      <c r="AT307" s="16" t="s">
        <v>179</v>
      </c>
      <c r="AU307" s="16" t="s">
        <v>82</v>
      </c>
    </row>
    <row r="308" spans="2:65" s="12" customFormat="1">
      <c r="B308" s="169"/>
      <c r="D308" s="170" t="s">
        <v>167</v>
      </c>
      <c r="E308" s="171" t="s">
        <v>1</v>
      </c>
      <c r="F308" s="172" t="s">
        <v>445</v>
      </c>
      <c r="H308" s="173">
        <v>8.7780000000000005</v>
      </c>
      <c r="I308" s="174"/>
      <c r="L308" s="169"/>
      <c r="M308" s="175"/>
      <c r="N308" s="176"/>
      <c r="O308" s="176"/>
      <c r="P308" s="176"/>
      <c r="Q308" s="176"/>
      <c r="R308" s="176"/>
      <c r="S308" s="176"/>
      <c r="T308" s="177"/>
      <c r="AT308" s="171" t="s">
        <v>167</v>
      </c>
      <c r="AU308" s="171" t="s">
        <v>82</v>
      </c>
      <c r="AV308" s="12" t="s">
        <v>82</v>
      </c>
      <c r="AW308" s="12" t="s">
        <v>27</v>
      </c>
      <c r="AX308" s="12" t="s">
        <v>74</v>
      </c>
      <c r="AY308" s="171" t="s">
        <v>159</v>
      </c>
    </row>
    <row r="309" spans="2:65" s="1" customFormat="1" ht="24" customHeight="1">
      <c r="B309" s="155"/>
      <c r="C309" s="156" t="s">
        <v>446</v>
      </c>
      <c r="D309" s="156" t="s">
        <v>161</v>
      </c>
      <c r="E309" s="157" t="s">
        <v>447</v>
      </c>
      <c r="F309" s="158" t="s">
        <v>448</v>
      </c>
      <c r="G309" s="159" t="s">
        <v>436</v>
      </c>
      <c r="H309" s="205"/>
      <c r="I309" s="161"/>
      <c r="J309" s="162">
        <f>ROUND(I309*H309,2)</f>
        <v>0</v>
      </c>
      <c r="K309" s="158" t="s">
        <v>172</v>
      </c>
      <c r="L309" s="31"/>
      <c r="M309" s="206" t="s">
        <v>1</v>
      </c>
      <c r="N309" s="207" t="s">
        <v>36</v>
      </c>
      <c r="O309" s="208"/>
      <c r="P309" s="209">
        <f>O309*H309</f>
        <v>0</v>
      </c>
      <c r="Q309" s="209">
        <v>0</v>
      </c>
      <c r="R309" s="209">
        <f>Q309*H309</f>
        <v>0</v>
      </c>
      <c r="S309" s="209">
        <v>0</v>
      </c>
      <c r="T309" s="210">
        <f>S309*H309</f>
        <v>0</v>
      </c>
      <c r="AR309" s="167" t="s">
        <v>263</v>
      </c>
      <c r="AT309" s="167" t="s">
        <v>161</v>
      </c>
      <c r="AU309" s="167" t="s">
        <v>82</v>
      </c>
      <c r="AY309" s="16" t="s">
        <v>159</v>
      </c>
      <c r="BE309" s="168">
        <f>IF(N309="základná",J309,0)</f>
        <v>0</v>
      </c>
      <c r="BF309" s="168">
        <f>IF(N309="znížená",J309,0)</f>
        <v>0</v>
      </c>
      <c r="BG309" s="168">
        <f>IF(N309="zákl. prenesená",J309,0)</f>
        <v>0</v>
      </c>
      <c r="BH309" s="168">
        <f>IF(N309="zníž. prenesená",J309,0)</f>
        <v>0</v>
      </c>
      <c r="BI309" s="168">
        <f>IF(N309="nulová",J309,0)</f>
        <v>0</v>
      </c>
      <c r="BJ309" s="16" t="s">
        <v>82</v>
      </c>
      <c r="BK309" s="168">
        <f>ROUND(I309*H309,2)</f>
        <v>0</v>
      </c>
      <c r="BL309" s="16" t="s">
        <v>263</v>
      </c>
      <c r="BM309" s="167" t="s">
        <v>449</v>
      </c>
    </row>
    <row r="310" spans="2:65" s="1" customFormat="1" ht="6.9" customHeight="1">
      <c r="B310" s="43"/>
      <c r="C310" s="44"/>
      <c r="D310" s="44"/>
      <c r="E310" s="44"/>
      <c r="F310" s="44"/>
      <c r="G310" s="44"/>
      <c r="H310" s="44"/>
      <c r="I310" s="116"/>
      <c r="J310" s="44"/>
      <c r="K310" s="44"/>
      <c r="L310" s="31"/>
    </row>
  </sheetData>
  <autoFilter ref="C129:K309"/>
  <mergeCells count="12">
    <mergeCell ref="E122:H122"/>
    <mergeCell ref="L2:V2"/>
    <mergeCell ref="E85:H85"/>
    <mergeCell ref="E87:H87"/>
    <mergeCell ref="E89:H89"/>
    <mergeCell ref="E118:H118"/>
    <mergeCell ref="E120:H120"/>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B2:BM511"/>
  <sheetViews>
    <sheetView showGridLines="0" tabSelected="1" topLeftCell="A397" workbookViewId="0">
      <selection activeCell="F411" sqref="F411"/>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86</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127</v>
      </c>
      <c r="F9" s="263"/>
      <c r="G9" s="263"/>
      <c r="H9" s="263"/>
      <c r="I9" s="95"/>
      <c r="L9" s="31"/>
    </row>
    <row r="10" spans="2:46" s="1" customFormat="1" ht="12" customHeight="1">
      <c r="B10" s="31"/>
      <c r="D10" s="26" t="s">
        <v>128</v>
      </c>
      <c r="I10" s="95"/>
      <c r="L10" s="31"/>
    </row>
    <row r="11" spans="2:46" s="1" customFormat="1" ht="36.9" customHeight="1">
      <c r="B11" s="31"/>
      <c r="E11" s="242" t="s">
        <v>450</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ROUND(J137,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ROUND((SUM(BE137:BE510)),  2)</f>
        <v>0</v>
      </c>
      <c r="I35" s="104">
        <v>0.2</v>
      </c>
      <c r="J35" s="103">
        <f>ROUND(((SUM(BE137:BE510))*I35),  2)</f>
        <v>0</v>
      </c>
      <c r="L35" s="31"/>
    </row>
    <row r="36" spans="2:12" s="1" customFormat="1" ht="14.4" customHeight="1">
      <c r="B36" s="31"/>
      <c r="E36" s="26" t="s">
        <v>36</v>
      </c>
      <c r="F36" s="103">
        <f>ROUND((SUM(BF137:BF510)),  2)</f>
        <v>0</v>
      </c>
      <c r="I36" s="104">
        <v>0.2</v>
      </c>
      <c r="J36" s="103">
        <f>ROUND(((SUM(BF137:BF510))*I36),  2)</f>
        <v>0</v>
      </c>
      <c r="L36" s="31"/>
    </row>
    <row r="37" spans="2:12" s="1" customFormat="1" ht="14.4" hidden="1" customHeight="1">
      <c r="B37" s="31"/>
      <c r="E37" s="26" t="s">
        <v>37</v>
      </c>
      <c r="F37" s="103">
        <f>ROUND((SUM(BG137:BG510)),  2)</f>
        <v>0</v>
      </c>
      <c r="I37" s="104">
        <v>0.2</v>
      </c>
      <c r="J37" s="103">
        <f>0</f>
        <v>0</v>
      </c>
      <c r="L37" s="31"/>
    </row>
    <row r="38" spans="2:12" s="1" customFormat="1" ht="14.4" hidden="1" customHeight="1">
      <c r="B38" s="31"/>
      <c r="E38" s="26" t="s">
        <v>38</v>
      </c>
      <c r="F38" s="103">
        <f>ROUND((SUM(BH137:BH510)),  2)</f>
        <v>0</v>
      </c>
      <c r="I38" s="104">
        <v>0.2</v>
      </c>
      <c r="J38" s="103">
        <f>0</f>
        <v>0</v>
      </c>
      <c r="L38" s="31"/>
    </row>
    <row r="39" spans="2:12" s="1" customFormat="1" ht="14.4" hidden="1" customHeight="1">
      <c r="B39" s="31"/>
      <c r="E39" s="26" t="s">
        <v>39</v>
      </c>
      <c r="F39" s="103">
        <f>ROUND((SUM(BI137:BI510)),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127</v>
      </c>
      <c r="F87" s="263"/>
      <c r="G87" s="263"/>
      <c r="H87" s="263"/>
      <c r="I87" s="95"/>
      <c r="L87" s="31"/>
    </row>
    <row r="88" spans="2:12" s="1" customFormat="1" ht="12" customHeight="1">
      <c r="B88" s="31"/>
      <c r="C88" s="26" t="s">
        <v>128</v>
      </c>
      <c r="I88" s="95"/>
      <c r="L88" s="31"/>
    </row>
    <row r="89" spans="2:12" s="1" customFormat="1" ht="16.5" customHeight="1">
      <c r="B89" s="31"/>
      <c r="E89" s="242" t="str">
        <f>E11</f>
        <v>1-2 - Modulová stavba</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J137</f>
        <v>0</v>
      </c>
      <c r="L98" s="31"/>
      <c r="AU98" s="16" t="s">
        <v>134</v>
      </c>
    </row>
    <row r="99" spans="2:47" s="8" customFormat="1" ht="24.9" customHeight="1">
      <c r="B99" s="122"/>
      <c r="D99" s="123" t="s">
        <v>135</v>
      </c>
      <c r="E99" s="124"/>
      <c r="F99" s="124"/>
      <c r="G99" s="124"/>
      <c r="H99" s="124"/>
      <c r="I99" s="125"/>
      <c r="J99" s="126">
        <f>J138</f>
        <v>0</v>
      </c>
      <c r="L99" s="122"/>
    </row>
    <row r="100" spans="2:47" s="9" customFormat="1" ht="19.95" customHeight="1">
      <c r="B100" s="127"/>
      <c r="D100" s="128" t="s">
        <v>139</v>
      </c>
      <c r="E100" s="129"/>
      <c r="F100" s="129"/>
      <c r="G100" s="129"/>
      <c r="H100" s="129"/>
      <c r="I100" s="130"/>
      <c r="J100" s="131">
        <f>J139</f>
        <v>0</v>
      </c>
      <c r="L100" s="127"/>
    </row>
    <row r="101" spans="2:47" s="9" customFormat="1" ht="19.95" customHeight="1">
      <c r="B101" s="127"/>
      <c r="D101" s="128" t="s">
        <v>140</v>
      </c>
      <c r="E101" s="129"/>
      <c r="F101" s="129"/>
      <c r="G101" s="129"/>
      <c r="H101" s="129"/>
      <c r="I101" s="130"/>
      <c r="J101" s="131">
        <f>J187</f>
        <v>0</v>
      </c>
      <c r="L101" s="127"/>
    </row>
    <row r="102" spans="2:47" s="9" customFormat="1" ht="19.95" customHeight="1">
      <c r="B102" s="127"/>
      <c r="D102" s="128" t="s">
        <v>141</v>
      </c>
      <c r="E102" s="129"/>
      <c r="F102" s="129"/>
      <c r="G102" s="129"/>
      <c r="H102" s="129"/>
      <c r="I102" s="130"/>
      <c r="J102" s="131">
        <f>J197</f>
        <v>0</v>
      </c>
      <c r="L102" s="127"/>
    </row>
    <row r="103" spans="2:47" s="8" customFormat="1" ht="24.9" customHeight="1">
      <c r="B103" s="122"/>
      <c r="D103" s="123" t="s">
        <v>142</v>
      </c>
      <c r="E103" s="124"/>
      <c r="F103" s="124"/>
      <c r="G103" s="124"/>
      <c r="H103" s="124"/>
      <c r="I103" s="125"/>
      <c r="J103" s="126">
        <f>J199</f>
        <v>0</v>
      </c>
      <c r="L103" s="122"/>
    </row>
    <row r="104" spans="2:47" s="9" customFormat="1" ht="19.95" customHeight="1">
      <c r="B104" s="127"/>
      <c r="D104" s="128" t="s">
        <v>143</v>
      </c>
      <c r="E104" s="129"/>
      <c r="F104" s="129"/>
      <c r="G104" s="129"/>
      <c r="H104" s="129"/>
      <c r="I104" s="130"/>
      <c r="J104" s="131">
        <f>J200</f>
        <v>0</v>
      </c>
      <c r="L104" s="127"/>
    </row>
    <row r="105" spans="2:47" s="9" customFormat="1" ht="19.95" customHeight="1">
      <c r="B105" s="127"/>
      <c r="D105" s="128" t="s">
        <v>451</v>
      </c>
      <c r="E105" s="129"/>
      <c r="F105" s="129"/>
      <c r="G105" s="129"/>
      <c r="H105" s="129"/>
      <c r="I105" s="130"/>
      <c r="J105" s="131">
        <f>J205</f>
        <v>0</v>
      </c>
      <c r="L105" s="127"/>
    </row>
    <row r="106" spans="2:47" s="9" customFormat="1" ht="19.95" customHeight="1">
      <c r="B106" s="127"/>
      <c r="D106" s="128" t="s">
        <v>452</v>
      </c>
      <c r="E106" s="129"/>
      <c r="F106" s="129"/>
      <c r="G106" s="129"/>
      <c r="H106" s="129"/>
      <c r="I106" s="130"/>
      <c r="J106" s="131">
        <f>J216</f>
        <v>0</v>
      </c>
      <c r="L106" s="127"/>
    </row>
    <row r="107" spans="2:47" s="9" customFormat="1" ht="19.95" customHeight="1">
      <c r="B107" s="127"/>
      <c r="D107" s="128" t="s">
        <v>453</v>
      </c>
      <c r="E107" s="129"/>
      <c r="F107" s="129"/>
      <c r="G107" s="129"/>
      <c r="H107" s="129"/>
      <c r="I107" s="130"/>
      <c r="J107" s="131">
        <f>J222</f>
        <v>0</v>
      </c>
      <c r="L107" s="127"/>
    </row>
    <row r="108" spans="2:47" s="9" customFormat="1" ht="19.95" customHeight="1">
      <c r="B108" s="127"/>
      <c r="D108" s="128" t="s">
        <v>454</v>
      </c>
      <c r="E108" s="129"/>
      <c r="F108" s="129"/>
      <c r="G108" s="129"/>
      <c r="H108" s="129"/>
      <c r="I108" s="130"/>
      <c r="J108" s="131">
        <f>J307</f>
        <v>0</v>
      </c>
      <c r="L108" s="127"/>
    </row>
    <row r="109" spans="2:47" s="9" customFormat="1" ht="19.95" customHeight="1">
      <c r="B109" s="127"/>
      <c r="D109" s="128" t="s">
        <v>455</v>
      </c>
      <c r="E109" s="129"/>
      <c r="F109" s="129"/>
      <c r="G109" s="129"/>
      <c r="H109" s="129"/>
      <c r="I109" s="130"/>
      <c r="J109" s="131">
        <f>J336</f>
        <v>0</v>
      </c>
      <c r="L109" s="127"/>
    </row>
    <row r="110" spans="2:47" s="9" customFormat="1" ht="19.95" customHeight="1">
      <c r="B110" s="127"/>
      <c r="D110" s="128" t="s">
        <v>144</v>
      </c>
      <c r="E110" s="129"/>
      <c r="F110" s="129"/>
      <c r="G110" s="129"/>
      <c r="H110" s="129"/>
      <c r="I110" s="130"/>
      <c r="J110" s="131">
        <f>J410</f>
        <v>0</v>
      </c>
      <c r="L110" s="127"/>
    </row>
    <row r="111" spans="2:47" s="9" customFormat="1" ht="19.95" customHeight="1">
      <c r="B111" s="127"/>
      <c r="D111" s="128" t="s">
        <v>456</v>
      </c>
      <c r="E111" s="129"/>
      <c r="F111" s="129"/>
      <c r="G111" s="129"/>
      <c r="H111" s="129"/>
      <c r="I111" s="130"/>
      <c r="J111" s="131">
        <f>J465</f>
        <v>0</v>
      </c>
      <c r="L111" s="127"/>
    </row>
    <row r="112" spans="2:47" s="9" customFormat="1" ht="19.95" customHeight="1">
      <c r="B112" s="127"/>
      <c r="D112" s="128" t="s">
        <v>457</v>
      </c>
      <c r="E112" s="129"/>
      <c r="F112" s="129"/>
      <c r="G112" s="129"/>
      <c r="H112" s="129"/>
      <c r="I112" s="130"/>
      <c r="J112" s="131">
        <f>J483</f>
        <v>0</v>
      </c>
      <c r="L112" s="127"/>
    </row>
    <row r="113" spans="2:12" s="9" customFormat="1" ht="19.95" customHeight="1">
      <c r="B113" s="127"/>
      <c r="D113" s="128" t="s">
        <v>458</v>
      </c>
      <c r="E113" s="129"/>
      <c r="F113" s="129"/>
      <c r="G113" s="129"/>
      <c r="H113" s="129"/>
      <c r="I113" s="130"/>
      <c r="J113" s="131">
        <f>J491</f>
        <v>0</v>
      </c>
      <c r="L113" s="127"/>
    </row>
    <row r="114" spans="2:12" s="9" customFormat="1" ht="19.95" customHeight="1">
      <c r="B114" s="127"/>
      <c r="D114" s="128" t="s">
        <v>459</v>
      </c>
      <c r="E114" s="129"/>
      <c r="F114" s="129"/>
      <c r="G114" s="129"/>
      <c r="H114" s="129"/>
      <c r="I114" s="130"/>
      <c r="J114" s="131">
        <f>J501</f>
        <v>0</v>
      </c>
      <c r="L114" s="127"/>
    </row>
    <row r="115" spans="2:12" s="9" customFormat="1" ht="19.95" customHeight="1">
      <c r="B115" s="127"/>
      <c r="D115" s="128" t="s">
        <v>460</v>
      </c>
      <c r="E115" s="129"/>
      <c r="F115" s="129"/>
      <c r="G115" s="129"/>
      <c r="H115" s="129"/>
      <c r="I115" s="130"/>
      <c r="J115" s="131">
        <f>J505</f>
        <v>0</v>
      </c>
      <c r="L115" s="127"/>
    </row>
    <row r="116" spans="2:12" s="1" customFormat="1" ht="21.75" customHeight="1">
      <c r="B116" s="31"/>
      <c r="I116" s="95"/>
      <c r="L116" s="31"/>
    </row>
    <row r="117" spans="2:12" s="1" customFormat="1" ht="6.9" customHeight="1">
      <c r="B117" s="43"/>
      <c r="C117" s="44"/>
      <c r="D117" s="44"/>
      <c r="E117" s="44"/>
      <c r="F117" s="44"/>
      <c r="G117" s="44"/>
      <c r="H117" s="44"/>
      <c r="I117" s="116"/>
      <c r="J117" s="44"/>
      <c r="K117" s="44"/>
      <c r="L117" s="31"/>
    </row>
    <row r="121" spans="2:12" s="1" customFormat="1" ht="6.9" customHeight="1">
      <c r="B121" s="45"/>
      <c r="C121" s="46"/>
      <c r="D121" s="46"/>
      <c r="E121" s="46"/>
      <c r="F121" s="46"/>
      <c r="G121" s="46"/>
      <c r="H121" s="46"/>
      <c r="I121" s="117"/>
      <c r="J121" s="46"/>
      <c r="K121" s="46"/>
      <c r="L121" s="31"/>
    </row>
    <row r="122" spans="2:12" s="1" customFormat="1" ht="24.9" customHeight="1">
      <c r="B122" s="31"/>
      <c r="C122" s="20" t="s">
        <v>145</v>
      </c>
      <c r="I122" s="95"/>
      <c r="L122" s="31"/>
    </row>
    <row r="123" spans="2:12" s="1" customFormat="1" ht="6.9" customHeight="1">
      <c r="B123" s="31"/>
      <c r="I123" s="95"/>
      <c r="L123" s="31"/>
    </row>
    <row r="124" spans="2:12" s="1" customFormat="1" ht="12" customHeight="1">
      <c r="B124" s="31"/>
      <c r="C124" s="26" t="s">
        <v>14</v>
      </c>
      <c r="I124" s="95"/>
      <c r="L124" s="31"/>
    </row>
    <row r="125" spans="2:12" s="1" customFormat="1" ht="16.5" customHeight="1">
      <c r="B125" s="31"/>
      <c r="E125" s="264" t="str">
        <f>E7</f>
        <v>Základná škola Biely Kostol formou modulov</v>
      </c>
      <c r="F125" s="265"/>
      <c r="G125" s="265"/>
      <c r="H125" s="265"/>
      <c r="I125" s="95"/>
      <c r="L125" s="31"/>
    </row>
    <row r="126" spans="2:12" ht="12" customHeight="1">
      <c r="B126" s="19"/>
      <c r="C126" s="26" t="s">
        <v>126</v>
      </c>
      <c r="L126" s="19"/>
    </row>
    <row r="127" spans="2:12" s="1" customFormat="1" ht="16.5" customHeight="1">
      <c r="B127" s="31"/>
      <c r="E127" s="264" t="s">
        <v>127</v>
      </c>
      <c r="F127" s="263"/>
      <c r="G127" s="263"/>
      <c r="H127" s="263"/>
      <c r="I127" s="95"/>
      <c r="L127" s="31"/>
    </row>
    <row r="128" spans="2:12" s="1" customFormat="1" ht="12" customHeight="1">
      <c r="B128" s="31"/>
      <c r="C128" s="26" t="s">
        <v>128</v>
      </c>
      <c r="I128" s="95"/>
      <c r="L128" s="31"/>
    </row>
    <row r="129" spans="2:65" s="1" customFormat="1" ht="16.5" customHeight="1">
      <c r="B129" s="31"/>
      <c r="E129" s="242" t="str">
        <f>E11</f>
        <v>1-2 - Modulová stavba</v>
      </c>
      <c r="F129" s="263"/>
      <c r="G129" s="263"/>
      <c r="H129" s="263"/>
      <c r="I129" s="95"/>
      <c r="L129" s="31"/>
    </row>
    <row r="130" spans="2:65" s="1" customFormat="1" ht="6.9" customHeight="1">
      <c r="B130" s="31"/>
      <c r="I130" s="95"/>
      <c r="L130" s="31"/>
    </row>
    <row r="131" spans="2:65" s="1" customFormat="1" ht="12" customHeight="1">
      <c r="B131" s="31"/>
      <c r="C131" s="26" t="s">
        <v>18</v>
      </c>
      <c r="F131" s="24" t="str">
        <f>F14</f>
        <v/>
      </c>
      <c r="I131" s="96" t="s">
        <v>20</v>
      </c>
      <c r="J131" s="51" t="str">
        <f>IF(J14="","",J14)</f>
        <v/>
      </c>
      <c r="L131" s="31"/>
    </row>
    <row r="132" spans="2:65" s="1" customFormat="1" ht="6.9" customHeight="1">
      <c r="B132" s="31"/>
      <c r="I132" s="95"/>
      <c r="L132" s="31"/>
    </row>
    <row r="133" spans="2:65" s="1" customFormat="1" ht="15.15" customHeight="1">
      <c r="B133" s="31"/>
      <c r="C133" s="26" t="s">
        <v>21</v>
      </c>
      <c r="F133" s="24" t="str">
        <f>E17</f>
        <v xml:space="preserve"> </v>
      </c>
      <c r="I133" s="96" t="s">
        <v>26</v>
      </c>
      <c r="J133" s="29" t="str">
        <f>E23</f>
        <v xml:space="preserve"> </v>
      </c>
      <c r="L133" s="31"/>
    </row>
    <row r="134" spans="2:65" s="1" customFormat="1" ht="15.15" customHeight="1">
      <c r="B134" s="31"/>
      <c r="C134" s="26" t="s">
        <v>24</v>
      </c>
      <c r="F134" s="24" t="str">
        <f>IF(E20="","",E20)</f>
        <v>Vyplň údaj</v>
      </c>
      <c r="I134" s="96" t="s">
        <v>28</v>
      </c>
      <c r="J134" s="29" t="str">
        <f>E26</f>
        <v xml:space="preserve"> </v>
      </c>
      <c r="L134" s="31"/>
    </row>
    <row r="135" spans="2:65" s="1" customFormat="1" ht="10.35" customHeight="1">
      <c r="B135" s="31"/>
      <c r="I135" s="95"/>
      <c r="L135" s="31"/>
    </row>
    <row r="136" spans="2:65" s="10" customFormat="1" ht="29.25" customHeight="1">
      <c r="B136" s="132"/>
      <c r="C136" s="133" t="s">
        <v>146</v>
      </c>
      <c r="D136" s="134" t="s">
        <v>55</v>
      </c>
      <c r="E136" s="134" t="s">
        <v>51</v>
      </c>
      <c r="F136" s="134" t="s">
        <v>52</v>
      </c>
      <c r="G136" s="134" t="s">
        <v>147</v>
      </c>
      <c r="H136" s="134" t="s">
        <v>148</v>
      </c>
      <c r="I136" s="135" t="s">
        <v>149</v>
      </c>
      <c r="J136" s="136" t="s">
        <v>132</v>
      </c>
      <c r="K136" s="137" t="s">
        <v>150</v>
      </c>
      <c r="L136" s="132"/>
      <c r="M136" s="58" t="s">
        <v>1</v>
      </c>
      <c r="N136" s="59" t="s">
        <v>34</v>
      </c>
      <c r="O136" s="59" t="s">
        <v>151</v>
      </c>
      <c r="P136" s="59" t="s">
        <v>152</v>
      </c>
      <c r="Q136" s="59" t="s">
        <v>153</v>
      </c>
      <c r="R136" s="59" t="s">
        <v>154</v>
      </c>
      <c r="S136" s="59" t="s">
        <v>155</v>
      </c>
      <c r="T136" s="60" t="s">
        <v>156</v>
      </c>
    </row>
    <row r="137" spans="2:65" s="1" customFormat="1" ht="22.95" customHeight="1">
      <c r="B137" s="31"/>
      <c r="C137" s="63" t="s">
        <v>133</v>
      </c>
      <c r="I137" s="95"/>
      <c r="J137" s="138">
        <f>BK137</f>
        <v>0</v>
      </c>
      <c r="L137" s="31"/>
      <c r="M137" s="61"/>
      <c r="N137" s="52"/>
      <c r="O137" s="52"/>
      <c r="P137" s="139">
        <f>P138+P199</f>
        <v>0</v>
      </c>
      <c r="Q137" s="52"/>
      <c r="R137" s="139">
        <f>R138+R199</f>
        <v>281.78878393000002</v>
      </c>
      <c r="S137" s="52"/>
      <c r="T137" s="140">
        <f>T138+T199</f>
        <v>0</v>
      </c>
      <c r="AT137" s="16" t="s">
        <v>69</v>
      </c>
      <c r="AU137" s="16" t="s">
        <v>134</v>
      </c>
      <c r="BK137" s="141">
        <f>BK138+BK199</f>
        <v>0</v>
      </c>
    </row>
    <row r="138" spans="2:65" s="11" customFormat="1" ht="25.95" customHeight="1">
      <c r="B138" s="142"/>
      <c r="D138" s="143" t="s">
        <v>69</v>
      </c>
      <c r="E138" s="144" t="s">
        <v>157</v>
      </c>
      <c r="F138" s="144" t="s">
        <v>158</v>
      </c>
      <c r="I138" s="145"/>
      <c r="J138" s="146">
        <f>BK138</f>
        <v>0</v>
      </c>
      <c r="L138" s="142"/>
      <c r="M138" s="147"/>
      <c r="N138" s="148"/>
      <c r="O138" s="148"/>
      <c r="P138" s="149">
        <f>P139+P187+P197</f>
        <v>0</v>
      </c>
      <c r="Q138" s="148"/>
      <c r="R138" s="149">
        <f>R139+R187+R197</f>
        <v>227.54026612000001</v>
      </c>
      <c r="S138" s="148"/>
      <c r="T138" s="150">
        <f>T139+T187+T197</f>
        <v>0</v>
      </c>
      <c r="AR138" s="143" t="s">
        <v>74</v>
      </c>
      <c r="AT138" s="151" t="s">
        <v>69</v>
      </c>
      <c r="AU138" s="151" t="s">
        <v>70</v>
      </c>
      <c r="AY138" s="143" t="s">
        <v>159</v>
      </c>
      <c r="BK138" s="152">
        <f>BK139+BK187+BK197</f>
        <v>0</v>
      </c>
    </row>
    <row r="139" spans="2:65" s="11" customFormat="1" ht="22.95" customHeight="1">
      <c r="B139" s="142"/>
      <c r="D139" s="143" t="s">
        <v>69</v>
      </c>
      <c r="E139" s="153" t="s">
        <v>199</v>
      </c>
      <c r="F139" s="153" t="s">
        <v>386</v>
      </c>
      <c r="I139" s="145"/>
      <c r="J139" s="154">
        <f>BK139</f>
        <v>0</v>
      </c>
      <c r="L139" s="142"/>
      <c r="M139" s="147"/>
      <c r="N139" s="148"/>
      <c r="O139" s="148"/>
      <c r="P139" s="149">
        <f>SUM(P140:P186)</f>
        <v>0</v>
      </c>
      <c r="Q139" s="148"/>
      <c r="R139" s="149">
        <f>SUM(R140:R186)</f>
        <v>181.85983732</v>
      </c>
      <c r="S139" s="148"/>
      <c r="T139" s="150">
        <f>SUM(T140:T186)</f>
        <v>0</v>
      </c>
      <c r="AR139" s="143" t="s">
        <v>74</v>
      </c>
      <c r="AT139" s="151" t="s">
        <v>69</v>
      </c>
      <c r="AU139" s="151" t="s">
        <v>74</v>
      </c>
      <c r="AY139" s="143" t="s">
        <v>159</v>
      </c>
      <c r="BK139" s="152">
        <f>SUM(BK140:BK186)</f>
        <v>0</v>
      </c>
    </row>
    <row r="140" spans="2:65" s="1" customFormat="1" ht="24" customHeight="1">
      <c r="B140" s="155"/>
      <c r="C140" s="156" t="s">
        <v>74</v>
      </c>
      <c r="D140" s="156" t="s">
        <v>161</v>
      </c>
      <c r="E140" s="157" t="s">
        <v>461</v>
      </c>
      <c r="F140" s="158" t="s">
        <v>462</v>
      </c>
      <c r="G140" s="159" t="s">
        <v>164</v>
      </c>
      <c r="H140" s="160">
        <v>0.58099999999999996</v>
      </c>
      <c r="I140" s="161"/>
      <c r="J140" s="162">
        <f>ROUND(I140*H140,2)</f>
        <v>0</v>
      </c>
      <c r="K140" s="158" t="s">
        <v>1</v>
      </c>
      <c r="L140" s="31"/>
      <c r="M140" s="163" t="s">
        <v>1</v>
      </c>
      <c r="N140" s="164" t="s">
        <v>36</v>
      </c>
      <c r="O140" s="54"/>
      <c r="P140" s="165">
        <f>O140*H140</f>
        <v>0</v>
      </c>
      <c r="Q140" s="165">
        <v>2.2131099999999999</v>
      </c>
      <c r="R140" s="165">
        <f>Q140*H140</f>
        <v>1.2858169099999999</v>
      </c>
      <c r="S140" s="165">
        <v>0</v>
      </c>
      <c r="T140" s="166">
        <f>S140*H140</f>
        <v>0</v>
      </c>
      <c r="AR140" s="167" t="s">
        <v>165</v>
      </c>
      <c r="AT140" s="167" t="s">
        <v>161</v>
      </c>
      <c r="AU140" s="167" t="s">
        <v>82</v>
      </c>
      <c r="AY140" s="16" t="s">
        <v>159</v>
      </c>
      <c r="BE140" s="168">
        <f>IF(N140="základná",J140,0)</f>
        <v>0</v>
      </c>
      <c r="BF140" s="168">
        <f>IF(N140="znížená",J140,0)</f>
        <v>0</v>
      </c>
      <c r="BG140" s="168">
        <f>IF(N140="zákl. prenesená",J140,0)</f>
        <v>0</v>
      </c>
      <c r="BH140" s="168">
        <f>IF(N140="zníž. prenesená",J140,0)</f>
        <v>0</v>
      </c>
      <c r="BI140" s="168">
        <f>IF(N140="nulová",J140,0)</f>
        <v>0</v>
      </c>
      <c r="BJ140" s="16" t="s">
        <v>82</v>
      </c>
      <c r="BK140" s="168">
        <f>ROUND(I140*H140,2)</f>
        <v>0</v>
      </c>
      <c r="BL140" s="16" t="s">
        <v>165</v>
      </c>
      <c r="BM140" s="167" t="s">
        <v>463</v>
      </c>
    </row>
    <row r="141" spans="2:65" s="12" customFormat="1" ht="30.6">
      <c r="B141" s="169"/>
      <c r="D141" s="170" t="s">
        <v>167</v>
      </c>
      <c r="E141" s="171" t="s">
        <v>1</v>
      </c>
      <c r="F141" s="172" t="s">
        <v>464</v>
      </c>
      <c r="H141" s="173">
        <v>0.58099999999999996</v>
      </c>
      <c r="I141" s="174"/>
      <c r="L141" s="169"/>
      <c r="M141" s="175"/>
      <c r="N141" s="176"/>
      <c r="O141" s="176"/>
      <c r="P141" s="176"/>
      <c r="Q141" s="176"/>
      <c r="R141" s="176"/>
      <c r="S141" s="176"/>
      <c r="T141" s="177"/>
      <c r="AT141" s="171" t="s">
        <v>167</v>
      </c>
      <c r="AU141" s="171" t="s">
        <v>82</v>
      </c>
      <c r="AV141" s="12" t="s">
        <v>82</v>
      </c>
      <c r="AW141" s="12" t="s">
        <v>27</v>
      </c>
      <c r="AX141" s="12" t="s">
        <v>70</v>
      </c>
      <c r="AY141" s="171" t="s">
        <v>159</v>
      </c>
    </row>
    <row r="142" spans="2:65" s="13" customFormat="1">
      <c r="B142" s="178"/>
      <c r="D142" s="170" t="s">
        <v>167</v>
      </c>
      <c r="E142" s="179" t="s">
        <v>1</v>
      </c>
      <c r="F142" s="180" t="s">
        <v>169</v>
      </c>
      <c r="H142" s="181">
        <v>0.58099999999999996</v>
      </c>
      <c r="I142" s="182"/>
      <c r="L142" s="178"/>
      <c r="M142" s="183"/>
      <c r="N142" s="184"/>
      <c r="O142" s="184"/>
      <c r="P142" s="184"/>
      <c r="Q142" s="184"/>
      <c r="R142" s="184"/>
      <c r="S142" s="184"/>
      <c r="T142" s="185"/>
      <c r="AT142" s="179" t="s">
        <v>167</v>
      </c>
      <c r="AU142" s="179" t="s">
        <v>82</v>
      </c>
      <c r="AV142" s="13" t="s">
        <v>165</v>
      </c>
      <c r="AW142" s="13" t="s">
        <v>27</v>
      </c>
      <c r="AX142" s="13" t="s">
        <v>74</v>
      </c>
      <c r="AY142" s="179" t="s">
        <v>159</v>
      </c>
    </row>
    <row r="143" spans="2:65" s="1" customFormat="1" ht="24" customHeight="1">
      <c r="B143" s="155"/>
      <c r="C143" s="156" t="s">
        <v>82</v>
      </c>
      <c r="D143" s="156" t="s">
        <v>161</v>
      </c>
      <c r="E143" s="157" t="s">
        <v>465</v>
      </c>
      <c r="F143" s="158" t="s">
        <v>466</v>
      </c>
      <c r="G143" s="159" t="s">
        <v>164</v>
      </c>
      <c r="H143" s="160">
        <v>0.58099999999999996</v>
      </c>
      <c r="I143" s="161"/>
      <c r="J143" s="162">
        <f>ROUND(I143*H143,2)</f>
        <v>0</v>
      </c>
      <c r="K143" s="158" t="s">
        <v>1</v>
      </c>
      <c r="L143" s="31"/>
      <c r="M143" s="163" t="s">
        <v>1</v>
      </c>
      <c r="N143" s="164" t="s">
        <v>36</v>
      </c>
      <c r="O143" s="54"/>
      <c r="P143" s="165">
        <f>O143*H143</f>
        <v>0</v>
      </c>
      <c r="Q143" s="165">
        <v>0</v>
      </c>
      <c r="R143" s="165">
        <f>Q143*H143</f>
        <v>0</v>
      </c>
      <c r="S143" s="165">
        <v>0</v>
      </c>
      <c r="T143" s="166">
        <f>S143*H143</f>
        <v>0</v>
      </c>
      <c r="AR143" s="167" t="s">
        <v>165</v>
      </c>
      <c r="AT143" s="167" t="s">
        <v>161</v>
      </c>
      <c r="AU143" s="167" t="s">
        <v>82</v>
      </c>
      <c r="AY143" s="16" t="s">
        <v>159</v>
      </c>
      <c r="BE143" s="168">
        <f>IF(N143="základná",J143,0)</f>
        <v>0</v>
      </c>
      <c r="BF143" s="168">
        <f>IF(N143="znížená",J143,0)</f>
        <v>0</v>
      </c>
      <c r="BG143" s="168">
        <f>IF(N143="zákl. prenesená",J143,0)</f>
        <v>0</v>
      </c>
      <c r="BH143" s="168">
        <f>IF(N143="zníž. prenesená",J143,0)</f>
        <v>0</v>
      </c>
      <c r="BI143" s="168">
        <f>IF(N143="nulová",J143,0)</f>
        <v>0</v>
      </c>
      <c r="BJ143" s="16" t="s">
        <v>82</v>
      </c>
      <c r="BK143" s="168">
        <f>ROUND(I143*H143,2)</f>
        <v>0</v>
      </c>
      <c r="BL143" s="16" t="s">
        <v>165</v>
      </c>
      <c r="BM143" s="167" t="s">
        <v>467</v>
      </c>
    </row>
    <row r="144" spans="2:65" s="1" customFormat="1" ht="24" customHeight="1">
      <c r="B144" s="155"/>
      <c r="C144" s="156" t="s">
        <v>175</v>
      </c>
      <c r="D144" s="156" t="s">
        <v>161</v>
      </c>
      <c r="E144" s="157" t="s">
        <v>468</v>
      </c>
      <c r="F144" s="158" t="s">
        <v>469</v>
      </c>
      <c r="G144" s="159" t="s">
        <v>202</v>
      </c>
      <c r="H144" s="160">
        <v>505.97300000000001</v>
      </c>
      <c r="I144" s="161"/>
      <c r="J144" s="162">
        <f>ROUND(I144*H144,2)</f>
        <v>0</v>
      </c>
      <c r="K144" s="158" t="s">
        <v>1</v>
      </c>
      <c r="L144" s="31"/>
      <c r="M144" s="163" t="s">
        <v>1</v>
      </c>
      <c r="N144" s="164" t="s">
        <v>36</v>
      </c>
      <c r="O144" s="54"/>
      <c r="P144" s="165">
        <f>O144*H144</f>
        <v>0</v>
      </c>
      <c r="Q144" s="165">
        <v>4.7710000000000002E-2</v>
      </c>
      <c r="R144" s="165">
        <f>Q144*H144</f>
        <v>24.13997183</v>
      </c>
      <c r="S144" s="165">
        <v>0</v>
      </c>
      <c r="T144" s="166">
        <f>S144*H144</f>
        <v>0</v>
      </c>
      <c r="AR144" s="167" t="s">
        <v>165</v>
      </c>
      <c r="AT144" s="167" t="s">
        <v>161</v>
      </c>
      <c r="AU144" s="167" t="s">
        <v>82</v>
      </c>
      <c r="AY144" s="16" t="s">
        <v>159</v>
      </c>
      <c r="BE144" s="168">
        <f>IF(N144="základná",J144,0)</f>
        <v>0</v>
      </c>
      <c r="BF144" s="168">
        <f>IF(N144="znížená",J144,0)</f>
        <v>0</v>
      </c>
      <c r="BG144" s="168">
        <f>IF(N144="zákl. prenesená",J144,0)</f>
        <v>0</v>
      </c>
      <c r="BH144" s="168">
        <f>IF(N144="zníž. prenesená",J144,0)</f>
        <v>0</v>
      </c>
      <c r="BI144" s="168">
        <f>IF(N144="nulová",J144,0)</f>
        <v>0</v>
      </c>
      <c r="BJ144" s="16" t="s">
        <v>82</v>
      </c>
      <c r="BK144" s="168">
        <f>ROUND(I144*H144,2)</f>
        <v>0</v>
      </c>
      <c r="BL144" s="16" t="s">
        <v>165</v>
      </c>
      <c r="BM144" s="167" t="s">
        <v>470</v>
      </c>
    </row>
    <row r="145" spans="2:65" s="1" customFormat="1" ht="115.2">
      <c r="B145" s="31"/>
      <c r="D145" s="170" t="s">
        <v>179</v>
      </c>
      <c r="F145" s="186" t="s">
        <v>471</v>
      </c>
      <c r="I145" s="95"/>
      <c r="L145" s="31"/>
      <c r="M145" s="187"/>
      <c r="N145" s="54"/>
      <c r="O145" s="54"/>
      <c r="P145" s="54"/>
      <c r="Q145" s="54"/>
      <c r="R145" s="54"/>
      <c r="S145" s="54"/>
      <c r="T145" s="55"/>
      <c r="AT145" s="16" t="s">
        <v>179</v>
      </c>
      <c r="AU145" s="16" t="s">
        <v>82</v>
      </c>
    </row>
    <row r="146" spans="2:65" s="12" customFormat="1" ht="40.799999999999997">
      <c r="B146" s="169"/>
      <c r="D146" s="170" t="s">
        <v>167</v>
      </c>
      <c r="E146" s="171" t="s">
        <v>1</v>
      </c>
      <c r="F146" s="172" t="s">
        <v>472</v>
      </c>
      <c r="H146" s="173">
        <v>505.97300000000001</v>
      </c>
      <c r="I146" s="174"/>
      <c r="L146" s="169"/>
      <c r="M146" s="175"/>
      <c r="N146" s="176"/>
      <c r="O146" s="176"/>
      <c r="P146" s="176"/>
      <c r="Q146" s="176"/>
      <c r="R146" s="176"/>
      <c r="S146" s="176"/>
      <c r="T146" s="177"/>
      <c r="AT146" s="171" t="s">
        <v>167</v>
      </c>
      <c r="AU146" s="171" t="s">
        <v>82</v>
      </c>
      <c r="AV146" s="12" t="s">
        <v>82</v>
      </c>
      <c r="AW146" s="12" t="s">
        <v>27</v>
      </c>
      <c r="AX146" s="12" t="s">
        <v>70</v>
      </c>
      <c r="AY146" s="171" t="s">
        <v>159</v>
      </c>
    </row>
    <row r="147" spans="2:65" s="13" customFormat="1">
      <c r="B147" s="178"/>
      <c r="D147" s="170" t="s">
        <v>167</v>
      </c>
      <c r="E147" s="179" t="s">
        <v>1</v>
      </c>
      <c r="F147" s="180" t="s">
        <v>169</v>
      </c>
      <c r="H147" s="181">
        <v>505.97300000000001</v>
      </c>
      <c r="I147" s="182"/>
      <c r="L147" s="178"/>
      <c r="M147" s="183"/>
      <c r="N147" s="184"/>
      <c r="O147" s="184"/>
      <c r="P147" s="184"/>
      <c r="Q147" s="184"/>
      <c r="R147" s="184"/>
      <c r="S147" s="184"/>
      <c r="T147" s="185"/>
      <c r="AT147" s="179" t="s">
        <v>167</v>
      </c>
      <c r="AU147" s="179" t="s">
        <v>82</v>
      </c>
      <c r="AV147" s="13" t="s">
        <v>165</v>
      </c>
      <c r="AW147" s="13" t="s">
        <v>27</v>
      </c>
      <c r="AX147" s="13" t="s">
        <v>74</v>
      </c>
      <c r="AY147" s="179" t="s">
        <v>159</v>
      </c>
    </row>
    <row r="148" spans="2:65" s="1" customFormat="1" ht="36" customHeight="1">
      <c r="B148" s="155"/>
      <c r="C148" s="156" t="s">
        <v>165</v>
      </c>
      <c r="D148" s="156" t="s">
        <v>161</v>
      </c>
      <c r="E148" s="157" t="s">
        <v>473</v>
      </c>
      <c r="F148" s="158" t="s">
        <v>474</v>
      </c>
      <c r="G148" s="159" t="s">
        <v>202</v>
      </c>
      <c r="H148" s="160">
        <v>29.885999999999999</v>
      </c>
      <c r="I148" s="161"/>
      <c r="J148" s="162">
        <f>ROUND(I148*H148,2)</f>
        <v>0</v>
      </c>
      <c r="K148" s="158" t="s">
        <v>430</v>
      </c>
      <c r="L148" s="31"/>
      <c r="M148" s="163" t="s">
        <v>1</v>
      </c>
      <c r="N148" s="164" t="s">
        <v>36</v>
      </c>
      <c r="O148" s="54"/>
      <c r="P148" s="165">
        <f>O148*H148</f>
        <v>0</v>
      </c>
      <c r="Q148" s="165">
        <v>2.419E-2</v>
      </c>
      <c r="R148" s="165">
        <f>Q148*H148</f>
        <v>0.72294234000000002</v>
      </c>
      <c r="S148" s="165">
        <v>0</v>
      </c>
      <c r="T148" s="166">
        <f>S148*H148</f>
        <v>0</v>
      </c>
      <c r="AR148" s="167" t="s">
        <v>165</v>
      </c>
      <c r="AT148" s="167" t="s">
        <v>161</v>
      </c>
      <c r="AU148" s="167" t="s">
        <v>82</v>
      </c>
      <c r="AY148" s="16" t="s">
        <v>159</v>
      </c>
      <c r="BE148" s="168">
        <f>IF(N148="základná",J148,0)</f>
        <v>0</v>
      </c>
      <c r="BF148" s="168">
        <f>IF(N148="znížená",J148,0)</f>
        <v>0</v>
      </c>
      <c r="BG148" s="168">
        <f>IF(N148="zákl. prenesená",J148,0)</f>
        <v>0</v>
      </c>
      <c r="BH148" s="168">
        <f>IF(N148="zníž. prenesená",J148,0)</f>
        <v>0</v>
      </c>
      <c r="BI148" s="168">
        <f>IF(N148="nulová",J148,0)</f>
        <v>0</v>
      </c>
      <c r="BJ148" s="16" t="s">
        <v>82</v>
      </c>
      <c r="BK148" s="168">
        <f>ROUND(I148*H148,2)</f>
        <v>0</v>
      </c>
      <c r="BL148" s="16" t="s">
        <v>165</v>
      </c>
      <c r="BM148" s="167" t="s">
        <v>475</v>
      </c>
    </row>
    <row r="149" spans="2:65" s="1" customFormat="1" ht="115.2">
      <c r="B149" s="31"/>
      <c r="D149" s="170" t="s">
        <v>179</v>
      </c>
      <c r="F149" s="186" t="s">
        <v>476</v>
      </c>
      <c r="I149" s="95"/>
      <c r="L149" s="31"/>
      <c r="M149" s="187"/>
      <c r="N149" s="54"/>
      <c r="O149" s="54"/>
      <c r="P149" s="54"/>
      <c r="Q149" s="54"/>
      <c r="R149" s="54"/>
      <c r="S149" s="54"/>
      <c r="T149" s="55"/>
      <c r="AT149" s="16" t="s">
        <v>179</v>
      </c>
      <c r="AU149" s="16" t="s">
        <v>82</v>
      </c>
    </row>
    <row r="150" spans="2:65" s="12" customFormat="1">
      <c r="B150" s="169"/>
      <c r="D150" s="170" t="s">
        <v>167</v>
      </c>
      <c r="E150" s="171" t="s">
        <v>1</v>
      </c>
      <c r="F150" s="172" t="s">
        <v>477</v>
      </c>
      <c r="H150" s="173">
        <v>29.885999999999999</v>
      </c>
      <c r="I150" s="174"/>
      <c r="L150" s="169"/>
      <c r="M150" s="175"/>
      <c r="N150" s="176"/>
      <c r="O150" s="176"/>
      <c r="P150" s="176"/>
      <c r="Q150" s="176"/>
      <c r="R150" s="176"/>
      <c r="S150" s="176"/>
      <c r="T150" s="177"/>
      <c r="AT150" s="171" t="s">
        <v>167</v>
      </c>
      <c r="AU150" s="171" t="s">
        <v>82</v>
      </c>
      <c r="AV150" s="12" t="s">
        <v>82</v>
      </c>
      <c r="AW150" s="12" t="s">
        <v>27</v>
      </c>
      <c r="AX150" s="12" t="s">
        <v>74</v>
      </c>
      <c r="AY150" s="171" t="s">
        <v>159</v>
      </c>
    </row>
    <row r="151" spans="2:65" s="1" customFormat="1" ht="36" customHeight="1">
      <c r="B151" s="155"/>
      <c r="C151" s="156" t="s">
        <v>195</v>
      </c>
      <c r="D151" s="156" t="s">
        <v>161</v>
      </c>
      <c r="E151" s="157" t="s">
        <v>478</v>
      </c>
      <c r="F151" s="158" t="s">
        <v>479</v>
      </c>
      <c r="G151" s="159" t="s">
        <v>202</v>
      </c>
      <c r="H151" s="160">
        <v>46.820999999999998</v>
      </c>
      <c r="I151" s="161"/>
      <c r="J151" s="162">
        <f>ROUND(I151*H151,2)</f>
        <v>0</v>
      </c>
      <c r="K151" s="158" t="s">
        <v>430</v>
      </c>
      <c r="L151" s="31"/>
      <c r="M151" s="163" t="s">
        <v>1</v>
      </c>
      <c r="N151" s="164" t="s">
        <v>36</v>
      </c>
      <c r="O151" s="54"/>
      <c r="P151" s="165">
        <f>O151*H151</f>
        <v>0</v>
      </c>
      <c r="Q151" s="165">
        <v>2.3560000000000001E-2</v>
      </c>
      <c r="R151" s="165">
        <f>Q151*H151</f>
        <v>1.1031027600000001</v>
      </c>
      <c r="S151" s="165">
        <v>0</v>
      </c>
      <c r="T151" s="166">
        <f>S151*H151</f>
        <v>0</v>
      </c>
      <c r="AR151" s="167" t="s">
        <v>165</v>
      </c>
      <c r="AT151" s="167" t="s">
        <v>161</v>
      </c>
      <c r="AU151" s="167" t="s">
        <v>82</v>
      </c>
      <c r="AY151" s="16" t="s">
        <v>159</v>
      </c>
      <c r="BE151" s="168">
        <f>IF(N151="základná",J151,0)</f>
        <v>0</v>
      </c>
      <c r="BF151" s="168">
        <f>IF(N151="znížená",J151,0)</f>
        <v>0</v>
      </c>
      <c r="BG151" s="168">
        <f>IF(N151="zákl. prenesená",J151,0)</f>
        <v>0</v>
      </c>
      <c r="BH151" s="168">
        <f>IF(N151="zníž. prenesená",J151,0)</f>
        <v>0</v>
      </c>
      <c r="BI151" s="168">
        <f>IF(N151="nulová",J151,0)</f>
        <v>0</v>
      </c>
      <c r="BJ151" s="16" t="s">
        <v>82</v>
      </c>
      <c r="BK151" s="168">
        <f>ROUND(I151*H151,2)</f>
        <v>0</v>
      </c>
      <c r="BL151" s="16" t="s">
        <v>165</v>
      </c>
      <c r="BM151" s="167" t="s">
        <v>480</v>
      </c>
    </row>
    <row r="152" spans="2:65" s="1" customFormat="1" ht="115.2">
      <c r="B152" s="31"/>
      <c r="D152" s="170" t="s">
        <v>179</v>
      </c>
      <c r="F152" s="186" t="s">
        <v>481</v>
      </c>
      <c r="I152" s="95"/>
      <c r="L152" s="31"/>
      <c r="M152" s="187"/>
      <c r="N152" s="54"/>
      <c r="O152" s="54"/>
      <c r="P152" s="54"/>
      <c r="Q152" s="54"/>
      <c r="R152" s="54"/>
      <c r="S152" s="54"/>
      <c r="T152" s="55"/>
      <c r="AT152" s="16" t="s">
        <v>179</v>
      </c>
      <c r="AU152" s="16" t="s">
        <v>82</v>
      </c>
    </row>
    <row r="153" spans="2:65" s="12" customFormat="1">
      <c r="B153" s="169"/>
      <c r="D153" s="170" t="s">
        <v>167</v>
      </c>
      <c r="E153" s="171" t="s">
        <v>1</v>
      </c>
      <c r="F153" s="172" t="s">
        <v>482</v>
      </c>
      <c r="H153" s="173">
        <v>46.820999999999998</v>
      </c>
      <c r="I153" s="174"/>
      <c r="L153" s="169"/>
      <c r="M153" s="175"/>
      <c r="N153" s="176"/>
      <c r="O153" s="176"/>
      <c r="P153" s="176"/>
      <c r="Q153" s="176"/>
      <c r="R153" s="176"/>
      <c r="S153" s="176"/>
      <c r="T153" s="177"/>
      <c r="AT153" s="171" t="s">
        <v>167</v>
      </c>
      <c r="AU153" s="171" t="s">
        <v>82</v>
      </c>
      <c r="AV153" s="12" t="s">
        <v>82</v>
      </c>
      <c r="AW153" s="12" t="s">
        <v>27</v>
      </c>
      <c r="AX153" s="12" t="s">
        <v>74</v>
      </c>
      <c r="AY153" s="171" t="s">
        <v>159</v>
      </c>
    </row>
    <row r="154" spans="2:65" s="1" customFormat="1" ht="24" customHeight="1">
      <c r="B154" s="155"/>
      <c r="C154" s="156" t="s">
        <v>199</v>
      </c>
      <c r="D154" s="156" t="s">
        <v>161</v>
      </c>
      <c r="E154" s="157" t="s">
        <v>483</v>
      </c>
      <c r="F154" s="158" t="s">
        <v>484</v>
      </c>
      <c r="G154" s="159" t="s">
        <v>202</v>
      </c>
      <c r="H154" s="160">
        <v>471.67</v>
      </c>
      <c r="I154" s="161"/>
      <c r="J154" s="162">
        <f>ROUND(I154*H154,2)</f>
        <v>0</v>
      </c>
      <c r="K154" s="158" t="s">
        <v>1</v>
      </c>
      <c r="L154" s="31"/>
      <c r="M154" s="163" t="s">
        <v>1</v>
      </c>
      <c r="N154" s="164" t="s">
        <v>36</v>
      </c>
      <c r="O154" s="54"/>
      <c r="P154" s="165">
        <f>O154*H154</f>
        <v>0</v>
      </c>
      <c r="Q154" s="165">
        <v>0.16322</v>
      </c>
      <c r="R154" s="165">
        <f>Q154*H154</f>
        <v>76.98597740000001</v>
      </c>
      <c r="S154" s="165">
        <v>0</v>
      </c>
      <c r="T154" s="166">
        <f>S154*H154</f>
        <v>0</v>
      </c>
      <c r="AR154" s="167" t="s">
        <v>165</v>
      </c>
      <c r="AT154" s="167" t="s">
        <v>161</v>
      </c>
      <c r="AU154" s="167" t="s">
        <v>82</v>
      </c>
      <c r="AY154" s="16" t="s">
        <v>159</v>
      </c>
      <c r="BE154" s="168">
        <f>IF(N154="základná",J154,0)</f>
        <v>0</v>
      </c>
      <c r="BF154" s="168">
        <f>IF(N154="znížená",J154,0)</f>
        <v>0</v>
      </c>
      <c r="BG154" s="168">
        <f>IF(N154="zákl. prenesená",J154,0)</f>
        <v>0</v>
      </c>
      <c r="BH154" s="168">
        <f>IF(N154="zníž. prenesená",J154,0)</f>
        <v>0</v>
      </c>
      <c r="BI154" s="168">
        <f>IF(N154="nulová",J154,0)</f>
        <v>0</v>
      </c>
      <c r="BJ154" s="16" t="s">
        <v>82</v>
      </c>
      <c r="BK154" s="168">
        <f>ROUND(I154*H154,2)</f>
        <v>0</v>
      </c>
      <c r="BL154" s="16" t="s">
        <v>165</v>
      </c>
      <c r="BM154" s="167" t="s">
        <v>485</v>
      </c>
    </row>
    <row r="155" spans="2:65" s="1" customFormat="1" ht="144">
      <c r="B155" s="31"/>
      <c r="D155" s="170" t="s">
        <v>179</v>
      </c>
      <c r="F155" s="186" t="s">
        <v>486</v>
      </c>
      <c r="I155" s="95"/>
      <c r="L155" s="31"/>
      <c r="M155" s="187"/>
      <c r="N155" s="54"/>
      <c r="O155" s="54"/>
      <c r="P155" s="54"/>
      <c r="Q155" s="54"/>
      <c r="R155" s="54"/>
      <c r="S155" s="54"/>
      <c r="T155" s="55"/>
      <c r="AT155" s="16" t="s">
        <v>179</v>
      </c>
      <c r="AU155" s="16" t="s">
        <v>82</v>
      </c>
    </row>
    <row r="156" spans="2:65" s="1" customFormat="1" ht="24" customHeight="1">
      <c r="B156" s="155"/>
      <c r="C156" s="156" t="s">
        <v>205</v>
      </c>
      <c r="D156" s="156" t="s">
        <v>161</v>
      </c>
      <c r="E156" s="157" t="s">
        <v>487</v>
      </c>
      <c r="F156" s="158" t="s">
        <v>488</v>
      </c>
      <c r="G156" s="159" t="s">
        <v>202</v>
      </c>
      <c r="H156" s="160">
        <v>458.46</v>
      </c>
      <c r="I156" s="161"/>
      <c r="J156" s="162">
        <f>ROUND(I156*H156,2)</f>
        <v>0</v>
      </c>
      <c r="K156" s="158" t="s">
        <v>1</v>
      </c>
      <c r="L156" s="31"/>
      <c r="M156" s="163" t="s">
        <v>1</v>
      </c>
      <c r="N156" s="164" t="s">
        <v>36</v>
      </c>
      <c r="O156" s="54"/>
      <c r="P156" s="165">
        <f>O156*H156</f>
        <v>0</v>
      </c>
      <c r="Q156" s="165">
        <v>0.16322</v>
      </c>
      <c r="R156" s="165">
        <f>Q156*H156</f>
        <v>74.829841200000004</v>
      </c>
      <c r="S156" s="165">
        <v>0</v>
      </c>
      <c r="T156" s="166">
        <f>S156*H156</f>
        <v>0</v>
      </c>
      <c r="AR156" s="167" t="s">
        <v>165</v>
      </c>
      <c r="AT156" s="167" t="s">
        <v>161</v>
      </c>
      <c r="AU156" s="167" t="s">
        <v>82</v>
      </c>
      <c r="AY156" s="16" t="s">
        <v>159</v>
      </c>
      <c r="BE156" s="168">
        <f>IF(N156="základná",J156,0)</f>
        <v>0</v>
      </c>
      <c r="BF156" s="168">
        <f>IF(N156="znížená",J156,0)</f>
        <v>0</v>
      </c>
      <c r="BG156" s="168">
        <f>IF(N156="zákl. prenesená",J156,0)</f>
        <v>0</v>
      </c>
      <c r="BH156" s="168">
        <f>IF(N156="zníž. prenesená",J156,0)</f>
        <v>0</v>
      </c>
      <c r="BI156" s="168">
        <f>IF(N156="nulová",J156,0)</f>
        <v>0</v>
      </c>
      <c r="BJ156" s="16" t="s">
        <v>82</v>
      </c>
      <c r="BK156" s="168">
        <f>ROUND(I156*H156,2)</f>
        <v>0</v>
      </c>
      <c r="BL156" s="16" t="s">
        <v>165</v>
      </c>
      <c r="BM156" s="167" t="s">
        <v>489</v>
      </c>
    </row>
    <row r="157" spans="2:65" s="1" customFormat="1" ht="134.4">
      <c r="B157" s="31"/>
      <c r="D157" s="170" t="s">
        <v>179</v>
      </c>
      <c r="F157" s="186" t="s">
        <v>490</v>
      </c>
      <c r="I157" s="95"/>
      <c r="L157" s="31"/>
      <c r="M157" s="187"/>
      <c r="N157" s="54"/>
      <c r="O157" s="54"/>
      <c r="P157" s="54"/>
      <c r="Q157" s="54"/>
      <c r="R157" s="54"/>
      <c r="S157" s="54"/>
      <c r="T157" s="55"/>
      <c r="AT157" s="16" t="s">
        <v>179</v>
      </c>
      <c r="AU157" s="16" t="s">
        <v>82</v>
      </c>
    </row>
    <row r="158" spans="2:65" s="12" customFormat="1">
      <c r="B158" s="169"/>
      <c r="D158" s="170" t="s">
        <v>167</v>
      </c>
      <c r="E158" s="171" t="s">
        <v>1</v>
      </c>
      <c r="F158" s="172" t="s">
        <v>491</v>
      </c>
      <c r="H158" s="173">
        <v>458.46</v>
      </c>
      <c r="I158" s="174"/>
      <c r="L158" s="169"/>
      <c r="M158" s="175"/>
      <c r="N158" s="176"/>
      <c r="O158" s="176"/>
      <c r="P158" s="176"/>
      <c r="Q158" s="176"/>
      <c r="R158" s="176"/>
      <c r="S158" s="176"/>
      <c r="T158" s="177"/>
      <c r="AT158" s="171" t="s">
        <v>167</v>
      </c>
      <c r="AU158" s="171" t="s">
        <v>82</v>
      </c>
      <c r="AV158" s="12" t="s">
        <v>82</v>
      </c>
      <c r="AW158" s="12" t="s">
        <v>27</v>
      </c>
      <c r="AX158" s="12" t="s">
        <v>74</v>
      </c>
      <c r="AY158" s="171" t="s">
        <v>159</v>
      </c>
    </row>
    <row r="159" spans="2:65" s="1" customFormat="1" ht="16.5" customHeight="1">
      <c r="B159" s="155"/>
      <c r="C159" s="156" t="s">
        <v>212</v>
      </c>
      <c r="D159" s="156" t="s">
        <v>161</v>
      </c>
      <c r="E159" s="157" t="s">
        <v>492</v>
      </c>
      <c r="F159" s="158" t="s">
        <v>493</v>
      </c>
      <c r="G159" s="159" t="s">
        <v>202</v>
      </c>
      <c r="H159" s="160">
        <v>2048.7330000000002</v>
      </c>
      <c r="I159" s="161"/>
      <c r="J159" s="162">
        <f>ROUND(I159*H159,2)</f>
        <v>0</v>
      </c>
      <c r="K159" s="158" t="s">
        <v>1</v>
      </c>
      <c r="L159" s="31"/>
      <c r="M159" s="163" t="s">
        <v>1</v>
      </c>
      <c r="N159" s="164" t="s">
        <v>36</v>
      </c>
      <c r="O159" s="54"/>
      <c r="P159" s="165">
        <f>O159*H159</f>
        <v>0</v>
      </c>
      <c r="Q159" s="165">
        <v>3.6000000000000002E-4</v>
      </c>
      <c r="R159" s="165">
        <f>Q159*H159</f>
        <v>0.73754388000000015</v>
      </c>
      <c r="S159" s="165">
        <v>0</v>
      </c>
      <c r="T159" s="166">
        <f>S159*H159</f>
        <v>0</v>
      </c>
      <c r="AR159" s="167" t="s">
        <v>165</v>
      </c>
      <c r="AT159" s="167" t="s">
        <v>161</v>
      </c>
      <c r="AU159" s="167" t="s">
        <v>82</v>
      </c>
      <c r="AY159" s="16" t="s">
        <v>159</v>
      </c>
      <c r="BE159" s="168">
        <f>IF(N159="základná",J159,0)</f>
        <v>0</v>
      </c>
      <c r="BF159" s="168">
        <f>IF(N159="znížená",J159,0)</f>
        <v>0</v>
      </c>
      <c r="BG159" s="168">
        <f>IF(N159="zákl. prenesená",J159,0)</f>
        <v>0</v>
      </c>
      <c r="BH159" s="168">
        <f>IF(N159="zníž. prenesená",J159,0)</f>
        <v>0</v>
      </c>
      <c r="BI159" s="168">
        <f>IF(N159="nulová",J159,0)</f>
        <v>0</v>
      </c>
      <c r="BJ159" s="16" t="s">
        <v>82</v>
      </c>
      <c r="BK159" s="168">
        <f>ROUND(I159*H159,2)</f>
        <v>0</v>
      </c>
      <c r="BL159" s="16" t="s">
        <v>165</v>
      </c>
      <c r="BM159" s="167" t="s">
        <v>494</v>
      </c>
    </row>
    <row r="160" spans="2:65" s="12" customFormat="1" ht="30.6">
      <c r="B160" s="169"/>
      <c r="D160" s="170" t="s">
        <v>167</v>
      </c>
      <c r="E160" s="171" t="s">
        <v>1</v>
      </c>
      <c r="F160" s="172" t="s">
        <v>495</v>
      </c>
      <c r="H160" s="173">
        <v>1872.3</v>
      </c>
      <c r="I160" s="174"/>
      <c r="L160" s="169"/>
      <c r="M160" s="175"/>
      <c r="N160" s="176"/>
      <c r="O160" s="176"/>
      <c r="P160" s="176"/>
      <c r="Q160" s="176"/>
      <c r="R160" s="176"/>
      <c r="S160" s="176"/>
      <c r="T160" s="177"/>
      <c r="AT160" s="171" t="s">
        <v>167</v>
      </c>
      <c r="AU160" s="171" t="s">
        <v>82</v>
      </c>
      <c r="AV160" s="12" t="s">
        <v>82</v>
      </c>
      <c r="AW160" s="12" t="s">
        <v>27</v>
      </c>
      <c r="AX160" s="12" t="s">
        <v>70</v>
      </c>
      <c r="AY160" s="171" t="s">
        <v>159</v>
      </c>
    </row>
    <row r="161" spans="2:65" s="12" customFormat="1">
      <c r="B161" s="169"/>
      <c r="D161" s="170" t="s">
        <v>167</v>
      </c>
      <c r="E161" s="171" t="s">
        <v>1</v>
      </c>
      <c r="F161" s="172" t="s">
        <v>496</v>
      </c>
      <c r="H161" s="173">
        <v>451.5</v>
      </c>
      <c r="I161" s="174"/>
      <c r="L161" s="169"/>
      <c r="M161" s="175"/>
      <c r="N161" s="176"/>
      <c r="O161" s="176"/>
      <c r="P161" s="176"/>
      <c r="Q161" s="176"/>
      <c r="R161" s="176"/>
      <c r="S161" s="176"/>
      <c r="T161" s="177"/>
      <c r="AT161" s="171" t="s">
        <v>167</v>
      </c>
      <c r="AU161" s="171" t="s">
        <v>82</v>
      </c>
      <c r="AV161" s="12" t="s">
        <v>82</v>
      </c>
      <c r="AW161" s="12" t="s">
        <v>27</v>
      </c>
      <c r="AX161" s="12" t="s">
        <v>70</v>
      </c>
      <c r="AY161" s="171" t="s">
        <v>159</v>
      </c>
    </row>
    <row r="162" spans="2:65" s="12" customFormat="1" ht="40.799999999999997">
      <c r="B162" s="169"/>
      <c r="D162" s="170" t="s">
        <v>167</v>
      </c>
      <c r="E162" s="171" t="s">
        <v>1</v>
      </c>
      <c r="F162" s="172" t="s">
        <v>497</v>
      </c>
      <c r="H162" s="173">
        <v>-275.06700000000001</v>
      </c>
      <c r="I162" s="174"/>
      <c r="L162" s="169"/>
      <c r="M162" s="175"/>
      <c r="N162" s="176"/>
      <c r="O162" s="176"/>
      <c r="P162" s="176"/>
      <c r="Q162" s="176"/>
      <c r="R162" s="176"/>
      <c r="S162" s="176"/>
      <c r="T162" s="177"/>
      <c r="AT162" s="171" t="s">
        <v>167</v>
      </c>
      <c r="AU162" s="171" t="s">
        <v>82</v>
      </c>
      <c r="AV162" s="12" t="s">
        <v>82</v>
      </c>
      <c r="AW162" s="12" t="s">
        <v>27</v>
      </c>
      <c r="AX162" s="12" t="s">
        <v>70</v>
      </c>
      <c r="AY162" s="171" t="s">
        <v>159</v>
      </c>
    </row>
    <row r="163" spans="2:65" s="13" customFormat="1">
      <c r="B163" s="178"/>
      <c r="D163" s="170" t="s">
        <v>167</v>
      </c>
      <c r="E163" s="179" t="s">
        <v>1</v>
      </c>
      <c r="F163" s="180" t="s">
        <v>169</v>
      </c>
      <c r="H163" s="181">
        <v>2048.7330000000002</v>
      </c>
      <c r="I163" s="182"/>
      <c r="L163" s="178"/>
      <c r="M163" s="183"/>
      <c r="N163" s="184"/>
      <c r="O163" s="184"/>
      <c r="P163" s="184"/>
      <c r="Q163" s="184"/>
      <c r="R163" s="184"/>
      <c r="S163" s="184"/>
      <c r="T163" s="185"/>
      <c r="AT163" s="179" t="s">
        <v>167</v>
      </c>
      <c r="AU163" s="179" t="s">
        <v>82</v>
      </c>
      <c r="AV163" s="13" t="s">
        <v>165</v>
      </c>
      <c r="AW163" s="13" t="s">
        <v>27</v>
      </c>
      <c r="AX163" s="13" t="s">
        <v>74</v>
      </c>
      <c r="AY163" s="179" t="s">
        <v>159</v>
      </c>
    </row>
    <row r="164" spans="2:65" s="1" customFormat="1" ht="16.5" customHeight="1">
      <c r="B164" s="155"/>
      <c r="C164" s="156" t="s">
        <v>223</v>
      </c>
      <c r="D164" s="156" t="s">
        <v>161</v>
      </c>
      <c r="E164" s="157" t="s">
        <v>498</v>
      </c>
      <c r="F164" s="158" t="s">
        <v>499</v>
      </c>
      <c r="G164" s="159" t="s">
        <v>202</v>
      </c>
      <c r="H164" s="160">
        <v>61.984000000000002</v>
      </c>
      <c r="I164" s="161"/>
      <c r="J164" s="162">
        <f>ROUND(I164*H164,2)</f>
        <v>0</v>
      </c>
      <c r="K164" s="158" t="s">
        <v>1</v>
      </c>
      <c r="L164" s="31"/>
      <c r="M164" s="163" t="s">
        <v>1</v>
      </c>
      <c r="N164" s="164" t="s">
        <v>36</v>
      </c>
      <c r="O164" s="54"/>
      <c r="P164" s="165">
        <f>O164*H164</f>
        <v>0</v>
      </c>
      <c r="Q164" s="165">
        <v>4.15E-3</v>
      </c>
      <c r="R164" s="165">
        <f>Q164*H164</f>
        <v>0.25723360000000001</v>
      </c>
      <c r="S164" s="165">
        <v>0</v>
      </c>
      <c r="T164" s="166">
        <f>S164*H164</f>
        <v>0</v>
      </c>
      <c r="AR164" s="167" t="s">
        <v>165</v>
      </c>
      <c r="AT164" s="167" t="s">
        <v>161</v>
      </c>
      <c r="AU164" s="167" t="s">
        <v>82</v>
      </c>
      <c r="AY164" s="16" t="s">
        <v>159</v>
      </c>
      <c r="BE164" s="168">
        <f>IF(N164="základná",J164,0)</f>
        <v>0</v>
      </c>
      <c r="BF164" s="168">
        <f>IF(N164="znížená",J164,0)</f>
        <v>0</v>
      </c>
      <c r="BG164" s="168">
        <f>IF(N164="zákl. prenesená",J164,0)</f>
        <v>0</v>
      </c>
      <c r="BH164" s="168">
        <f>IF(N164="zníž. prenesená",J164,0)</f>
        <v>0</v>
      </c>
      <c r="BI164" s="168">
        <f>IF(N164="nulová",J164,0)</f>
        <v>0</v>
      </c>
      <c r="BJ164" s="16" t="s">
        <v>82</v>
      </c>
      <c r="BK164" s="168">
        <f>ROUND(I164*H164,2)</f>
        <v>0</v>
      </c>
      <c r="BL164" s="16" t="s">
        <v>165</v>
      </c>
      <c r="BM164" s="167" t="s">
        <v>500</v>
      </c>
    </row>
    <row r="165" spans="2:65" s="14" customFormat="1" ht="30.6">
      <c r="B165" s="188"/>
      <c r="D165" s="170" t="s">
        <v>167</v>
      </c>
      <c r="E165" s="189" t="s">
        <v>1</v>
      </c>
      <c r="F165" s="190" t="s">
        <v>501</v>
      </c>
      <c r="H165" s="189" t="s">
        <v>1</v>
      </c>
      <c r="I165" s="191"/>
      <c r="L165" s="188"/>
      <c r="M165" s="192"/>
      <c r="N165" s="193"/>
      <c r="O165" s="193"/>
      <c r="P165" s="193"/>
      <c r="Q165" s="193"/>
      <c r="R165" s="193"/>
      <c r="S165" s="193"/>
      <c r="T165" s="194"/>
      <c r="AT165" s="189" t="s">
        <v>167</v>
      </c>
      <c r="AU165" s="189" t="s">
        <v>82</v>
      </c>
      <c r="AV165" s="14" t="s">
        <v>74</v>
      </c>
      <c r="AW165" s="14" t="s">
        <v>27</v>
      </c>
      <c r="AX165" s="14" t="s">
        <v>70</v>
      </c>
      <c r="AY165" s="189" t="s">
        <v>159</v>
      </c>
    </row>
    <row r="166" spans="2:65" s="12" customFormat="1" ht="20.399999999999999">
      <c r="B166" s="169"/>
      <c r="D166" s="170" t="s">
        <v>167</v>
      </c>
      <c r="E166" s="171" t="s">
        <v>1</v>
      </c>
      <c r="F166" s="172" t="s">
        <v>502</v>
      </c>
      <c r="H166" s="173">
        <v>61.984000000000002</v>
      </c>
      <c r="I166" s="174"/>
      <c r="L166" s="169"/>
      <c r="M166" s="175"/>
      <c r="N166" s="176"/>
      <c r="O166" s="176"/>
      <c r="P166" s="176"/>
      <c r="Q166" s="176"/>
      <c r="R166" s="176"/>
      <c r="S166" s="176"/>
      <c r="T166" s="177"/>
      <c r="AT166" s="171" t="s">
        <v>167</v>
      </c>
      <c r="AU166" s="171" t="s">
        <v>82</v>
      </c>
      <c r="AV166" s="12" t="s">
        <v>82</v>
      </c>
      <c r="AW166" s="12" t="s">
        <v>27</v>
      </c>
      <c r="AX166" s="12" t="s">
        <v>70</v>
      </c>
      <c r="AY166" s="171" t="s">
        <v>159</v>
      </c>
    </row>
    <row r="167" spans="2:65" s="13" customFormat="1">
      <c r="B167" s="178"/>
      <c r="D167" s="170" t="s">
        <v>167</v>
      </c>
      <c r="E167" s="179" t="s">
        <v>1</v>
      </c>
      <c r="F167" s="180" t="s">
        <v>169</v>
      </c>
      <c r="H167" s="181">
        <v>61.984000000000002</v>
      </c>
      <c r="I167" s="182"/>
      <c r="L167" s="178"/>
      <c r="M167" s="183"/>
      <c r="N167" s="184"/>
      <c r="O167" s="184"/>
      <c r="P167" s="184"/>
      <c r="Q167" s="184"/>
      <c r="R167" s="184"/>
      <c r="S167" s="184"/>
      <c r="T167" s="185"/>
      <c r="AT167" s="179" t="s">
        <v>167</v>
      </c>
      <c r="AU167" s="179" t="s">
        <v>82</v>
      </c>
      <c r="AV167" s="13" t="s">
        <v>165</v>
      </c>
      <c r="AW167" s="13" t="s">
        <v>27</v>
      </c>
      <c r="AX167" s="13" t="s">
        <v>74</v>
      </c>
      <c r="AY167" s="179" t="s">
        <v>159</v>
      </c>
    </row>
    <row r="168" spans="2:65" s="1" customFormat="1" ht="16.5" customHeight="1">
      <c r="B168" s="155"/>
      <c r="C168" s="156" t="s">
        <v>230</v>
      </c>
      <c r="D168" s="156" t="s">
        <v>161</v>
      </c>
      <c r="E168" s="157" t="s">
        <v>503</v>
      </c>
      <c r="F168" s="158" t="s">
        <v>504</v>
      </c>
      <c r="G168" s="159" t="s">
        <v>202</v>
      </c>
      <c r="H168" s="160">
        <v>61.984000000000002</v>
      </c>
      <c r="I168" s="161"/>
      <c r="J168" s="162">
        <f>ROUND(I168*H168,2)</f>
        <v>0</v>
      </c>
      <c r="K168" s="158" t="s">
        <v>1</v>
      </c>
      <c r="L168" s="31"/>
      <c r="M168" s="163" t="s">
        <v>1</v>
      </c>
      <c r="N168" s="164" t="s">
        <v>36</v>
      </c>
      <c r="O168" s="54"/>
      <c r="P168" s="165">
        <f>O168*H168</f>
        <v>0</v>
      </c>
      <c r="Q168" s="165">
        <v>3.0000000000000001E-3</v>
      </c>
      <c r="R168" s="165">
        <f>Q168*H168</f>
        <v>0.18595200000000001</v>
      </c>
      <c r="S168" s="165">
        <v>0</v>
      </c>
      <c r="T168" s="166">
        <f>S168*H168</f>
        <v>0</v>
      </c>
      <c r="AR168" s="167" t="s">
        <v>165</v>
      </c>
      <c r="AT168" s="167" t="s">
        <v>161</v>
      </c>
      <c r="AU168" s="167" t="s">
        <v>82</v>
      </c>
      <c r="AY168" s="16" t="s">
        <v>159</v>
      </c>
      <c r="BE168" s="168">
        <f>IF(N168="základná",J168,0)</f>
        <v>0</v>
      </c>
      <c r="BF168" s="168">
        <f>IF(N168="znížená",J168,0)</f>
        <v>0</v>
      </c>
      <c r="BG168" s="168">
        <f>IF(N168="zákl. prenesená",J168,0)</f>
        <v>0</v>
      </c>
      <c r="BH168" s="168">
        <f>IF(N168="zníž. prenesená",J168,0)</f>
        <v>0</v>
      </c>
      <c r="BI168" s="168">
        <f>IF(N168="nulová",J168,0)</f>
        <v>0</v>
      </c>
      <c r="BJ168" s="16" t="s">
        <v>82</v>
      </c>
      <c r="BK168" s="168">
        <f>ROUND(I168*H168,2)</f>
        <v>0</v>
      </c>
      <c r="BL168" s="16" t="s">
        <v>165</v>
      </c>
      <c r="BM168" s="167" t="s">
        <v>505</v>
      </c>
    </row>
    <row r="169" spans="2:65" s="14" customFormat="1">
      <c r="B169" s="188"/>
      <c r="D169" s="170" t="s">
        <v>167</v>
      </c>
      <c r="E169" s="189" t="s">
        <v>1</v>
      </c>
      <c r="F169" s="190" t="s">
        <v>506</v>
      </c>
      <c r="H169" s="189" t="s">
        <v>1</v>
      </c>
      <c r="I169" s="191"/>
      <c r="L169" s="188"/>
      <c r="M169" s="192"/>
      <c r="N169" s="193"/>
      <c r="O169" s="193"/>
      <c r="P169" s="193"/>
      <c r="Q169" s="193"/>
      <c r="R169" s="193"/>
      <c r="S169" s="193"/>
      <c r="T169" s="194"/>
      <c r="AT169" s="189" t="s">
        <v>167</v>
      </c>
      <c r="AU169" s="189" t="s">
        <v>82</v>
      </c>
      <c r="AV169" s="14" t="s">
        <v>74</v>
      </c>
      <c r="AW169" s="14" t="s">
        <v>27</v>
      </c>
      <c r="AX169" s="14" t="s">
        <v>70</v>
      </c>
      <c r="AY169" s="189" t="s">
        <v>159</v>
      </c>
    </row>
    <row r="170" spans="2:65" s="12" customFormat="1" ht="20.399999999999999">
      <c r="B170" s="169"/>
      <c r="D170" s="170" t="s">
        <v>167</v>
      </c>
      <c r="E170" s="171" t="s">
        <v>1</v>
      </c>
      <c r="F170" s="172" t="s">
        <v>502</v>
      </c>
      <c r="H170" s="173">
        <v>61.984000000000002</v>
      </c>
      <c r="I170" s="174"/>
      <c r="L170" s="169"/>
      <c r="M170" s="175"/>
      <c r="N170" s="176"/>
      <c r="O170" s="176"/>
      <c r="P170" s="176"/>
      <c r="Q170" s="176"/>
      <c r="R170" s="176"/>
      <c r="S170" s="176"/>
      <c r="T170" s="177"/>
      <c r="AT170" s="171" t="s">
        <v>167</v>
      </c>
      <c r="AU170" s="171" t="s">
        <v>82</v>
      </c>
      <c r="AV170" s="12" t="s">
        <v>82</v>
      </c>
      <c r="AW170" s="12" t="s">
        <v>27</v>
      </c>
      <c r="AX170" s="12" t="s">
        <v>70</v>
      </c>
      <c r="AY170" s="171" t="s">
        <v>159</v>
      </c>
    </row>
    <row r="171" spans="2:65" s="13" customFormat="1">
      <c r="B171" s="178"/>
      <c r="D171" s="170" t="s">
        <v>167</v>
      </c>
      <c r="E171" s="179" t="s">
        <v>1</v>
      </c>
      <c r="F171" s="180" t="s">
        <v>169</v>
      </c>
      <c r="H171" s="181">
        <v>61.984000000000002</v>
      </c>
      <c r="I171" s="182"/>
      <c r="L171" s="178"/>
      <c r="M171" s="183"/>
      <c r="N171" s="184"/>
      <c r="O171" s="184"/>
      <c r="P171" s="184"/>
      <c r="Q171" s="184"/>
      <c r="R171" s="184"/>
      <c r="S171" s="184"/>
      <c r="T171" s="185"/>
      <c r="AT171" s="179" t="s">
        <v>167</v>
      </c>
      <c r="AU171" s="179" t="s">
        <v>82</v>
      </c>
      <c r="AV171" s="13" t="s">
        <v>165</v>
      </c>
      <c r="AW171" s="13" t="s">
        <v>27</v>
      </c>
      <c r="AX171" s="13" t="s">
        <v>74</v>
      </c>
      <c r="AY171" s="179" t="s">
        <v>159</v>
      </c>
    </row>
    <row r="172" spans="2:65" s="1" customFormat="1" ht="24" customHeight="1">
      <c r="B172" s="155"/>
      <c r="C172" s="156" t="s">
        <v>235</v>
      </c>
      <c r="D172" s="156" t="s">
        <v>161</v>
      </c>
      <c r="E172" s="157" t="s">
        <v>507</v>
      </c>
      <c r="F172" s="158" t="s">
        <v>508</v>
      </c>
      <c r="G172" s="159" t="s">
        <v>202</v>
      </c>
      <c r="H172" s="160">
        <v>61.984000000000002</v>
      </c>
      <c r="I172" s="161"/>
      <c r="J172" s="162">
        <f>ROUND(I172*H172,2)</f>
        <v>0</v>
      </c>
      <c r="K172" s="158" t="s">
        <v>1</v>
      </c>
      <c r="L172" s="31"/>
      <c r="M172" s="163" t="s">
        <v>1</v>
      </c>
      <c r="N172" s="164" t="s">
        <v>36</v>
      </c>
      <c r="O172" s="54"/>
      <c r="P172" s="165">
        <f>O172*H172</f>
        <v>0</v>
      </c>
      <c r="Q172" s="165">
        <v>3.8E-3</v>
      </c>
      <c r="R172" s="165">
        <f>Q172*H172</f>
        <v>0.2355392</v>
      </c>
      <c r="S172" s="165">
        <v>0</v>
      </c>
      <c r="T172" s="166">
        <f>S172*H172</f>
        <v>0</v>
      </c>
      <c r="AR172" s="167" t="s">
        <v>165</v>
      </c>
      <c r="AT172" s="167" t="s">
        <v>161</v>
      </c>
      <c r="AU172" s="167" t="s">
        <v>82</v>
      </c>
      <c r="AY172" s="16" t="s">
        <v>159</v>
      </c>
      <c r="BE172" s="168">
        <f>IF(N172="základná",J172,0)</f>
        <v>0</v>
      </c>
      <c r="BF172" s="168">
        <f>IF(N172="znížená",J172,0)</f>
        <v>0</v>
      </c>
      <c r="BG172" s="168">
        <f>IF(N172="zákl. prenesená",J172,0)</f>
        <v>0</v>
      </c>
      <c r="BH172" s="168">
        <f>IF(N172="zníž. prenesená",J172,0)</f>
        <v>0</v>
      </c>
      <c r="BI172" s="168">
        <f>IF(N172="nulová",J172,0)</f>
        <v>0</v>
      </c>
      <c r="BJ172" s="16" t="s">
        <v>82</v>
      </c>
      <c r="BK172" s="168">
        <f>ROUND(I172*H172,2)</f>
        <v>0</v>
      </c>
      <c r="BL172" s="16" t="s">
        <v>165</v>
      </c>
      <c r="BM172" s="167" t="s">
        <v>509</v>
      </c>
    </row>
    <row r="173" spans="2:65" s="14" customFormat="1">
      <c r="B173" s="188"/>
      <c r="D173" s="170" t="s">
        <v>167</v>
      </c>
      <c r="E173" s="189" t="s">
        <v>1</v>
      </c>
      <c r="F173" s="190" t="s">
        <v>506</v>
      </c>
      <c r="H173" s="189" t="s">
        <v>1</v>
      </c>
      <c r="I173" s="191"/>
      <c r="L173" s="188"/>
      <c r="M173" s="192"/>
      <c r="N173" s="193"/>
      <c r="O173" s="193"/>
      <c r="P173" s="193"/>
      <c r="Q173" s="193"/>
      <c r="R173" s="193"/>
      <c r="S173" s="193"/>
      <c r="T173" s="194"/>
      <c r="AT173" s="189" t="s">
        <v>167</v>
      </c>
      <c r="AU173" s="189" t="s">
        <v>82</v>
      </c>
      <c r="AV173" s="14" t="s">
        <v>74</v>
      </c>
      <c r="AW173" s="14" t="s">
        <v>27</v>
      </c>
      <c r="AX173" s="14" t="s">
        <v>70</v>
      </c>
      <c r="AY173" s="189" t="s">
        <v>159</v>
      </c>
    </row>
    <row r="174" spans="2:65" s="12" customFormat="1" ht="20.399999999999999">
      <c r="B174" s="169"/>
      <c r="D174" s="170" t="s">
        <v>167</v>
      </c>
      <c r="E174" s="171" t="s">
        <v>1</v>
      </c>
      <c r="F174" s="172" t="s">
        <v>502</v>
      </c>
      <c r="H174" s="173">
        <v>61.984000000000002</v>
      </c>
      <c r="I174" s="174"/>
      <c r="L174" s="169"/>
      <c r="M174" s="175"/>
      <c r="N174" s="176"/>
      <c r="O174" s="176"/>
      <c r="P174" s="176"/>
      <c r="Q174" s="176"/>
      <c r="R174" s="176"/>
      <c r="S174" s="176"/>
      <c r="T174" s="177"/>
      <c r="AT174" s="171" t="s">
        <v>167</v>
      </c>
      <c r="AU174" s="171" t="s">
        <v>82</v>
      </c>
      <c r="AV174" s="12" t="s">
        <v>82</v>
      </c>
      <c r="AW174" s="12" t="s">
        <v>27</v>
      </c>
      <c r="AX174" s="12" t="s">
        <v>70</v>
      </c>
      <c r="AY174" s="171" t="s">
        <v>159</v>
      </c>
    </row>
    <row r="175" spans="2:65" s="13" customFormat="1">
      <c r="B175" s="178"/>
      <c r="D175" s="170" t="s">
        <v>167</v>
      </c>
      <c r="E175" s="179" t="s">
        <v>1</v>
      </c>
      <c r="F175" s="180" t="s">
        <v>169</v>
      </c>
      <c r="H175" s="181">
        <v>61.984000000000002</v>
      </c>
      <c r="I175" s="182"/>
      <c r="L175" s="178"/>
      <c r="M175" s="183"/>
      <c r="N175" s="184"/>
      <c r="O175" s="184"/>
      <c r="P175" s="184"/>
      <c r="Q175" s="184"/>
      <c r="R175" s="184"/>
      <c r="S175" s="184"/>
      <c r="T175" s="185"/>
      <c r="AT175" s="179" t="s">
        <v>167</v>
      </c>
      <c r="AU175" s="179" t="s">
        <v>82</v>
      </c>
      <c r="AV175" s="13" t="s">
        <v>165</v>
      </c>
      <c r="AW175" s="13" t="s">
        <v>27</v>
      </c>
      <c r="AX175" s="13" t="s">
        <v>74</v>
      </c>
      <c r="AY175" s="179" t="s">
        <v>159</v>
      </c>
    </row>
    <row r="176" spans="2:65" s="1" customFormat="1" ht="16.5" customHeight="1">
      <c r="B176" s="155"/>
      <c r="C176" s="156" t="s">
        <v>243</v>
      </c>
      <c r="D176" s="156" t="s">
        <v>161</v>
      </c>
      <c r="E176" s="157" t="s">
        <v>510</v>
      </c>
      <c r="F176" s="158" t="s">
        <v>511</v>
      </c>
      <c r="G176" s="159" t="s">
        <v>405</v>
      </c>
      <c r="H176" s="160">
        <v>99.62</v>
      </c>
      <c r="I176" s="161"/>
      <c r="J176" s="162">
        <f>ROUND(I176*H176,2)</f>
        <v>0</v>
      </c>
      <c r="K176" s="158" t="s">
        <v>1</v>
      </c>
      <c r="L176" s="31"/>
      <c r="M176" s="163" t="s">
        <v>1</v>
      </c>
      <c r="N176" s="164" t="s">
        <v>36</v>
      </c>
      <c r="O176" s="54"/>
      <c r="P176" s="165">
        <f>O176*H176</f>
        <v>0</v>
      </c>
      <c r="Q176" s="165">
        <v>1.4E-3</v>
      </c>
      <c r="R176" s="165">
        <f>Q176*H176</f>
        <v>0.13946800000000001</v>
      </c>
      <c r="S176" s="165">
        <v>0</v>
      </c>
      <c r="T176" s="166">
        <f>S176*H176</f>
        <v>0</v>
      </c>
      <c r="AR176" s="167" t="s">
        <v>165</v>
      </c>
      <c r="AT176" s="167" t="s">
        <v>161</v>
      </c>
      <c r="AU176" s="167" t="s">
        <v>82</v>
      </c>
      <c r="AY176" s="16" t="s">
        <v>159</v>
      </c>
      <c r="BE176" s="168">
        <f>IF(N176="základná",J176,0)</f>
        <v>0</v>
      </c>
      <c r="BF176" s="168">
        <f>IF(N176="znížená",J176,0)</f>
        <v>0</v>
      </c>
      <c r="BG176" s="168">
        <f>IF(N176="zákl. prenesená",J176,0)</f>
        <v>0</v>
      </c>
      <c r="BH176" s="168">
        <f>IF(N176="zníž. prenesená",J176,0)</f>
        <v>0</v>
      </c>
      <c r="BI176" s="168">
        <f>IF(N176="nulová",J176,0)</f>
        <v>0</v>
      </c>
      <c r="BJ176" s="16" t="s">
        <v>82</v>
      </c>
      <c r="BK176" s="168">
        <f>ROUND(I176*H176,2)</f>
        <v>0</v>
      </c>
      <c r="BL176" s="16" t="s">
        <v>165</v>
      </c>
      <c r="BM176" s="167" t="s">
        <v>512</v>
      </c>
    </row>
    <row r="177" spans="2:65" s="1" customFormat="1" ht="16.5" customHeight="1">
      <c r="B177" s="155"/>
      <c r="C177" s="156" t="s">
        <v>248</v>
      </c>
      <c r="D177" s="156" t="s">
        <v>161</v>
      </c>
      <c r="E177" s="157" t="s">
        <v>513</v>
      </c>
      <c r="F177" s="158" t="s">
        <v>514</v>
      </c>
      <c r="G177" s="159" t="s">
        <v>405</v>
      </c>
      <c r="H177" s="160">
        <v>473.94</v>
      </c>
      <c r="I177" s="161"/>
      <c r="J177" s="162">
        <f>ROUND(I177*H177,2)</f>
        <v>0</v>
      </c>
      <c r="K177" s="158" t="s">
        <v>1</v>
      </c>
      <c r="L177" s="31"/>
      <c r="M177" s="163" t="s">
        <v>1</v>
      </c>
      <c r="N177" s="164" t="s">
        <v>36</v>
      </c>
      <c r="O177" s="54"/>
      <c r="P177" s="165">
        <f>O177*H177</f>
        <v>0</v>
      </c>
      <c r="Q177" s="165">
        <v>8.8999999999999995E-4</v>
      </c>
      <c r="R177" s="165">
        <f>Q177*H177</f>
        <v>0.42180659999999998</v>
      </c>
      <c r="S177" s="165">
        <v>0</v>
      </c>
      <c r="T177" s="166">
        <f>S177*H177</f>
        <v>0</v>
      </c>
      <c r="AR177" s="167" t="s">
        <v>165</v>
      </c>
      <c r="AT177" s="167" t="s">
        <v>161</v>
      </c>
      <c r="AU177" s="167" t="s">
        <v>82</v>
      </c>
      <c r="AY177" s="16" t="s">
        <v>159</v>
      </c>
      <c r="BE177" s="168">
        <f>IF(N177="základná",J177,0)</f>
        <v>0</v>
      </c>
      <c r="BF177" s="168">
        <f>IF(N177="znížená",J177,0)</f>
        <v>0</v>
      </c>
      <c r="BG177" s="168">
        <f>IF(N177="zákl. prenesená",J177,0)</f>
        <v>0</v>
      </c>
      <c r="BH177" s="168">
        <f>IF(N177="zníž. prenesená",J177,0)</f>
        <v>0</v>
      </c>
      <c r="BI177" s="168">
        <f>IF(N177="nulová",J177,0)</f>
        <v>0</v>
      </c>
      <c r="BJ177" s="16" t="s">
        <v>82</v>
      </c>
      <c r="BK177" s="168">
        <f>ROUND(I177*H177,2)</f>
        <v>0</v>
      </c>
      <c r="BL177" s="16" t="s">
        <v>165</v>
      </c>
      <c r="BM177" s="167" t="s">
        <v>515</v>
      </c>
    </row>
    <row r="178" spans="2:65" s="12" customFormat="1" ht="20.399999999999999">
      <c r="B178" s="169"/>
      <c r="D178" s="170" t="s">
        <v>167</v>
      </c>
      <c r="E178" s="171" t="s">
        <v>1</v>
      </c>
      <c r="F178" s="172" t="s">
        <v>516</v>
      </c>
      <c r="H178" s="173">
        <v>473.94</v>
      </c>
      <c r="I178" s="174"/>
      <c r="L178" s="169"/>
      <c r="M178" s="175"/>
      <c r="N178" s="176"/>
      <c r="O178" s="176"/>
      <c r="P178" s="176"/>
      <c r="Q178" s="176"/>
      <c r="R178" s="176"/>
      <c r="S178" s="176"/>
      <c r="T178" s="177"/>
      <c r="AT178" s="171" t="s">
        <v>167</v>
      </c>
      <c r="AU178" s="171" t="s">
        <v>82</v>
      </c>
      <c r="AV178" s="12" t="s">
        <v>82</v>
      </c>
      <c r="AW178" s="12" t="s">
        <v>27</v>
      </c>
      <c r="AX178" s="12" t="s">
        <v>70</v>
      </c>
      <c r="AY178" s="171" t="s">
        <v>159</v>
      </c>
    </row>
    <row r="179" spans="2:65" s="13" customFormat="1">
      <c r="B179" s="178"/>
      <c r="D179" s="170" t="s">
        <v>167</v>
      </c>
      <c r="E179" s="179" t="s">
        <v>1</v>
      </c>
      <c r="F179" s="180" t="s">
        <v>169</v>
      </c>
      <c r="H179" s="181">
        <v>473.94</v>
      </c>
      <c r="I179" s="182"/>
      <c r="L179" s="178"/>
      <c r="M179" s="183"/>
      <c r="N179" s="184"/>
      <c r="O179" s="184"/>
      <c r="P179" s="184"/>
      <c r="Q179" s="184"/>
      <c r="R179" s="184"/>
      <c r="S179" s="184"/>
      <c r="T179" s="185"/>
      <c r="AT179" s="179" t="s">
        <v>167</v>
      </c>
      <c r="AU179" s="179" t="s">
        <v>82</v>
      </c>
      <c r="AV179" s="13" t="s">
        <v>165</v>
      </c>
      <c r="AW179" s="13" t="s">
        <v>27</v>
      </c>
      <c r="AX179" s="13" t="s">
        <v>74</v>
      </c>
      <c r="AY179" s="179" t="s">
        <v>159</v>
      </c>
    </row>
    <row r="180" spans="2:65" s="1" customFormat="1" ht="16.5" customHeight="1">
      <c r="B180" s="155"/>
      <c r="C180" s="156" t="s">
        <v>253</v>
      </c>
      <c r="D180" s="156" t="s">
        <v>161</v>
      </c>
      <c r="E180" s="157" t="s">
        <v>517</v>
      </c>
      <c r="F180" s="158" t="s">
        <v>518</v>
      </c>
      <c r="G180" s="159" t="s">
        <v>405</v>
      </c>
      <c r="H180" s="160">
        <v>442.74</v>
      </c>
      <c r="I180" s="161"/>
      <c r="J180" s="162">
        <f>ROUND(I180*H180,2)</f>
        <v>0</v>
      </c>
      <c r="K180" s="158" t="s">
        <v>1</v>
      </c>
      <c r="L180" s="31"/>
      <c r="M180" s="163" t="s">
        <v>1</v>
      </c>
      <c r="N180" s="164" t="s">
        <v>36</v>
      </c>
      <c r="O180" s="54"/>
      <c r="P180" s="165">
        <f>O180*H180</f>
        <v>0</v>
      </c>
      <c r="Q180" s="165">
        <v>1E-4</v>
      </c>
      <c r="R180" s="165">
        <f>Q180*H180</f>
        <v>4.4274000000000001E-2</v>
      </c>
      <c r="S180" s="165">
        <v>0</v>
      </c>
      <c r="T180" s="166">
        <f>S180*H180</f>
        <v>0</v>
      </c>
      <c r="AR180" s="167" t="s">
        <v>165</v>
      </c>
      <c r="AT180" s="167" t="s">
        <v>161</v>
      </c>
      <c r="AU180" s="167" t="s">
        <v>82</v>
      </c>
      <c r="AY180" s="16" t="s">
        <v>159</v>
      </c>
      <c r="BE180" s="168">
        <f>IF(N180="základná",J180,0)</f>
        <v>0</v>
      </c>
      <c r="BF180" s="168">
        <f>IF(N180="znížená",J180,0)</f>
        <v>0</v>
      </c>
      <c r="BG180" s="168">
        <f>IF(N180="zákl. prenesená",J180,0)</f>
        <v>0</v>
      </c>
      <c r="BH180" s="168">
        <f>IF(N180="zníž. prenesená",J180,0)</f>
        <v>0</v>
      </c>
      <c r="BI180" s="168">
        <f>IF(N180="nulová",J180,0)</f>
        <v>0</v>
      </c>
      <c r="BJ180" s="16" t="s">
        <v>82</v>
      </c>
      <c r="BK180" s="168">
        <f>ROUND(I180*H180,2)</f>
        <v>0</v>
      </c>
      <c r="BL180" s="16" t="s">
        <v>165</v>
      </c>
      <c r="BM180" s="167" t="s">
        <v>519</v>
      </c>
    </row>
    <row r="181" spans="2:65" s="12" customFormat="1" ht="20.399999999999999">
      <c r="B181" s="169"/>
      <c r="D181" s="170" t="s">
        <v>167</v>
      </c>
      <c r="E181" s="171" t="s">
        <v>1</v>
      </c>
      <c r="F181" s="172" t="s">
        <v>520</v>
      </c>
      <c r="H181" s="173">
        <v>442.74</v>
      </c>
      <c r="I181" s="174"/>
      <c r="L181" s="169"/>
      <c r="M181" s="175"/>
      <c r="N181" s="176"/>
      <c r="O181" s="176"/>
      <c r="P181" s="176"/>
      <c r="Q181" s="176"/>
      <c r="R181" s="176"/>
      <c r="S181" s="176"/>
      <c r="T181" s="177"/>
      <c r="AT181" s="171" t="s">
        <v>167</v>
      </c>
      <c r="AU181" s="171" t="s">
        <v>82</v>
      </c>
      <c r="AV181" s="12" t="s">
        <v>82</v>
      </c>
      <c r="AW181" s="12" t="s">
        <v>27</v>
      </c>
      <c r="AX181" s="12" t="s">
        <v>70</v>
      </c>
      <c r="AY181" s="171" t="s">
        <v>159</v>
      </c>
    </row>
    <row r="182" spans="2:65" s="13" customFormat="1">
      <c r="B182" s="178"/>
      <c r="D182" s="170" t="s">
        <v>167</v>
      </c>
      <c r="E182" s="179" t="s">
        <v>1</v>
      </c>
      <c r="F182" s="180" t="s">
        <v>169</v>
      </c>
      <c r="H182" s="181">
        <v>442.74</v>
      </c>
      <c r="I182" s="182"/>
      <c r="L182" s="178"/>
      <c r="M182" s="183"/>
      <c r="N182" s="184"/>
      <c r="O182" s="184"/>
      <c r="P182" s="184"/>
      <c r="Q182" s="184"/>
      <c r="R182" s="184"/>
      <c r="S182" s="184"/>
      <c r="T182" s="185"/>
      <c r="AT182" s="179" t="s">
        <v>167</v>
      </c>
      <c r="AU182" s="179" t="s">
        <v>82</v>
      </c>
      <c r="AV182" s="13" t="s">
        <v>165</v>
      </c>
      <c r="AW182" s="13" t="s">
        <v>27</v>
      </c>
      <c r="AX182" s="13" t="s">
        <v>74</v>
      </c>
      <c r="AY182" s="179" t="s">
        <v>159</v>
      </c>
    </row>
    <row r="183" spans="2:65" s="1" customFormat="1" ht="16.5" customHeight="1">
      <c r="B183" s="155"/>
      <c r="C183" s="156" t="s">
        <v>258</v>
      </c>
      <c r="D183" s="156" t="s">
        <v>161</v>
      </c>
      <c r="E183" s="157" t="s">
        <v>521</v>
      </c>
      <c r="F183" s="158" t="s">
        <v>522</v>
      </c>
      <c r="G183" s="159" t="s">
        <v>405</v>
      </c>
      <c r="H183" s="160">
        <v>442.74</v>
      </c>
      <c r="I183" s="161"/>
      <c r="J183" s="162">
        <f>ROUND(I183*H183,2)</f>
        <v>0</v>
      </c>
      <c r="K183" s="158" t="s">
        <v>1</v>
      </c>
      <c r="L183" s="31"/>
      <c r="M183" s="163" t="s">
        <v>1</v>
      </c>
      <c r="N183" s="164" t="s">
        <v>36</v>
      </c>
      <c r="O183" s="54"/>
      <c r="P183" s="165">
        <f>O183*H183</f>
        <v>0</v>
      </c>
      <c r="Q183" s="165">
        <v>8.7000000000000001E-4</v>
      </c>
      <c r="R183" s="165">
        <f>Q183*H183</f>
        <v>0.38518380000000002</v>
      </c>
      <c r="S183" s="165">
        <v>0</v>
      </c>
      <c r="T183" s="166">
        <f>S183*H183</f>
        <v>0</v>
      </c>
      <c r="AR183" s="167" t="s">
        <v>165</v>
      </c>
      <c r="AT183" s="167" t="s">
        <v>161</v>
      </c>
      <c r="AU183" s="167" t="s">
        <v>82</v>
      </c>
      <c r="AY183" s="16" t="s">
        <v>159</v>
      </c>
      <c r="BE183" s="168">
        <f>IF(N183="základná",J183,0)</f>
        <v>0</v>
      </c>
      <c r="BF183" s="168">
        <f>IF(N183="znížená",J183,0)</f>
        <v>0</v>
      </c>
      <c r="BG183" s="168">
        <f>IF(N183="zákl. prenesená",J183,0)</f>
        <v>0</v>
      </c>
      <c r="BH183" s="168">
        <f>IF(N183="zníž. prenesená",J183,0)</f>
        <v>0</v>
      </c>
      <c r="BI183" s="168">
        <f>IF(N183="nulová",J183,0)</f>
        <v>0</v>
      </c>
      <c r="BJ183" s="16" t="s">
        <v>82</v>
      </c>
      <c r="BK183" s="168">
        <f>ROUND(I183*H183,2)</f>
        <v>0</v>
      </c>
      <c r="BL183" s="16" t="s">
        <v>165</v>
      </c>
      <c r="BM183" s="167" t="s">
        <v>523</v>
      </c>
    </row>
    <row r="184" spans="2:65" s="12" customFormat="1" ht="20.399999999999999">
      <c r="B184" s="169"/>
      <c r="D184" s="170" t="s">
        <v>167</v>
      </c>
      <c r="E184" s="171" t="s">
        <v>1</v>
      </c>
      <c r="F184" s="172" t="s">
        <v>520</v>
      </c>
      <c r="H184" s="173">
        <v>442.74</v>
      </c>
      <c r="I184" s="174"/>
      <c r="L184" s="169"/>
      <c r="M184" s="175"/>
      <c r="N184" s="176"/>
      <c r="O184" s="176"/>
      <c r="P184" s="176"/>
      <c r="Q184" s="176"/>
      <c r="R184" s="176"/>
      <c r="S184" s="176"/>
      <c r="T184" s="177"/>
      <c r="AT184" s="171" t="s">
        <v>167</v>
      </c>
      <c r="AU184" s="171" t="s">
        <v>82</v>
      </c>
      <c r="AV184" s="12" t="s">
        <v>82</v>
      </c>
      <c r="AW184" s="12" t="s">
        <v>27</v>
      </c>
      <c r="AX184" s="12" t="s">
        <v>74</v>
      </c>
      <c r="AY184" s="171" t="s">
        <v>159</v>
      </c>
    </row>
    <row r="185" spans="2:65" s="1" customFormat="1" ht="24" customHeight="1">
      <c r="B185" s="155"/>
      <c r="C185" s="156" t="s">
        <v>263</v>
      </c>
      <c r="D185" s="156" t="s">
        <v>161</v>
      </c>
      <c r="E185" s="157" t="s">
        <v>524</v>
      </c>
      <c r="F185" s="158" t="s">
        <v>525</v>
      </c>
      <c r="G185" s="159" t="s">
        <v>405</v>
      </c>
      <c r="H185" s="160">
        <v>442.74</v>
      </c>
      <c r="I185" s="161"/>
      <c r="J185" s="162">
        <f>ROUND(I185*H185,2)</f>
        <v>0</v>
      </c>
      <c r="K185" s="158" t="s">
        <v>1</v>
      </c>
      <c r="L185" s="31"/>
      <c r="M185" s="163" t="s">
        <v>1</v>
      </c>
      <c r="N185" s="164" t="s">
        <v>36</v>
      </c>
      <c r="O185" s="54"/>
      <c r="P185" s="165">
        <f>O185*H185</f>
        <v>0</v>
      </c>
      <c r="Q185" s="165">
        <v>8.7000000000000001E-4</v>
      </c>
      <c r="R185" s="165">
        <f>Q185*H185</f>
        <v>0.38518380000000002</v>
      </c>
      <c r="S185" s="165">
        <v>0</v>
      </c>
      <c r="T185" s="166">
        <f>S185*H185</f>
        <v>0</v>
      </c>
      <c r="AR185" s="167" t="s">
        <v>165</v>
      </c>
      <c r="AT185" s="167" t="s">
        <v>161</v>
      </c>
      <c r="AU185" s="167" t="s">
        <v>82</v>
      </c>
      <c r="AY185" s="16" t="s">
        <v>159</v>
      </c>
      <c r="BE185" s="168">
        <f>IF(N185="základná",J185,0)</f>
        <v>0</v>
      </c>
      <c r="BF185" s="168">
        <f>IF(N185="znížená",J185,0)</f>
        <v>0</v>
      </c>
      <c r="BG185" s="168">
        <f>IF(N185="zákl. prenesená",J185,0)</f>
        <v>0</v>
      </c>
      <c r="BH185" s="168">
        <f>IF(N185="zníž. prenesená",J185,0)</f>
        <v>0</v>
      </c>
      <c r="BI185" s="168">
        <f>IF(N185="nulová",J185,0)</f>
        <v>0</v>
      </c>
      <c r="BJ185" s="16" t="s">
        <v>82</v>
      </c>
      <c r="BK185" s="168">
        <f>ROUND(I185*H185,2)</f>
        <v>0</v>
      </c>
      <c r="BL185" s="16" t="s">
        <v>165</v>
      </c>
      <c r="BM185" s="167" t="s">
        <v>526</v>
      </c>
    </row>
    <row r="186" spans="2:65" s="12" customFormat="1" ht="20.399999999999999">
      <c r="B186" s="169"/>
      <c r="D186" s="170" t="s">
        <v>167</v>
      </c>
      <c r="E186" s="171" t="s">
        <v>1</v>
      </c>
      <c r="F186" s="172" t="s">
        <v>520</v>
      </c>
      <c r="H186" s="173">
        <v>442.74</v>
      </c>
      <c r="I186" s="174"/>
      <c r="L186" s="169"/>
      <c r="M186" s="175"/>
      <c r="N186" s="176"/>
      <c r="O186" s="176"/>
      <c r="P186" s="176"/>
      <c r="Q186" s="176"/>
      <c r="R186" s="176"/>
      <c r="S186" s="176"/>
      <c r="T186" s="177"/>
      <c r="AT186" s="171" t="s">
        <v>167</v>
      </c>
      <c r="AU186" s="171" t="s">
        <v>82</v>
      </c>
      <c r="AV186" s="12" t="s">
        <v>82</v>
      </c>
      <c r="AW186" s="12" t="s">
        <v>27</v>
      </c>
      <c r="AX186" s="12" t="s">
        <v>74</v>
      </c>
      <c r="AY186" s="171" t="s">
        <v>159</v>
      </c>
    </row>
    <row r="187" spans="2:65" s="11" customFormat="1" ht="22.95" customHeight="1">
      <c r="B187" s="142"/>
      <c r="D187" s="143" t="s">
        <v>69</v>
      </c>
      <c r="E187" s="153" t="s">
        <v>223</v>
      </c>
      <c r="F187" s="153" t="s">
        <v>401</v>
      </c>
      <c r="I187" s="145"/>
      <c r="J187" s="154">
        <f>BK187</f>
        <v>0</v>
      </c>
      <c r="L187" s="142"/>
      <c r="M187" s="147"/>
      <c r="N187" s="148"/>
      <c r="O187" s="148"/>
      <c r="P187" s="149">
        <f>SUM(P188:P196)</f>
        <v>0</v>
      </c>
      <c r="Q187" s="148"/>
      <c r="R187" s="149">
        <f>SUM(R188:R196)</f>
        <v>45.680428800000001</v>
      </c>
      <c r="S187" s="148"/>
      <c r="T187" s="150">
        <f>SUM(T188:T196)</f>
        <v>0</v>
      </c>
      <c r="AR187" s="143" t="s">
        <v>74</v>
      </c>
      <c r="AT187" s="151" t="s">
        <v>69</v>
      </c>
      <c r="AU187" s="151" t="s">
        <v>74</v>
      </c>
      <c r="AY187" s="143" t="s">
        <v>159</v>
      </c>
      <c r="BK187" s="152">
        <f>SUM(BK188:BK196)</f>
        <v>0</v>
      </c>
    </row>
    <row r="188" spans="2:65" s="1" customFormat="1" ht="24" customHeight="1">
      <c r="B188" s="155"/>
      <c r="C188" s="156" t="s">
        <v>267</v>
      </c>
      <c r="D188" s="156" t="s">
        <v>161</v>
      </c>
      <c r="E188" s="157" t="s">
        <v>527</v>
      </c>
      <c r="F188" s="158" t="s">
        <v>528</v>
      </c>
      <c r="G188" s="159" t="s">
        <v>202</v>
      </c>
      <c r="H188" s="160">
        <v>856.08</v>
      </c>
      <c r="I188" s="161"/>
      <c r="J188" s="162">
        <f>ROUND(I188*H188,2)</f>
        <v>0</v>
      </c>
      <c r="K188" s="158" t="s">
        <v>1</v>
      </c>
      <c r="L188" s="31"/>
      <c r="M188" s="163" t="s">
        <v>1</v>
      </c>
      <c r="N188" s="164" t="s">
        <v>36</v>
      </c>
      <c r="O188" s="54"/>
      <c r="P188" s="165">
        <f>O188*H188</f>
        <v>0</v>
      </c>
      <c r="Q188" s="165">
        <v>2.572E-2</v>
      </c>
      <c r="R188" s="165">
        <f>Q188*H188</f>
        <v>22.018377600000001</v>
      </c>
      <c r="S188" s="165">
        <v>0</v>
      </c>
      <c r="T188" s="166">
        <f>S188*H188</f>
        <v>0</v>
      </c>
      <c r="AR188" s="167" t="s">
        <v>165</v>
      </c>
      <c r="AT188" s="167" t="s">
        <v>161</v>
      </c>
      <c r="AU188" s="167" t="s">
        <v>82</v>
      </c>
      <c r="AY188" s="16" t="s">
        <v>159</v>
      </c>
      <c r="BE188" s="168">
        <f>IF(N188="základná",J188,0)</f>
        <v>0</v>
      </c>
      <c r="BF188" s="168">
        <f>IF(N188="znížená",J188,0)</f>
        <v>0</v>
      </c>
      <c r="BG188" s="168">
        <f>IF(N188="zákl. prenesená",J188,0)</f>
        <v>0</v>
      </c>
      <c r="BH188" s="168">
        <f>IF(N188="zníž. prenesená",J188,0)</f>
        <v>0</v>
      </c>
      <c r="BI188" s="168">
        <f>IF(N188="nulová",J188,0)</f>
        <v>0</v>
      </c>
      <c r="BJ188" s="16" t="s">
        <v>82</v>
      </c>
      <c r="BK188" s="168">
        <f>ROUND(I188*H188,2)</f>
        <v>0</v>
      </c>
      <c r="BL188" s="16" t="s">
        <v>165</v>
      </c>
      <c r="BM188" s="167" t="s">
        <v>529</v>
      </c>
    </row>
    <row r="189" spans="2:65" s="12" customFormat="1">
      <c r="B189" s="169"/>
      <c r="D189" s="170" t="s">
        <v>167</v>
      </c>
      <c r="E189" s="171" t="s">
        <v>1</v>
      </c>
      <c r="F189" s="172" t="s">
        <v>530</v>
      </c>
      <c r="H189" s="173">
        <v>856.08</v>
      </c>
      <c r="I189" s="174"/>
      <c r="L189" s="169"/>
      <c r="M189" s="175"/>
      <c r="N189" s="176"/>
      <c r="O189" s="176"/>
      <c r="P189" s="176"/>
      <c r="Q189" s="176"/>
      <c r="R189" s="176"/>
      <c r="S189" s="176"/>
      <c r="T189" s="177"/>
      <c r="AT189" s="171" t="s">
        <v>167</v>
      </c>
      <c r="AU189" s="171" t="s">
        <v>82</v>
      </c>
      <c r="AV189" s="12" t="s">
        <v>82</v>
      </c>
      <c r="AW189" s="12" t="s">
        <v>27</v>
      </c>
      <c r="AX189" s="12" t="s">
        <v>70</v>
      </c>
      <c r="AY189" s="171" t="s">
        <v>159</v>
      </c>
    </row>
    <row r="190" spans="2:65" s="13" customFormat="1">
      <c r="B190" s="178"/>
      <c r="D190" s="170" t="s">
        <v>167</v>
      </c>
      <c r="E190" s="179" t="s">
        <v>1</v>
      </c>
      <c r="F190" s="180" t="s">
        <v>169</v>
      </c>
      <c r="H190" s="181">
        <v>856.08</v>
      </c>
      <c r="I190" s="182"/>
      <c r="L190" s="178"/>
      <c r="M190" s="183"/>
      <c r="N190" s="184"/>
      <c r="O190" s="184"/>
      <c r="P190" s="184"/>
      <c r="Q190" s="184"/>
      <c r="R190" s="184"/>
      <c r="S190" s="184"/>
      <c r="T190" s="185"/>
      <c r="AT190" s="179" t="s">
        <v>167</v>
      </c>
      <c r="AU190" s="179" t="s">
        <v>82</v>
      </c>
      <c r="AV190" s="13" t="s">
        <v>165</v>
      </c>
      <c r="AW190" s="13" t="s">
        <v>27</v>
      </c>
      <c r="AX190" s="13" t="s">
        <v>74</v>
      </c>
      <c r="AY190" s="179" t="s">
        <v>159</v>
      </c>
    </row>
    <row r="191" spans="2:65" s="1" customFormat="1" ht="24" customHeight="1">
      <c r="B191" s="155"/>
      <c r="C191" s="156" t="s">
        <v>271</v>
      </c>
      <c r="D191" s="156" t="s">
        <v>161</v>
      </c>
      <c r="E191" s="157" t="s">
        <v>531</v>
      </c>
      <c r="F191" s="158" t="s">
        <v>532</v>
      </c>
      <c r="G191" s="159" t="s">
        <v>202</v>
      </c>
      <c r="H191" s="160">
        <v>1712.16</v>
      </c>
      <c r="I191" s="161"/>
      <c r="J191" s="162">
        <f>ROUND(I191*H191,2)</f>
        <v>0</v>
      </c>
      <c r="K191" s="158" t="s">
        <v>1</v>
      </c>
      <c r="L191" s="31"/>
      <c r="M191" s="163" t="s">
        <v>1</v>
      </c>
      <c r="N191" s="164" t="s">
        <v>36</v>
      </c>
      <c r="O191" s="54"/>
      <c r="P191" s="165">
        <f>O191*H191</f>
        <v>0</v>
      </c>
      <c r="Q191" s="165">
        <v>0</v>
      </c>
      <c r="R191" s="165">
        <f>Q191*H191</f>
        <v>0</v>
      </c>
      <c r="S191" s="165">
        <v>0</v>
      </c>
      <c r="T191" s="166">
        <f>S191*H191</f>
        <v>0</v>
      </c>
      <c r="AR191" s="167" t="s">
        <v>165</v>
      </c>
      <c r="AT191" s="167" t="s">
        <v>161</v>
      </c>
      <c r="AU191" s="167" t="s">
        <v>82</v>
      </c>
      <c r="AY191" s="16" t="s">
        <v>159</v>
      </c>
      <c r="BE191" s="168">
        <f>IF(N191="základná",J191,0)</f>
        <v>0</v>
      </c>
      <c r="BF191" s="168">
        <f>IF(N191="znížená",J191,0)</f>
        <v>0</v>
      </c>
      <c r="BG191" s="168">
        <f>IF(N191="zákl. prenesená",J191,0)</f>
        <v>0</v>
      </c>
      <c r="BH191" s="168">
        <f>IF(N191="zníž. prenesená",J191,0)</f>
        <v>0</v>
      </c>
      <c r="BI191" s="168">
        <f>IF(N191="nulová",J191,0)</f>
        <v>0</v>
      </c>
      <c r="BJ191" s="16" t="s">
        <v>82</v>
      </c>
      <c r="BK191" s="168">
        <f>ROUND(I191*H191,2)</f>
        <v>0</v>
      </c>
      <c r="BL191" s="16" t="s">
        <v>165</v>
      </c>
      <c r="BM191" s="167" t="s">
        <v>533</v>
      </c>
    </row>
    <row r="192" spans="2:65" s="12" customFormat="1">
      <c r="B192" s="169"/>
      <c r="D192" s="170" t="s">
        <v>167</v>
      </c>
      <c r="E192" s="171" t="s">
        <v>1</v>
      </c>
      <c r="F192" s="172" t="s">
        <v>534</v>
      </c>
      <c r="H192" s="173">
        <v>1712.16</v>
      </c>
      <c r="I192" s="174"/>
      <c r="L192" s="169"/>
      <c r="M192" s="175"/>
      <c r="N192" s="176"/>
      <c r="O192" s="176"/>
      <c r="P192" s="176"/>
      <c r="Q192" s="176"/>
      <c r="R192" s="176"/>
      <c r="S192" s="176"/>
      <c r="T192" s="177"/>
      <c r="AT192" s="171" t="s">
        <v>167</v>
      </c>
      <c r="AU192" s="171" t="s">
        <v>82</v>
      </c>
      <c r="AV192" s="12" t="s">
        <v>82</v>
      </c>
      <c r="AW192" s="12" t="s">
        <v>27</v>
      </c>
      <c r="AX192" s="12" t="s">
        <v>74</v>
      </c>
      <c r="AY192" s="171" t="s">
        <v>159</v>
      </c>
    </row>
    <row r="193" spans="2:65" s="1" customFormat="1" ht="24" customHeight="1">
      <c r="B193" s="155"/>
      <c r="C193" s="156" t="s">
        <v>277</v>
      </c>
      <c r="D193" s="156" t="s">
        <v>161</v>
      </c>
      <c r="E193" s="157" t="s">
        <v>535</v>
      </c>
      <c r="F193" s="158" t="s">
        <v>536</v>
      </c>
      <c r="G193" s="159" t="s">
        <v>202</v>
      </c>
      <c r="H193" s="160">
        <v>856.08</v>
      </c>
      <c r="I193" s="161"/>
      <c r="J193" s="162">
        <f>ROUND(I193*H193,2)</f>
        <v>0</v>
      </c>
      <c r="K193" s="158" t="s">
        <v>1</v>
      </c>
      <c r="L193" s="31"/>
      <c r="M193" s="163" t="s">
        <v>1</v>
      </c>
      <c r="N193" s="164" t="s">
        <v>36</v>
      </c>
      <c r="O193" s="54"/>
      <c r="P193" s="165">
        <f>O193*H193</f>
        <v>0</v>
      </c>
      <c r="Q193" s="165">
        <v>2.572E-2</v>
      </c>
      <c r="R193" s="165">
        <f>Q193*H193</f>
        <v>22.018377600000001</v>
      </c>
      <c r="S193" s="165">
        <v>0</v>
      </c>
      <c r="T193" s="166">
        <f>S193*H193</f>
        <v>0</v>
      </c>
      <c r="AR193" s="167" t="s">
        <v>165</v>
      </c>
      <c r="AT193" s="167" t="s">
        <v>161</v>
      </c>
      <c r="AU193" s="167" t="s">
        <v>82</v>
      </c>
      <c r="AY193" s="16" t="s">
        <v>159</v>
      </c>
      <c r="BE193" s="168">
        <f>IF(N193="základná",J193,0)</f>
        <v>0</v>
      </c>
      <c r="BF193" s="168">
        <f>IF(N193="znížená",J193,0)</f>
        <v>0</v>
      </c>
      <c r="BG193" s="168">
        <f>IF(N193="zákl. prenesená",J193,0)</f>
        <v>0</v>
      </c>
      <c r="BH193" s="168">
        <f>IF(N193="zníž. prenesená",J193,0)</f>
        <v>0</v>
      </c>
      <c r="BI193" s="168">
        <f>IF(N193="nulová",J193,0)</f>
        <v>0</v>
      </c>
      <c r="BJ193" s="16" t="s">
        <v>82</v>
      </c>
      <c r="BK193" s="168">
        <f>ROUND(I193*H193,2)</f>
        <v>0</v>
      </c>
      <c r="BL193" s="16" t="s">
        <v>165</v>
      </c>
      <c r="BM193" s="167" t="s">
        <v>537</v>
      </c>
    </row>
    <row r="194" spans="2:65" s="12" customFormat="1">
      <c r="B194" s="169"/>
      <c r="D194" s="170" t="s">
        <v>167</v>
      </c>
      <c r="E194" s="171" t="s">
        <v>1</v>
      </c>
      <c r="F194" s="172" t="s">
        <v>530</v>
      </c>
      <c r="H194" s="173">
        <v>856.08</v>
      </c>
      <c r="I194" s="174"/>
      <c r="L194" s="169"/>
      <c r="M194" s="175"/>
      <c r="N194" s="176"/>
      <c r="O194" s="176"/>
      <c r="P194" s="176"/>
      <c r="Q194" s="176"/>
      <c r="R194" s="176"/>
      <c r="S194" s="176"/>
      <c r="T194" s="177"/>
      <c r="AT194" s="171" t="s">
        <v>167</v>
      </c>
      <c r="AU194" s="171" t="s">
        <v>82</v>
      </c>
      <c r="AV194" s="12" t="s">
        <v>82</v>
      </c>
      <c r="AW194" s="12" t="s">
        <v>27</v>
      </c>
      <c r="AX194" s="12" t="s">
        <v>74</v>
      </c>
      <c r="AY194" s="171" t="s">
        <v>159</v>
      </c>
    </row>
    <row r="195" spans="2:65" s="1" customFormat="1" ht="24" customHeight="1">
      <c r="B195" s="155"/>
      <c r="C195" s="156" t="s">
        <v>7</v>
      </c>
      <c r="D195" s="156" t="s">
        <v>161</v>
      </c>
      <c r="E195" s="157" t="s">
        <v>538</v>
      </c>
      <c r="F195" s="158" t="s">
        <v>539</v>
      </c>
      <c r="G195" s="159" t="s">
        <v>202</v>
      </c>
      <c r="H195" s="160">
        <v>856.08</v>
      </c>
      <c r="I195" s="161"/>
      <c r="J195" s="162">
        <f>ROUND(I195*H195,2)</f>
        <v>0</v>
      </c>
      <c r="K195" s="158" t="s">
        <v>1</v>
      </c>
      <c r="L195" s="31"/>
      <c r="M195" s="163" t="s">
        <v>1</v>
      </c>
      <c r="N195" s="164" t="s">
        <v>36</v>
      </c>
      <c r="O195" s="54"/>
      <c r="P195" s="165">
        <f>O195*H195</f>
        <v>0</v>
      </c>
      <c r="Q195" s="165">
        <v>1.92E-3</v>
      </c>
      <c r="R195" s="165">
        <f>Q195*H195</f>
        <v>1.6436736000000001</v>
      </c>
      <c r="S195" s="165">
        <v>0</v>
      </c>
      <c r="T195" s="166">
        <f>S195*H195</f>
        <v>0</v>
      </c>
      <c r="AR195" s="167" t="s">
        <v>165</v>
      </c>
      <c r="AT195" s="167" t="s">
        <v>161</v>
      </c>
      <c r="AU195" s="167" t="s">
        <v>82</v>
      </c>
      <c r="AY195" s="16" t="s">
        <v>159</v>
      </c>
      <c r="BE195" s="168">
        <f>IF(N195="základná",J195,0)</f>
        <v>0</v>
      </c>
      <c r="BF195" s="168">
        <f>IF(N195="znížená",J195,0)</f>
        <v>0</v>
      </c>
      <c r="BG195" s="168">
        <f>IF(N195="zákl. prenesená",J195,0)</f>
        <v>0</v>
      </c>
      <c r="BH195" s="168">
        <f>IF(N195="zníž. prenesená",J195,0)</f>
        <v>0</v>
      </c>
      <c r="BI195" s="168">
        <f>IF(N195="nulová",J195,0)</f>
        <v>0</v>
      </c>
      <c r="BJ195" s="16" t="s">
        <v>82</v>
      </c>
      <c r="BK195" s="168">
        <f>ROUND(I195*H195,2)</f>
        <v>0</v>
      </c>
      <c r="BL195" s="16" t="s">
        <v>165</v>
      </c>
      <c r="BM195" s="167" t="s">
        <v>540</v>
      </c>
    </row>
    <row r="196" spans="2:65" s="12" customFormat="1">
      <c r="B196" s="169"/>
      <c r="D196" s="170" t="s">
        <v>167</v>
      </c>
      <c r="E196" s="171" t="s">
        <v>1</v>
      </c>
      <c r="F196" s="172" t="s">
        <v>530</v>
      </c>
      <c r="H196" s="173">
        <v>856.08</v>
      </c>
      <c r="I196" s="174"/>
      <c r="L196" s="169"/>
      <c r="M196" s="175"/>
      <c r="N196" s="176"/>
      <c r="O196" s="176"/>
      <c r="P196" s="176"/>
      <c r="Q196" s="176"/>
      <c r="R196" s="176"/>
      <c r="S196" s="176"/>
      <c r="T196" s="177"/>
      <c r="AT196" s="171" t="s">
        <v>167</v>
      </c>
      <c r="AU196" s="171" t="s">
        <v>82</v>
      </c>
      <c r="AV196" s="12" t="s">
        <v>82</v>
      </c>
      <c r="AW196" s="12" t="s">
        <v>27</v>
      </c>
      <c r="AX196" s="12" t="s">
        <v>74</v>
      </c>
      <c r="AY196" s="171" t="s">
        <v>159</v>
      </c>
    </row>
    <row r="197" spans="2:65" s="11" customFormat="1" ht="22.95" customHeight="1">
      <c r="B197" s="142"/>
      <c r="D197" s="143" t="s">
        <v>69</v>
      </c>
      <c r="E197" s="153" t="s">
        <v>417</v>
      </c>
      <c r="F197" s="153" t="s">
        <v>418</v>
      </c>
      <c r="I197" s="145"/>
      <c r="J197" s="154">
        <f>BK197</f>
        <v>0</v>
      </c>
      <c r="L197" s="142"/>
      <c r="M197" s="147"/>
      <c r="N197" s="148"/>
      <c r="O197" s="148"/>
      <c r="P197" s="149">
        <f>P198</f>
        <v>0</v>
      </c>
      <c r="Q197" s="148"/>
      <c r="R197" s="149">
        <f>R198</f>
        <v>0</v>
      </c>
      <c r="S197" s="148"/>
      <c r="T197" s="150">
        <f>T198</f>
        <v>0</v>
      </c>
      <c r="AR197" s="143" t="s">
        <v>74</v>
      </c>
      <c r="AT197" s="151" t="s">
        <v>69</v>
      </c>
      <c r="AU197" s="151" t="s">
        <v>74</v>
      </c>
      <c r="AY197" s="143" t="s">
        <v>159</v>
      </c>
      <c r="BK197" s="152">
        <f>BK198</f>
        <v>0</v>
      </c>
    </row>
    <row r="198" spans="2:65" s="1" customFormat="1" ht="16.5" customHeight="1">
      <c r="B198" s="155"/>
      <c r="C198" s="156" t="s">
        <v>290</v>
      </c>
      <c r="D198" s="156" t="s">
        <v>161</v>
      </c>
      <c r="E198" s="157" t="s">
        <v>420</v>
      </c>
      <c r="F198" s="158" t="s">
        <v>421</v>
      </c>
      <c r="G198" s="159" t="s">
        <v>227</v>
      </c>
      <c r="H198" s="160">
        <v>227.54</v>
      </c>
      <c r="I198" s="161"/>
      <c r="J198" s="162">
        <f>ROUND(I198*H198,2)</f>
        <v>0</v>
      </c>
      <c r="K198" s="158" t="s">
        <v>1</v>
      </c>
      <c r="L198" s="31"/>
      <c r="M198" s="163" t="s">
        <v>1</v>
      </c>
      <c r="N198" s="164" t="s">
        <v>36</v>
      </c>
      <c r="O198" s="54"/>
      <c r="P198" s="165">
        <f>O198*H198</f>
        <v>0</v>
      </c>
      <c r="Q198" s="165">
        <v>0</v>
      </c>
      <c r="R198" s="165">
        <f>Q198*H198</f>
        <v>0</v>
      </c>
      <c r="S198" s="165">
        <v>0</v>
      </c>
      <c r="T198" s="166">
        <f>S198*H198</f>
        <v>0</v>
      </c>
      <c r="AR198" s="167" t="s">
        <v>165</v>
      </c>
      <c r="AT198" s="167" t="s">
        <v>161</v>
      </c>
      <c r="AU198" s="167" t="s">
        <v>82</v>
      </c>
      <c r="AY198" s="16" t="s">
        <v>159</v>
      </c>
      <c r="BE198" s="168">
        <f>IF(N198="základná",J198,0)</f>
        <v>0</v>
      </c>
      <c r="BF198" s="168">
        <f>IF(N198="znížená",J198,0)</f>
        <v>0</v>
      </c>
      <c r="BG198" s="168">
        <f>IF(N198="zákl. prenesená",J198,0)</f>
        <v>0</v>
      </c>
      <c r="BH198" s="168">
        <f>IF(N198="zníž. prenesená",J198,0)</f>
        <v>0</v>
      </c>
      <c r="BI198" s="168">
        <f>IF(N198="nulová",J198,0)</f>
        <v>0</v>
      </c>
      <c r="BJ198" s="16" t="s">
        <v>82</v>
      </c>
      <c r="BK198" s="168">
        <f>ROUND(I198*H198,2)</f>
        <v>0</v>
      </c>
      <c r="BL198" s="16" t="s">
        <v>165</v>
      </c>
      <c r="BM198" s="167" t="s">
        <v>541</v>
      </c>
    </row>
    <row r="199" spans="2:65" s="11" customFormat="1" ht="25.95" customHeight="1">
      <c r="B199" s="142"/>
      <c r="D199" s="143" t="s">
        <v>69</v>
      </c>
      <c r="E199" s="144" t="s">
        <v>423</v>
      </c>
      <c r="F199" s="144" t="s">
        <v>424</v>
      </c>
      <c r="I199" s="145"/>
      <c r="J199" s="146">
        <f>BK199</f>
        <v>0</v>
      </c>
      <c r="L199" s="142"/>
      <c r="M199" s="147"/>
      <c r="N199" s="148"/>
      <c r="O199" s="148"/>
      <c r="P199" s="149">
        <f>P200+P205+P216+P222+P307+P336+P410+P465+P483+P491+P501+P505</f>
        <v>0</v>
      </c>
      <c r="Q199" s="148"/>
      <c r="R199" s="149">
        <f>R200+R205+R216+R222+R307+R336+R410+R465+R483+R491+R501+R505</f>
        <v>54.248517809999996</v>
      </c>
      <c r="S199" s="148"/>
      <c r="T199" s="150">
        <f>T200+T205+T216+T222+T307+T336+T410+T465+T483+T491+T501+T505</f>
        <v>0</v>
      </c>
      <c r="AR199" s="143" t="s">
        <v>82</v>
      </c>
      <c r="AT199" s="151" t="s">
        <v>69</v>
      </c>
      <c r="AU199" s="151" t="s">
        <v>70</v>
      </c>
      <c r="AY199" s="143" t="s">
        <v>159</v>
      </c>
      <c r="BK199" s="152">
        <f>BK200+BK205+BK216+BK222+BK307+BK336+BK410+BK465+BK483+BK491+BK501+BK505</f>
        <v>0</v>
      </c>
    </row>
    <row r="200" spans="2:65" s="11" customFormat="1" ht="22.95" customHeight="1">
      <c r="B200" s="142"/>
      <c r="D200" s="143" t="s">
        <v>69</v>
      </c>
      <c r="E200" s="153" t="s">
        <v>425</v>
      </c>
      <c r="F200" s="153" t="s">
        <v>426</v>
      </c>
      <c r="I200" s="145"/>
      <c r="J200" s="154">
        <f>BK200</f>
        <v>0</v>
      </c>
      <c r="L200" s="142"/>
      <c r="M200" s="147"/>
      <c r="N200" s="148"/>
      <c r="O200" s="148"/>
      <c r="P200" s="149">
        <f>SUM(P201:P204)</f>
        <v>0</v>
      </c>
      <c r="Q200" s="148"/>
      <c r="R200" s="149">
        <f>SUM(R201:R204)</f>
        <v>0.10340555999999999</v>
      </c>
      <c r="S200" s="148"/>
      <c r="T200" s="150">
        <f>SUM(T201:T204)</f>
        <v>0</v>
      </c>
      <c r="AR200" s="143" t="s">
        <v>82</v>
      </c>
      <c r="AT200" s="151" t="s">
        <v>69</v>
      </c>
      <c r="AU200" s="151" t="s">
        <v>74</v>
      </c>
      <c r="AY200" s="143" t="s">
        <v>159</v>
      </c>
      <c r="BK200" s="152">
        <f>SUM(BK201:BK204)</f>
        <v>0</v>
      </c>
    </row>
    <row r="201" spans="2:65" s="1" customFormat="1" ht="60" customHeight="1">
      <c r="B201" s="155"/>
      <c r="C201" s="156" t="s">
        <v>294</v>
      </c>
      <c r="D201" s="156" t="s">
        <v>161</v>
      </c>
      <c r="E201" s="157" t="s">
        <v>542</v>
      </c>
      <c r="F201" s="158" t="s">
        <v>543</v>
      </c>
      <c r="G201" s="159" t="s">
        <v>202</v>
      </c>
      <c r="H201" s="160">
        <v>59.771999999999998</v>
      </c>
      <c r="I201" s="161"/>
      <c r="J201" s="162">
        <f>ROUND(I201*H201,2)</f>
        <v>0</v>
      </c>
      <c r="K201" s="158" t="s">
        <v>172</v>
      </c>
      <c r="L201" s="31"/>
      <c r="M201" s="163" t="s">
        <v>1</v>
      </c>
      <c r="N201" s="164" t="s">
        <v>36</v>
      </c>
      <c r="O201" s="54"/>
      <c r="P201" s="165">
        <f>O201*H201</f>
        <v>0</v>
      </c>
      <c r="Q201" s="165">
        <v>1.73E-3</v>
      </c>
      <c r="R201" s="165">
        <f>Q201*H201</f>
        <v>0.10340555999999999</v>
      </c>
      <c r="S201" s="165">
        <v>0</v>
      </c>
      <c r="T201" s="166">
        <f>S201*H201</f>
        <v>0</v>
      </c>
      <c r="AR201" s="167" t="s">
        <v>263</v>
      </c>
      <c r="AT201" s="167" t="s">
        <v>161</v>
      </c>
      <c r="AU201" s="167" t="s">
        <v>82</v>
      </c>
      <c r="AY201" s="16" t="s">
        <v>159</v>
      </c>
      <c r="BE201" s="168">
        <f>IF(N201="základná",J201,0)</f>
        <v>0</v>
      </c>
      <c r="BF201" s="168">
        <f>IF(N201="znížená",J201,0)</f>
        <v>0</v>
      </c>
      <c r="BG201" s="168">
        <f>IF(N201="zákl. prenesená",J201,0)</f>
        <v>0</v>
      </c>
      <c r="BH201" s="168">
        <f>IF(N201="zníž. prenesená",J201,0)</f>
        <v>0</v>
      </c>
      <c r="BI201" s="168">
        <f>IF(N201="nulová",J201,0)</f>
        <v>0</v>
      </c>
      <c r="BJ201" s="16" t="s">
        <v>82</v>
      </c>
      <c r="BK201" s="168">
        <f>ROUND(I201*H201,2)</f>
        <v>0</v>
      </c>
      <c r="BL201" s="16" t="s">
        <v>263</v>
      </c>
      <c r="BM201" s="167" t="s">
        <v>544</v>
      </c>
    </row>
    <row r="202" spans="2:65" s="1" customFormat="1" ht="28.8">
      <c r="B202" s="31"/>
      <c r="D202" s="170" t="s">
        <v>179</v>
      </c>
      <c r="F202" s="186" t="s">
        <v>545</v>
      </c>
      <c r="I202" s="95"/>
      <c r="L202" s="31"/>
      <c r="M202" s="187"/>
      <c r="N202" s="54"/>
      <c r="O202" s="54"/>
      <c r="P202" s="54"/>
      <c r="Q202" s="54"/>
      <c r="R202" s="54"/>
      <c r="S202" s="54"/>
      <c r="T202" s="55"/>
      <c r="AT202" s="16" t="s">
        <v>179</v>
      </c>
      <c r="AU202" s="16" t="s">
        <v>82</v>
      </c>
    </row>
    <row r="203" spans="2:65" s="12" customFormat="1">
      <c r="B203" s="169"/>
      <c r="D203" s="170" t="s">
        <v>167</v>
      </c>
      <c r="E203" s="171" t="s">
        <v>1</v>
      </c>
      <c r="F203" s="172" t="s">
        <v>546</v>
      </c>
      <c r="H203" s="173">
        <v>59.771999999999998</v>
      </c>
      <c r="I203" s="174"/>
      <c r="L203" s="169"/>
      <c r="M203" s="175"/>
      <c r="N203" s="176"/>
      <c r="O203" s="176"/>
      <c r="P203" s="176"/>
      <c r="Q203" s="176"/>
      <c r="R203" s="176"/>
      <c r="S203" s="176"/>
      <c r="T203" s="177"/>
      <c r="AT203" s="171" t="s">
        <v>167</v>
      </c>
      <c r="AU203" s="171" t="s">
        <v>82</v>
      </c>
      <c r="AV203" s="12" t="s">
        <v>82</v>
      </c>
      <c r="AW203" s="12" t="s">
        <v>27</v>
      </c>
      <c r="AX203" s="12" t="s">
        <v>74</v>
      </c>
      <c r="AY203" s="171" t="s">
        <v>159</v>
      </c>
    </row>
    <row r="204" spans="2:65" s="1" customFormat="1" ht="24" customHeight="1">
      <c r="B204" s="155"/>
      <c r="C204" s="156" t="s">
        <v>299</v>
      </c>
      <c r="D204" s="156" t="s">
        <v>161</v>
      </c>
      <c r="E204" s="157" t="s">
        <v>434</v>
      </c>
      <c r="F204" s="158" t="s">
        <v>435</v>
      </c>
      <c r="G204" s="159" t="s">
        <v>436</v>
      </c>
      <c r="H204" s="205"/>
      <c r="I204" s="161"/>
      <c r="J204" s="162">
        <f>ROUND(I204*H204,2)</f>
        <v>0</v>
      </c>
      <c r="K204" s="158" t="s">
        <v>172</v>
      </c>
      <c r="L204" s="31"/>
      <c r="M204" s="163" t="s">
        <v>1</v>
      </c>
      <c r="N204" s="164" t="s">
        <v>36</v>
      </c>
      <c r="O204" s="54"/>
      <c r="P204" s="165">
        <f>O204*H204</f>
        <v>0</v>
      </c>
      <c r="Q204" s="165">
        <v>0</v>
      </c>
      <c r="R204" s="165">
        <f>Q204*H204</f>
        <v>0</v>
      </c>
      <c r="S204" s="165">
        <v>0</v>
      </c>
      <c r="T204" s="166">
        <f>S204*H204</f>
        <v>0</v>
      </c>
      <c r="AR204" s="167" t="s">
        <v>263</v>
      </c>
      <c r="AT204" s="167" t="s">
        <v>161</v>
      </c>
      <c r="AU204" s="167" t="s">
        <v>82</v>
      </c>
      <c r="AY204" s="16" t="s">
        <v>159</v>
      </c>
      <c r="BE204" s="168">
        <f>IF(N204="základná",J204,0)</f>
        <v>0</v>
      </c>
      <c r="BF204" s="168">
        <f>IF(N204="znížená",J204,0)</f>
        <v>0</v>
      </c>
      <c r="BG204" s="168">
        <f>IF(N204="zákl. prenesená",J204,0)</f>
        <v>0</v>
      </c>
      <c r="BH204" s="168">
        <f>IF(N204="zníž. prenesená",J204,0)</f>
        <v>0</v>
      </c>
      <c r="BI204" s="168">
        <f>IF(N204="nulová",J204,0)</f>
        <v>0</v>
      </c>
      <c r="BJ204" s="16" t="s">
        <v>82</v>
      </c>
      <c r="BK204" s="168">
        <f>ROUND(I204*H204,2)</f>
        <v>0</v>
      </c>
      <c r="BL204" s="16" t="s">
        <v>263</v>
      </c>
      <c r="BM204" s="167" t="s">
        <v>547</v>
      </c>
    </row>
    <row r="205" spans="2:65" s="11" customFormat="1" ht="22.95" customHeight="1">
      <c r="B205" s="142"/>
      <c r="D205" s="143" t="s">
        <v>69</v>
      </c>
      <c r="E205" s="153" t="s">
        <v>548</v>
      </c>
      <c r="F205" s="153" t="s">
        <v>549</v>
      </c>
      <c r="I205" s="145"/>
      <c r="J205" s="154">
        <f>BK205</f>
        <v>0</v>
      </c>
      <c r="L205" s="142"/>
      <c r="M205" s="147"/>
      <c r="N205" s="148"/>
      <c r="O205" s="148"/>
      <c r="P205" s="149">
        <f>SUM(P206:P215)</f>
        <v>0</v>
      </c>
      <c r="Q205" s="148"/>
      <c r="R205" s="149">
        <f>SUM(R206:R215)</f>
        <v>14.008608559999999</v>
      </c>
      <c r="S205" s="148"/>
      <c r="T205" s="150">
        <f>SUM(T206:T215)</f>
        <v>0</v>
      </c>
      <c r="AR205" s="143" t="s">
        <v>82</v>
      </c>
      <c r="AT205" s="151" t="s">
        <v>69</v>
      </c>
      <c r="AU205" s="151" t="s">
        <v>74</v>
      </c>
      <c r="AY205" s="143" t="s">
        <v>159</v>
      </c>
      <c r="BK205" s="152">
        <f>SUM(BK206:BK215)</f>
        <v>0</v>
      </c>
    </row>
    <row r="206" spans="2:65" s="1" customFormat="1" ht="36" customHeight="1">
      <c r="B206" s="155"/>
      <c r="C206" s="156" t="s">
        <v>314</v>
      </c>
      <c r="D206" s="156" t="s">
        <v>161</v>
      </c>
      <c r="E206" s="157" t="s">
        <v>550</v>
      </c>
      <c r="F206" s="158" t="s">
        <v>551</v>
      </c>
      <c r="G206" s="159" t="s">
        <v>202</v>
      </c>
      <c r="H206" s="160">
        <v>1002.8</v>
      </c>
      <c r="I206" s="161"/>
      <c r="J206" s="162">
        <f>ROUND(I206*H206,2)</f>
        <v>0</v>
      </c>
      <c r="K206" s="158" t="s">
        <v>172</v>
      </c>
      <c r="L206" s="31"/>
      <c r="M206" s="163" t="s">
        <v>1</v>
      </c>
      <c r="N206" s="164" t="s">
        <v>36</v>
      </c>
      <c r="O206" s="54"/>
      <c r="P206" s="165">
        <f>O206*H206</f>
        <v>0</v>
      </c>
      <c r="Q206" s="165">
        <v>5.9999999999999995E-4</v>
      </c>
      <c r="R206" s="165">
        <f>Q206*H206</f>
        <v>0.60167999999999988</v>
      </c>
      <c r="S206" s="165">
        <v>0</v>
      </c>
      <c r="T206" s="166">
        <f>S206*H206</f>
        <v>0</v>
      </c>
      <c r="AR206" s="167" t="s">
        <v>263</v>
      </c>
      <c r="AT206" s="167" t="s">
        <v>161</v>
      </c>
      <c r="AU206" s="167" t="s">
        <v>82</v>
      </c>
      <c r="AY206" s="16" t="s">
        <v>159</v>
      </c>
      <c r="BE206" s="168">
        <f>IF(N206="základná",J206,0)</f>
        <v>0</v>
      </c>
      <c r="BF206" s="168">
        <f>IF(N206="znížená",J206,0)</f>
        <v>0</v>
      </c>
      <c r="BG206" s="168">
        <f>IF(N206="zákl. prenesená",J206,0)</f>
        <v>0</v>
      </c>
      <c r="BH206" s="168">
        <f>IF(N206="zníž. prenesená",J206,0)</f>
        <v>0</v>
      </c>
      <c r="BI206" s="168">
        <f>IF(N206="nulová",J206,0)</f>
        <v>0</v>
      </c>
      <c r="BJ206" s="16" t="s">
        <v>82</v>
      </c>
      <c r="BK206" s="168">
        <f>ROUND(I206*H206,2)</f>
        <v>0</v>
      </c>
      <c r="BL206" s="16" t="s">
        <v>263</v>
      </c>
      <c r="BM206" s="167" t="s">
        <v>552</v>
      </c>
    </row>
    <row r="207" spans="2:65" s="12" customFormat="1">
      <c r="B207" s="169"/>
      <c r="D207" s="170" t="s">
        <v>167</v>
      </c>
      <c r="E207" s="171" t="s">
        <v>1</v>
      </c>
      <c r="F207" s="172" t="s">
        <v>553</v>
      </c>
      <c r="H207" s="173">
        <v>1002.8</v>
      </c>
      <c r="I207" s="174"/>
      <c r="L207" s="169"/>
      <c r="M207" s="175"/>
      <c r="N207" s="176"/>
      <c r="O207" s="176"/>
      <c r="P207" s="176"/>
      <c r="Q207" s="176"/>
      <c r="R207" s="176"/>
      <c r="S207" s="176"/>
      <c r="T207" s="177"/>
      <c r="AT207" s="171" t="s">
        <v>167</v>
      </c>
      <c r="AU207" s="171" t="s">
        <v>82</v>
      </c>
      <c r="AV207" s="12" t="s">
        <v>82</v>
      </c>
      <c r="AW207" s="12" t="s">
        <v>27</v>
      </c>
      <c r="AX207" s="12" t="s">
        <v>70</v>
      </c>
      <c r="AY207" s="171" t="s">
        <v>159</v>
      </c>
    </row>
    <row r="208" spans="2:65" s="13" customFormat="1">
      <c r="B208" s="178"/>
      <c r="D208" s="170" t="s">
        <v>167</v>
      </c>
      <c r="E208" s="179" t="s">
        <v>1</v>
      </c>
      <c r="F208" s="180" t="s">
        <v>169</v>
      </c>
      <c r="H208" s="181">
        <v>1002.8</v>
      </c>
      <c r="I208" s="182"/>
      <c r="L208" s="178"/>
      <c r="M208" s="183"/>
      <c r="N208" s="184"/>
      <c r="O208" s="184"/>
      <c r="P208" s="184"/>
      <c r="Q208" s="184"/>
      <c r="R208" s="184"/>
      <c r="S208" s="184"/>
      <c r="T208" s="185"/>
      <c r="AT208" s="179" t="s">
        <v>167</v>
      </c>
      <c r="AU208" s="179" t="s">
        <v>82</v>
      </c>
      <c r="AV208" s="13" t="s">
        <v>165</v>
      </c>
      <c r="AW208" s="13" t="s">
        <v>27</v>
      </c>
      <c r="AX208" s="13" t="s">
        <v>74</v>
      </c>
      <c r="AY208" s="179" t="s">
        <v>159</v>
      </c>
    </row>
    <row r="209" spans="2:65" s="1" customFormat="1" ht="24" customHeight="1">
      <c r="B209" s="155"/>
      <c r="C209" s="195" t="s">
        <v>327</v>
      </c>
      <c r="D209" s="195" t="s">
        <v>224</v>
      </c>
      <c r="E209" s="196" t="s">
        <v>554</v>
      </c>
      <c r="F209" s="197" t="s">
        <v>555</v>
      </c>
      <c r="G209" s="198" t="s">
        <v>202</v>
      </c>
      <c r="H209" s="199">
        <v>1022.856</v>
      </c>
      <c r="I209" s="200"/>
      <c r="J209" s="201">
        <f>ROUND(I209*H209,2)</f>
        <v>0</v>
      </c>
      <c r="K209" s="197" t="s">
        <v>1</v>
      </c>
      <c r="L209" s="202"/>
      <c r="M209" s="203" t="s">
        <v>1</v>
      </c>
      <c r="N209" s="204" t="s">
        <v>36</v>
      </c>
      <c r="O209" s="54"/>
      <c r="P209" s="165">
        <f>O209*H209</f>
        <v>0</v>
      </c>
      <c r="Q209" s="165">
        <v>7.0000000000000001E-3</v>
      </c>
      <c r="R209" s="165">
        <f>Q209*H209</f>
        <v>7.1599919999999999</v>
      </c>
      <c r="S209" s="165">
        <v>0</v>
      </c>
      <c r="T209" s="166">
        <f>S209*H209</f>
        <v>0</v>
      </c>
      <c r="AR209" s="167" t="s">
        <v>377</v>
      </c>
      <c r="AT209" s="167" t="s">
        <v>224</v>
      </c>
      <c r="AU209" s="167" t="s">
        <v>82</v>
      </c>
      <c r="AY209" s="16" t="s">
        <v>159</v>
      </c>
      <c r="BE209" s="168">
        <f>IF(N209="základná",J209,0)</f>
        <v>0</v>
      </c>
      <c r="BF209" s="168">
        <f>IF(N209="znížená",J209,0)</f>
        <v>0</v>
      </c>
      <c r="BG209" s="168">
        <f>IF(N209="zákl. prenesená",J209,0)</f>
        <v>0</v>
      </c>
      <c r="BH209" s="168">
        <f>IF(N209="zníž. prenesená",J209,0)</f>
        <v>0</v>
      </c>
      <c r="BI209" s="168">
        <f>IF(N209="nulová",J209,0)</f>
        <v>0</v>
      </c>
      <c r="BJ209" s="16" t="s">
        <v>82</v>
      </c>
      <c r="BK209" s="168">
        <f>ROUND(I209*H209,2)</f>
        <v>0</v>
      </c>
      <c r="BL209" s="16" t="s">
        <v>263</v>
      </c>
      <c r="BM209" s="167" t="s">
        <v>556</v>
      </c>
    </row>
    <row r="210" spans="2:65" s="12" customFormat="1">
      <c r="B210" s="169"/>
      <c r="D210" s="170" t="s">
        <v>167</v>
      </c>
      <c r="F210" s="172" t="s">
        <v>557</v>
      </c>
      <c r="H210" s="173">
        <v>1022.856</v>
      </c>
      <c r="I210" s="174"/>
      <c r="L210" s="169"/>
      <c r="M210" s="175"/>
      <c r="N210" s="176"/>
      <c r="O210" s="176"/>
      <c r="P210" s="176"/>
      <c r="Q210" s="176"/>
      <c r="R210" s="176"/>
      <c r="S210" s="176"/>
      <c r="T210" s="177"/>
      <c r="AT210" s="171" t="s">
        <v>167</v>
      </c>
      <c r="AU210" s="171" t="s">
        <v>82</v>
      </c>
      <c r="AV210" s="12" t="s">
        <v>82</v>
      </c>
      <c r="AW210" s="12" t="s">
        <v>3</v>
      </c>
      <c r="AX210" s="12" t="s">
        <v>74</v>
      </c>
      <c r="AY210" s="171" t="s">
        <v>159</v>
      </c>
    </row>
    <row r="211" spans="2:65" s="1" customFormat="1" ht="24" customHeight="1">
      <c r="B211" s="155"/>
      <c r="C211" s="156" t="s">
        <v>331</v>
      </c>
      <c r="D211" s="156" t="s">
        <v>161</v>
      </c>
      <c r="E211" s="157" t="s">
        <v>558</v>
      </c>
      <c r="F211" s="158" t="s">
        <v>559</v>
      </c>
      <c r="G211" s="159" t="s">
        <v>202</v>
      </c>
      <c r="H211" s="160">
        <v>501.4</v>
      </c>
      <c r="I211" s="161"/>
      <c r="J211" s="162">
        <f>ROUND(I211*H211,2)</f>
        <v>0</v>
      </c>
      <c r="K211" s="158" t="s">
        <v>1</v>
      </c>
      <c r="L211" s="31"/>
      <c r="M211" s="163" t="s">
        <v>1</v>
      </c>
      <c r="N211" s="164" t="s">
        <v>36</v>
      </c>
      <c r="O211" s="54"/>
      <c r="P211" s="165">
        <f>O211*H211</f>
        <v>0</v>
      </c>
      <c r="Q211" s="165">
        <v>0</v>
      </c>
      <c r="R211" s="165">
        <f>Q211*H211</f>
        <v>0</v>
      </c>
      <c r="S211" s="165">
        <v>0</v>
      </c>
      <c r="T211" s="166">
        <f>S211*H211</f>
        <v>0</v>
      </c>
      <c r="AR211" s="167" t="s">
        <v>263</v>
      </c>
      <c r="AT211" s="167" t="s">
        <v>161</v>
      </c>
      <c r="AU211" s="167" t="s">
        <v>82</v>
      </c>
      <c r="AY211" s="16" t="s">
        <v>159</v>
      </c>
      <c r="BE211" s="168">
        <f>IF(N211="základná",J211,0)</f>
        <v>0</v>
      </c>
      <c r="BF211" s="168">
        <f>IF(N211="znížená",J211,0)</f>
        <v>0</v>
      </c>
      <c r="BG211" s="168">
        <f>IF(N211="zákl. prenesená",J211,0)</f>
        <v>0</v>
      </c>
      <c r="BH211" s="168">
        <f>IF(N211="zníž. prenesená",J211,0)</f>
        <v>0</v>
      </c>
      <c r="BI211" s="168">
        <f>IF(N211="nulová",J211,0)</f>
        <v>0</v>
      </c>
      <c r="BJ211" s="16" t="s">
        <v>82</v>
      </c>
      <c r="BK211" s="168">
        <f>ROUND(I211*H211,2)</f>
        <v>0</v>
      </c>
      <c r="BL211" s="16" t="s">
        <v>263</v>
      </c>
      <c r="BM211" s="167" t="s">
        <v>560</v>
      </c>
    </row>
    <row r="212" spans="2:65" s="1" customFormat="1" ht="36" customHeight="1">
      <c r="B212" s="155"/>
      <c r="C212" s="156" t="s">
        <v>343</v>
      </c>
      <c r="D212" s="156" t="s">
        <v>161</v>
      </c>
      <c r="E212" s="157" t="s">
        <v>561</v>
      </c>
      <c r="F212" s="158" t="s">
        <v>562</v>
      </c>
      <c r="G212" s="159" t="s">
        <v>202</v>
      </c>
      <c r="H212" s="160">
        <v>516.30999999999995</v>
      </c>
      <c r="I212" s="161"/>
      <c r="J212" s="162">
        <f>ROUND(I212*H212,2)</f>
        <v>0</v>
      </c>
      <c r="K212" s="158" t="s">
        <v>172</v>
      </c>
      <c r="L212" s="31"/>
      <c r="M212" s="163" t="s">
        <v>1</v>
      </c>
      <c r="N212" s="164" t="s">
        <v>36</v>
      </c>
      <c r="O212" s="54"/>
      <c r="P212" s="165">
        <f>O212*H212</f>
        <v>0</v>
      </c>
      <c r="Q212" s="165">
        <v>5.0000000000000001E-3</v>
      </c>
      <c r="R212" s="165">
        <f>Q212*H212</f>
        <v>2.5815499999999996</v>
      </c>
      <c r="S212" s="165">
        <v>0</v>
      </c>
      <c r="T212" s="166">
        <f>S212*H212</f>
        <v>0</v>
      </c>
      <c r="AR212" s="167" t="s">
        <v>263</v>
      </c>
      <c r="AT212" s="167" t="s">
        <v>161</v>
      </c>
      <c r="AU212" s="167" t="s">
        <v>82</v>
      </c>
      <c r="AY212" s="16" t="s">
        <v>159</v>
      </c>
      <c r="BE212" s="168">
        <f>IF(N212="základná",J212,0)</f>
        <v>0</v>
      </c>
      <c r="BF212" s="168">
        <f>IF(N212="znížená",J212,0)</f>
        <v>0</v>
      </c>
      <c r="BG212" s="168">
        <f>IF(N212="zákl. prenesená",J212,0)</f>
        <v>0</v>
      </c>
      <c r="BH212" s="168">
        <f>IF(N212="zníž. prenesená",J212,0)</f>
        <v>0</v>
      </c>
      <c r="BI212" s="168">
        <f>IF(N212="nulová",J212,0)</f>
        <v>0</v>
      </c>
      <c r="BJ212" s="16" t="s">
        <v>82</v>
      </c>
      <c r="BK212" s="168">
        <f>ROUND(I212*H212,2)</f>
        <v>0</v>
      </c>
      <c r="BL212" s="16" t="s">
        <v>263</v>
      </c>
      <c r="BM212" s="167" t="s">
        <v>563</v>
      </c>
    </row>
    <row r="213" spans="2:65" s="1" customFormat="1" ht="24" customHeight="1">
      <c r="B213" s="155"/>
      <c r="C213" s="195" t="s">
        <v>352</v>
      </c>
      <c r="D213" s="195" t="s">
        <v>224</v>
      </c>
      <c r="E213" s="196" t="s">
        <v>564</v>
      </c>
      <c r="F213" s="197" t="s">
        <v>565</v>
      </c>
      <c r="G213" s="198" t="s">
        <v>202</v>
      </c>
      <c r="H213" s="199">
        <v>526.63599999999997</v>
      </c>
      <c r="I213" s="200"/>
      <c r="J213" s="201">
        <f>ROUND(I213*H213,2)</f>
        <v>0</v>
      </c>
      <c r="K213" s="197" t="s">
        <v>1</v>
      </c>
      <c r="L213" s="202"/>
      <c r="M213" s="203" t="s">
        <v>1</v>
      </c>
      <c r="N213" s="204" t="s">
        <v>36</v>
      </c>
      <c r="O213" s="54"/>
      <c r="P213" s="165">
        <f>O213*H213</f>
        <v>0</v>
      </c>
      <c r="Q213" s="165">
        <v>6.96E-3</v>
      </c>
      <c r="R213" s="165">
        <f>Q213*H213</f>
        <v>3.66538656</v>
      </c>
      <c r="S213" s="165">
        <v>0</v>
      </c>
      <c r="T213" s="166">
        <f>S213*H213</f>
        <v>0</v>
      </c>
      <c r="AR213" s="167" t="s">
        <v>377</v>
      </c>
      <c r="AT213" s="167" t="s">
        <v>224</v>
      </c>
      <c r="AU213" s="167" t="s">
        <v>82</v>
      </c>
      <c r="AY213" s="16" t="s">
        <v>159</v>
      </c>
      <c r="BE213" s="168">
        <f>IF(N213="základná",J213,0)</f>
        <v>0</v>
      </c>
      <c r="BF213" s="168">
        <f>IF(N213="znížená",J213,0)</f>
        <v>0</v>
      </c>
      <c r="BG213" s="168">
        <f>IF(N213="zákl. prenesená",J213,0)</f>
        <v>0</v>
      </c>
      <c r="BH213" s="168">
        <f>IF(N213="zníž. prenesená",J213,0)</f>
        <v>0</v>
      </c>
      <c r="BI213" s="168">
        <f>IF(N213="nulová",J213,0)</f>
        <v>0</v>
      </c>
      <c r="BJ213" s="16" t="s">
        <v>82</v>
      </c>
      <c r="BK213" s="168">
        <f>ROUND(I213*H213,2)</f>
        <v>0</v>
      </c>
      <c r="BL213" s="16" t="s">
        <v>263</v>
      </c>
      <c r="BM213" s="167" t="s">
        <v>566</v>
      </c>
    </row>
    <row r="214" spans="2:65" s="12" customFormat="1">
      <c r="B214" s="169"/>
      <c r="D214" s="170" t="s">
        <v>167</v>
      </c>
      <c r="F214" s="172" t="s">
        <v>567</v>
      </c>
      <c r="H214" s="173">
        <v>526.63599999999997</v>
      </c>
      <c r="I214" s="174"/>
      <c r="L214" s="169"/>
      <c r="M214" s="175"/>
      <c r="N214" s="176"/>
      <c r="O214" s="176"/>
      <c r="P214" s="176"/>
      <c r="Q214" s="176"/>
      <c r="R214" s="176"/>
      <c r="S214" s="176"/>
      <c r="T214" s="177"/>
      <c r="AT214" s="171" t="s">
        <v>167</v>
      </c>
      <c r="AU214" s="171" t="s">
        <v>82</v>
      </c>
      <c r="AV214" s="12" t="s">
        <v>82</v>
      </c>
      <c r="AW214" s="12" t="s">
        <v>3</v>
      </c>
      <c r="AX214" s="12" t="s">
        <v>74</v>
      </c>
      <c r="AY214" s="171" t="s">
        <v>159</v>
      </c>
    </row>
    <row r="215" spans="2:65" s="1" customFormat="1" ht="24" customHeight="1">
      <c r="B215" s="155"/>
      <c r="C215" s="156" t="s">
        <v>358</v>
      </c>
      <c r="D215" s="156" t="s">
        <v>161</v>
      </c>
      <c r="E215" s="157" t="s">
        <v>568</v>
      </c>
      <c r="F215" s="158" t="s">
        <v>569</v>
      </c>
      <c r="G215" s="159" t="s">
        <v>436</v>
      </c>
      <c r="H215" s="205"/>
      <c r="I215" s="161"/>
      <c r="J215" s="162">
        <f>ROUND(I215*H215,2)</f>
        <v>0</v>
      </c>
      <c r="K215" s="158" t="s">
        <v>1</v>
      </c>
      <c r="L215" s="31"/>
      <c r="M215" s="163" t="s">
        <v>1</v>
      </c>
      <c r="N215" s="164" t="s">
        <v>36</v>
      </c>
      <c r="O215" s="54"/>
      <c r="P215" s="165">
        <f>O215*H215</f>
        <v>0</v>
      </c>
      <c r="Q215" s="165">
        <v>0</v>
      </c>
      <c r="R215" s="165">
        <f>Q215*H215</f>
        <v>0</v>
      </c>
      <c r="S215" s="165">
        <v>0</v>
      </c>
      <c r="T215" s="166">
        <f>S215*H215</f>
        <v>0</v>
      </c>
      <c r="AR215" s="167" t="s">
        <v>263</v>
      </c>
      <c r="AT215" s="167" t="s">
        <v>161</v>
      </c>
      <c r="AU215" s="167" t="s">
        <v>82</v>
      </c>
      <c r="AY215" s="16" t="s">
        <v>159</v>
      </c>
      <c r="BE215" s="168">
        <f>IF(N215="základná",J215,0)</f>
        <v>0</v>
      </c>
      <c r="BF215" s="168">
        <f>IF(N215="znížená",J215,0)</f>
        <v>0</v>
      </c>
      <c r="BG215" s="168">
        <f>IF(N215="zákl. prenesená",J215,0)</f>
        <v>0</v>
      </c>
      <c r="BH215" s="168">
        <f>IF(N215="zníž. prenesená",J215,0)</f>
        <v>0</v>
      </c>
      <c r="BI215" s="168">
        <f>IF(N215="nulová",J215,0)</f>
        <v>0</v>
      </c>
      <c r="BJ215" s="16" t="s">
        <v>82</v>
      </c>
      <c r="BK215" s="168">
        <f>ROUND(I215*H215,2)</f>
        <v>0</v>
      </c>
      <c r="BL215" s="16" t="s">
        <v>263</v>
      </c>
      <c r="BM215" s="167" t="s">
        <v>570</v>
      </c>
    </row>
    <row r="216" spans="2:65" s="11" customFormat="1" ht="22.95" customHeight="1">
      <c r="B216" s="142"/>
      <c r="D216" s="143" t="s">
        <v>69</v>
      </c>
      <c r="E216" s="153" t="s">
        <v>571</v>
      </c>
      <c r="F216" s="153" t="s">
        <v>572</v>
      </c>
      <c r="I216" s="145"/>
      <c r="J216" s="154">
        <f>BK216</f>
        <v>0</v>
      </c>
      <c r="L216" s="142"/>
      <c r="M216" s="147"/>
      <c r="N216" s="148"/>
      <c r="O216" s="148"/>
      <c r="P216" s="149">
        <f>SUM(P217:P221)</f>
        <v>0</v>
      </c>
      <c r="Q216" s="148"/>
      <c r="R216" s="149">
        <f>SUM(R217:R221)</f>
        <v>1.48E-3</v>
      </c>
      <c r="S216" s="148"/>
      <c r="T216" s="150">
        <f>SUM(T217:T221)</f>
        <v>0</v>
      </c>
      <c r="AR216" s="143" t="s">
        <v>82</v>
      </c>
      <c r="AT216" s="151" t="s">
        <v>69</v>
      </c>
      <c r="AU216" s="151" t="s">
        <v>74</v>
      </c>
      <c r="AY216" s="143" t="s">
        <v>159</v>
      </c>
      <c r="BK216" s="152">
        <f>SUM(BK217:BK221)</f>
        <v>0</v>
      </c>
    </row>
    <row r="217" spans="2:65" s="1" customFormat="1" ht="60" customHeight="1">
      <c r="B217" s="155"/>
      <c r="C217" s="156" t="s">
        <v>366</v>
      </c>
      <c r="D217" s="156" t="s">
        <v>161</v>
      </c>
      <c r="E217" s="157" t="s">
        <v>573</v>
      </c>
      <c r="F217" s="158" t="s">
        <v>574</v>
      </c>
      <c r="G217" s="159" t="s">
        <v>355</v>
      </c>
      <c r="H217" s="160">
        <v>1</v>
      </c>
      <c r="I217" s="161"/>
      <c r="J217" s="162">
        <f>ROUND(I217*H217,2)</f>
        <v>0</v>
      </c>
      <c r="K217" s="158" t="s">
        <v>1</v>
      </c>
      <c r="L217" s="31"/>
      <c r="M217" s="163" t="s">
        <v>1</v>
      </c>
      <c r="N217" s="164" t="s">
        <v>36</v>
      </c>
      <c r="O217" s="54"/>
      <c r="P217" s="165">
        <f>O217*H217</f>
        <v>0</v>
      </c>
      <c r="Q217" s="165">
        <v>3.6999999999999999E-4</v>
      </c>
      <c r="R217" s="165">
        <f>Q217*H217</f>
        <v>3.6999999999999999E-4</v>
      </c>
      <c r="S217" s="165">
        <v>0</v>
      </c>
      <c r="T217" s="166">
        <f>S217*H217</f>
        <v>0</v>
      </c>
      <c r="AR217" s="167" t="s">
        <v>263</v>
      </c>
      <c r="AT217" s="167" t="s">
        <v>161</v>
      </c>
      <c r="AU217" s="167" t="s">
        <v>82</v>
      </c>
      <c r="AY217" s="16" t="s">
        <v>159</v>
      </c>
      <c r="BE217" s="168">
        <f>IF(N217="základná",J217,0)</f>
        <v>0</v>
      </c>
      <c r="BF217" s="168">
        <f>IF(N217="znížená",J217,0)</f>
        <v>0</v>
      </c>
      <c r="BG217" s="168">
        <f>IF(N217="zákl. prenesená",J217,0)</f>
        <v>0</v>
      </c>
      <c r="BH217" s="168">
        <f>IF(N217="zníž. prenesená",J217,0)</f>
        <v>0</v>
      </c>
      <c r="BI217" s="168">
        <f>IF(N217="nulová",J217,0)</f>
        <v>0</v>
      </c>
      <c r="BJ217" s="16" t="s">
        <v>82</v>
      </c>
      <c r="BK217" s="168">
        <f>ROUND(I217*H217,2)</f>
        <v>0</v>
      </c>
      <c r="BL217" s="16" t="s">
        <v>263</v>
      </c>
      <c r="BM217" s="167" t="s">
        <v>575</v>
      </c>
    </row>
    <row r="218" spans="2:65" s="1" customFormat="1" ht="60" customHeight="1">
      <c r="B218" s="155"/>
      <c r="C218" s="156" t="s">
        <v>372</v>
      </c>
      <c r="D218" s="156" t="s">
        <v>161</v>
      </c>
      <c r="E218" s="157" t="s">
        <v>576</v>
      </c>
      <c r="F218" s="158" t="s">
        <v>577</v>
      </c>
      <c r="G218" s="159" t="s">
        <v>355</v>
      </c>
      <c r="H218" s="160">
        <v>1</v>
      </c>
      <c r="I218" s="161"/>
      <c r="J218" s="162">
        <f>ROUND(I218*H218,2)</f>
        <v>0</v>
      </c>
      <c r="K218" s="158" t="s">
        <v>1</v>
      </c>
      <c r="L218" s="31"/>
      <c r="M218" s="163" t="s">
        <v>1</v>
      </c>
      <c r="N218" s="164" t="s">
        <v>36</v>
      </c>
      <c r="O218" s="54"/>
      <c r="P218" s="165">
        <f>O218*H218</f>
        <v>0</v>
      </c>
      <c r="Q218" s="165">
        <v>3.6999999999999999E-4</v>
      </c>
      <c r="R218" s="165">
        <f>Q218*H218</f>
        <v>3.6999999999999999E-4</v>
      </c>
      <c r="S218" s="165">
        <v>0</v>
      </c>
      <c r="T218" s="166">
        <f>S218*H218</f>
        <v>0</v>
      </c>
      <c r="AR218" s="167" t="s">
        <v>263</v>
      </c>
      <c r="AT218" s="167" t="s">
        <v>161</v>
      </c>
      <c r="AU218" s="167" t="s">
        <v>82</v>
      </c>
      <c r="AY218" s="16" t="s">
        <v>159</v>
      </c>
      <c r="BE218" s="168">
        <f>IF(N218="základná",J218,0)</f>
        <v>0</v>
      </c>
      <c r="BF218" s="168">
        <f>IF(N218="znížená",J218,0)</f>
        <v>0</v>
      </c>
      <c r="BG218" s="168">
        <f>IF(N218="zákl. prenesená",J218,0)</f>
        <v>0</v>
      </c>
      <c r="BH218" s="168">
        <f>IF(N218="zníž. prenesená",J218,0)</f>
        <v>0</v>
      </c>
      <c r="BI218" s="168">
        <f>IF(N218="nulová",J218,0)</f>
        <v>0</v>
      </c>
      <c r="BJ218" s="16" t="s">
        <v>82</v>
      </c>
      <c r="BK218" s="168">
        <f>ROUND(I218*H218,2)</f>
        <v>0</v>
      </c>
      <c r="BL218" s="16" t="s">
        <v>263</v>
      </c>
      <c r="BM218" s="167" t="s">
        <v>578</v>
      </c>
    </row>
    <row r="219" spans="2:65" s="1" customFormat="1" ht="60" customHeight="1">
      <c r="B219" s="155"/>
      <c r="C219" s="156" t="s">
        <v>377</v>
      </c>
      <c r="D219" s="156" t="s">
        <v>161</v>
      </c>
      <c r="E219" s="157" t="s">
        <v>579</v>
      </c>
      <c r="F219" s="158" t="s">
        <v>580</v>
      </c>
      <c r="G219" s="159" t="s">
        <v>355</v>
      </c>
      <c r="H219" s="160">
        <v>1</v>
      </c>
      <c r="I219" s="161"/>
      <c r="J219" s="162">
        <f>ROUND(I219*H219,2)</f>
        <v>0</v>
      </c>
      <c r="K219" s="158" t="s">
        <v>1</v>
      </c>
      <c r="L219" s="31"/>
      <c r="M219" s="163" t="s">
        <v>1</v>
      </c>
      <c r="N219" s="164" t="s">
        <v>36</v>
      </c>
      <c r="O219" s="54"/>
      <c r="P219" s="165">
        <f>O219*H219</f>
        <v>0</v>
      </c>
      <c r="Q219" s="165">
        <v>3.6999999999999999E-4</v>
      </c>
      <c r="R219" s="165">
        <f>Q219*H219</f>
        <v>3.6999999999999999E-4</v>
      </c>
      <c r="S219" s="165">
        <v>0</v>
      </c>
      <c r="T219" s="166">
        <f>S219*H219</f>
        <v>0</v>
      </c>
      <c r="AR219" s="167" t="s">
        <v>263</v>
      </c>
      <c r="AT219" s="167" t="s">
        <v>161</v>
      </c>
      <c r="AU219" s="167" t="s">
        <v>82</v>
      </c>
      <c r="AY219" s="16" t="s">
        <v>159</v>
      </c>
      <c r="BE219" s="168">
        <f>IF(N219="základná",J219,0)</f>
        <v>0</v>
      </c>
      <c r="BF219" s="168">
        <f>IF(N219="znížená",J219,0)</f>
        <v>0</v>
      </c>
      <c r="BG219" s="168">
        <f>IF(N219="zákl. prenesená",J219,0)</f>
        <v>0</v>
      </c>
      <c r="BH219" s="168">
        <f>IF(N219="zníž. prenesená",J219,0)</f>
        <v>0</v>
      </c>
      <c r="BI219" s="168">
        <f>IF(N219="nulová",J219,0)</f>
        <v>0</v>
      </c>
      <c r="BJ219" s="16" t="s">
        <v>82</v>
      </c>
      <c r="BK219" s="168">
        <f>ROUND(I219*H219,2)</f>
        <v>0</v>
      </c>
      <c r="BL219" s="16" t="s">
        <v>263</v>
      </c>
      <c r="BM219" s="167" t="s">
        <v>581</v>
      </c>
    </row>
    <row r="220" spans="2:65" s="1" customFormat="1" ht="60" customHeight="1">
      <c r="B220" s="155"/>
      <c r="C220" s="156" t="s">
        <v>381</v>
      </c>
      <c r="D220" s="156" t="s">
        <v>161</v>
      </c>
      <c r="E220" s="157" t="s">
        <v>582</v>
      </c>
      <c r="F220" s="158" t="s">
        <v>583</v>
      </c>
      <c r="G220" s="159" t="s">
        <v>355</v>
      </c>
      <c r="H220" s="160">
        <v>1</v>
      </c>
      <c r="I220" s="161"/>
      <c r="J220" s="162">
        <f>ROUND(I220*H220,2)</f>
        <v>0</v>
      </c>
      <c r="K220" s="158" t="s">
        <v>1</v>
      </c>
      <c r="L220" s="31"/>
      <c r="M220" s="163" t="s">
        <v>1</v>
      </c>
      <c r="N220" s="164" t="s">
        <v>36</v>
      </c>
      <c r="O220" s="54"/>
      <c r="P220" s="165">
        <f>O220*H220</f>
        <v>0</v>
      </c>
      <c r="Q220" s="165">
        <v>3.6999999999999999E-4</v>
      </c>
      <c r="R220" s="165">
        <f>Q220*H220</f>
        <v>3.6999999999999999E-4</v>
      </c>
      <c r="S220" s="165">
        <v>0</v>
      </c>
      <c r="T220" s="166">
        <f>S220*H220</f>
        <v>0</v>
      </c>
      <c r="AR220" s="167" t="s">
        <v>263</v>
      </c>
      <c r="AT220" s="167" t="s">
        <v>161</v>
      </c>
      <c r="AU220" s="167" t="s">
        <v>82</v>
      </c>
      <c r="AY220" s="16" t="s">
        <v>159</v>
      </c>
      <c r="BE220" s="168">
        <f>IF(N220="základná",J220,0)</f>
        <v>0</v>
      </c>
      <c r="BF220" s="168">
        <f>IF(N220="znížená",J220,0)</f>
        <v>0</v>
      </c>
      <c r="BG220" s="168">
        <f>IF(N220="zákl. prenesená",J220,0)</f>
        <v>0</v>
      </c>
      <c r="BH220" s="168">
        <f>IF(N220="zníž. prenesená",J220,0)</f>
        <v>0</v>
      </c>
      <c r="BI220" s="168">
        <f>IF(N220="nulová",J220,0)</f>
        <v>0</v>
      </c>
      <c r="BJ220" s="16" t="s">
        <v>82</v>
      </c>
      <c r="BK220" s="168">
        <f>ROUND(I220*H220,2)</f>
        <v>0</v>
      </c>
      <c r="BL220" s="16" t="s">
        <v>263</v>
      </c>
      <c r="BM220" s="167" t="s">
        <v>584</v>
      </c>
    </row>
    <row r="221" spans="2:65" s="1" customFormat="1" ht="24" customHeight="1">
      <c r="B221" s="155"/>
      <c r="C221" s="156" t="s">
        <v>387</v>
      </c>
      <c r="D221" s="156" t="s">
        <v>161</v>
      </c>
      <c r="E221" s="157" t="s">
        <v>3852</v>
      </c>
      <c r="F221" s="217" t="s">
        <v>3851</v>
      </c>
      <c r="G221" s="159" t="s">
        <v>355</v>
      </c>
      <c r="H221" s="218">
        <v>1</v>
      </c>
      <c r="I221" s="161"/>
      <c r="J221" s="162">
        <f>ROUND(I221*H221,2)</f>
        <v>0</v>
      </c>
      <c r="K221" s="158" t="s">
        <v>172</v>
      </c>
      <c r="L221" s="31"/>
      <c r="M221" s="163" t="s">
        <v>1</v>
      </c>
      <c r="N221" s="164" t="s">
        <v>36</v>
      </c>
      <c r="O221" s="54"/>
      <c r="P221" s="165">
        <f>O221*H221</f>
        <v>0</v>
      </c>
      <c r="Q221" s="165">
        <v>0</v>
      </c>
      <c r="R221" s="165">
        <f>Q221*H221</f>
        <v>0</v>
      </c>
      <c r="S221" s="165">
        <v>0</v>
      </c>
      <c r="T221" s="166">
        <f>S221*H221</f>
        <v>0</v>
      </c>
      <c r="AR221" s="167" t="s">
        <v>263</v>
      </c>
      <c r="AT221" s="167" t="s">
        <v>161</v>
      </c>
      <c r="AU221" s="167" t="s">
        <v>82</v>
      </c>
      <c r="AY221" s="16" t="s">
        <v>159</v>
      </c>
      <c r="BE221" s="168">
        <f>IF(N221="základná",J221,0)</f>
        <v>0</v>
      </c>
      <c r="BF221" s="168">
        <f>IF(N221="znížená",J221,0)</f>
        <v>0</v>
      </c>
      <c r="BG221" s="168">
        <f>IF(N221="zákl. prenesená",J221,0)</f>
        <v>0</v>
      </c>
      <c r="BH221" s="168">
        <f>IF(N221="zníž. prenesená",J221,0)</f>
        <v>0</v>
      </c>
      <c r="BI221" s="168">
        <f>IF(N221="nulová",J221,0)</f>
        <v>0</v>
      </c>
      <c r="BJ221" s="16" t="s">
        <v>82</v>
      </c>
      <c r="BK221" s="168">
        <f>ROUND(I221*H221,2)</f>
        <v>0</v>
      </c>
      <c r="BL221" s="16" t="s">
        <v>263</v>
      </c>
      <c r="BM221" s="167" t="s">
        <v>585</v>
      </c>
    </row>
    <row r="222" spans="2:65" s="11" customFormat="1" ht="22.95" customHeight="1">
      <c r="B222" s="142"/>
      <c r="D222" s="143" t="s">
        <v>69</v>
      </c>
      <c r="E222" s="153" t="s">
        <v>586</v>
      </c>
      <c r="F222" s="153" t="s">
        <v>587</v>
      </c>
      <c r="I222" s="145"/>
      <c r="J222" s="154">
        <f>BK222</f>
        <v>0</v>
      </c>
      <c r="L222" s="142"/>
      <c r="M222" s="147"/>
      <c r="N222" s="148"/>
      <c r="O222" s="148"/>
      <c r="P222" s="149">
        <f>SUM(P223:P306)</f>
        <v>0</v>
      </c>
      <c r="Q222" s="148"/>
      <c r="R222" s="149">
        <f>SUM(R223:R306)</f>
        <v>1.0141372</v>
      </c>
      <c r="S222" s="148"/>
      <c r="T222" s="150">
        <f>SUM(T223:T306)</f>
        <v>0</v>
      </c>
      <c r="AR222" s="143" t="s">
        <v>82</v>
      </c>
      <c r="AT222" s="151" t="s">
        <v>69</v>
      </c>
      <c r="AU222" s="151" t="s">
        <v>74</v>
      </c>
      <c r="AY222" s="143" t="s">
        <v>159</v>
      </c>
      <c r="BK222" s="152">
        <f>SUM(BK223:BK306)</f>
        <v>0</v>
      </c>
    </row>
    <row r="223" spans="2:65" s="1" customFormat="1" ht="24" customHeight="1">
      <c r="B223" s="155"/>
      <c r="C223" s="156" t="s">
        <v>396</v>
      </c>
      <c r="D223" s="156" t="s">
        <v>161</v>
      </c>
      <c r="E223" s="157" t="s">
        <v>588</v>
      </c>
      <c r="F223" s="158" t="s">
        <v>589</v>
      </c>
      <c r="G223" s="159" t="s">
        <v>202</v>
      </c>
      <c r="H223" s="160">
        <v>503.89600000000002</v>
      </c>
      <c r="I223" s="161"/>
      <c r="J223" s="162">
        <f>ROUND(I223*H223,2)</f>
        <v>0</v>
      </c>
      <c r="K223" s="158" t="s">
        <v>1</v>
      </c>
      <c r="L223" s="31"/>
      <c r="M223" s="163" t="s">
        <v>1</v>
      </c>
      <c r="N223" s="164" t="s">
        <v>36</v>
      </c>
      <c r="O223" s="54"/>
      <c r="P223" s="165">
        <f>O223*H223</f>
        <v>0</v>
      </c>
      <c r="Q223" s="165">
        <v>0</v>
      </c>
      <c r="R223" s="165">
        <f>Q223*H223</f>
        <v>0</v>
      </c>
      <c r="S223" s="165">
        <v>0</v>
      </c>
      <c r="T223" s="166">
        <f>S223*H223</f>
        <v>0</v>
      </c>
      <c r="AR223" s="167" t="s">
        <v>263</v>
      </c>
      <c r="AT223" s="167" t="s">
        <v>161</v>
      </c>
      <c r="AU223" s="167" t="s">
        <v>82</v>
      </c>
      <c r="AY223" s="16" t="s">
        <v>159</v>
      </c>
      <c r="BE223" s="168">
        <f>IF(N223="základná",J223,0)</f>
        <v>0</v>
      </c>
      <c r="BF223" s="168">
        <f>IF(N223="znížená",J223,0)</f>
        <v>0</v>
      </c>
      <c r="BG223" s="168">
        <f>IF(N223="zákl. prenesená",J223,0)</f>
        <v>0</v>
      </c>
      <c r="BH223" s="168">
        <f>IF(N223="zníž. prenesená",J223,0)</f>
        <v>0</v>
      </c>
      <c r="BI223" s="168">
        <f>IF(N223="nulová",J223,0)</f>
        <v>0</v>
      </c>
      <c r="BJ223" s="16" t="s">
        <v>82</v>
      </c>
      <c r="BK223" s="168">
        <f>ROUND(I223*H223,2)</f>
        <v>0</v>
      </c>
      <c r="BL223" s="16" t="s">
        <v>263</v>
      </c>
      <c r="BM223" s="167" t="s">
        <v>590</v>
      </c>
    </row>
    <row r="224" spans="2:65" s="1" customFormat="1" ht="105.6">
      <c r="B224" s="31"/>
      <c r="D224" s="170" t="s">
        <v>179</v>
      </c>
      <c r="F224" s="186" t="s">
        <v>591</v>
      </c>
      <c r="I224" s="95"/>
      <c r="L224" s="31"/>
      <c r="M224" s="187"/>
      <c r="N224" s="54"/>
      <c r="O224" s="54"/>
      <c r="P224" s="54"/>
      <c r="Q224" s="54"/>
      <c r="R224" s="54"/>
      <c r="S224" s="54"/>
      <c r="T224" s="55"/>
      <c r="AT224" s="16" t="s">
        <v>179</v>
      </c>
      <c r="AU224" s="16" t="s">
        <v>82</v>
      </c>
    </row>
    <row r="225" spans="2:65" s="12" customFormat="1" ht="40.799999999999997">
      <c r="B225" s="169"/>
      <c r="D225" s="170" t="s">
        <v>167</v>
      </c>
      <c r="E225" s="171" t="s">
        <v>1</v>
      </c>
      <c r="F225" s="172" t="s">
        <v>592</v>
      </c>
      <c r="H225" s="173">
        <v>503.89600000000002</v>
      </c>
      <c r="I225" s="174"/>
      <c r="L225" s="169"/>
      <c r="M225" s="175"/>
      <c r="N225" s="176"/>
      <c r="O225" s="176"/>
      <c r="P225" s="176"/>
      <c r="Q225" s="176"/>
      <c r="R225" s="176"/>
      <c r="S225" s="176"/>
      <c r="T225" s="177"/>
      <c r="AT225" s="171" t="s">
        <v>167</v>
      </c>
      <c r="AU225" s="171" t="s">
        <v>82</v>
      </c>
      <c r="AV225" s="12" t="s">
        <v>82</v>
      </c>
      <c r="AW225" s="12" t="s">
        <v>27</v>
      </c>
      <c r="AX225" s="12" t="s">
        <v>70</v>
      </c>
      <c r="AY225" s="171" t="s">
        <v>159</v>
      </c>
    </row>
    <row r="226" spans="2:65" s="13" customFormat="1">
      <c r="B226" s="178"/>
      <c r="D226" s="170" t="s">
        <v>167</v>
      </c>
      <c r="E226" s="179" t="s">
        <v>1</v>
      </c>
      <c r="F226" s="180" t="s">
        <v>169</v>
      </c>
      <c r="H226" s="181">
        <v>503.89600000000002</v>
      </c>
      <c r="I226" s="182"/>
      <c r="L226" s="178"/>
      <c r="M226" s="183"/>
      <c r="N226" s="184"/>
      <c r="O226" s="184"/>
      <c r="P226" s="184"/>
      <c r="Q226" s="184"/>
      <c r="R226" s="184"/>
      <c r="S226" s="184"/>
      <c r="T226" s="185"/>
      <c r="AT226" s="179" t="s">
        <v>167</v>
      </c>
      <c r="AU226" s="179" t="s">
        <v>82</v>
      </c>
      <c r="AV226" s="13" t="s">
        <v>165</v>
      </c>
      <c r="AW226" s="13" t="s">
        <v>27</v>
      </c>
      <c r="AX226" s="13" t="s">
        <v>74</v>
      </c>
      <c r="AY226" s="179" t="s">
        <v>159</v>
      </c>
    </row>
    <row r="227" spans="2:65" s="1" customFormat="1" ht="36" customHeight="1">
      <c r="B227" s="155"/>
      <c r="C227" s="156" t="s">
        <v>402</v>
      </c>
      <c r="D227" s="156" t="s">
        <v>161</v>
      </c>
      <c r="E227" s="157" t="s">
        <v>593</v>
      </c>
      <c r="F227" s="158" t="s">
        <v>594</v>
      </c>
      <c r="G227" s="159" t="s">
        <v>202</v>
      </c>
      <c r="H227" s="160">
        <v>113.94799999999999</v>
      </c>
      <c r="I227" s="161"/>
      <c r="J227" s="162">
        <f>ROUND(I227*H227,2)</f>
        <v>0</v>
      </c>
      <c r="K227" s="158" t="s">
        <v>1</v>
      </c>
      <c r="L227" s="31"/>
      <c r="M227" s="163" t="s">
        <v>1</v>
      </c>
      <c r="N227" s="164" t="s">
        <v>36</v>
      </c>
      <c r="O227" s="54"/>
      <c r="P227" s="165">
        <f>O227*H227</f>
        <v>0</v>
      </c>
      <c r="Q227" s="165">
        <v>8.8999999999999999E-3</v>
      </c>
      <c r="R227" s="165">
        <f>Q227*H227</f>
        <v>1.0141372</v>
      </c>
      <c r="S227" s="165">
        <v>0</v>
      </c>
      <c r="T227" s="166">
        <f>S227*H227</f>
        <v>0</v>
      </c>
      <c r="AR227" s="167" t="s">
        <v>263</v>
      </c>
      <c r="AT227" s="167" t="s">
        <v>161</v>
      </c>
      <c r="AU227" s="167" t="s">
        <v>82</v>
      </c>
      <c r="AY227" s="16" t="s">
        <v>159</v>
      </c>
      <c r="BE227" s="168">
        <f>IF(N227="základná",J227,0)</f>
        <v>0</v>
      </c>
      <c r="BF227" s="168">
        <f>IF(N227="znížená",J227,0)</f>
        <v>0</v>
      </c>
      <c r="BG227" s="168">
        <f>IF(N227="zákl. prenesená",J227,0)</f>
        <v>0</v>
      </c>
      <c r="BH227" s="168">
        <f>IF(N227="zníž. prenesená",J227,0)</f>
        <v>0</v>
      </c>
      <c r="BI227" s="168">
        <f>IF(N227="nulová",J227,0)</f>
        <v>0</v>
      </c>
      <c r="BJ227" s="16" t="s">
        <v>82</v>
      </c>
      <c r="BK227" s="168">
        <f>ROUND(I227*H227,2)</f>
        <v>0</v>
      </c>
      <c r="BL227" s="16" t="s">
        <v>263</v>
      </c>
      <c r="BM227" s="167" t="s">
        <v>595</v>
      </c>
    </row>
    <row r="228" spans="2:65" s="1" customFormat="1" ht="38.4">
      <c r="B228" s="31"/>
      <c r="D228" s="170" t="s">
        <v>179</v>
      </c>
      <c r="F228" s="186" t="s">
        <v>596</v>
      </c>
      <c r="I228" s="95"/>
      <c r="L228" s="31"/>
      <c r="M228" s="187"/>
      <c r="N228" s="54"/>
      <c r="O228" s="54"/>
      <c r="P228" s="54"/>
      <c r="Q228" s="54"/>
      <c r="R228" s="54"/>
      <c r="S228" s="54"/>
      <c r="T228" s="55"/>
      <c r="AT228" s="16" t="s">
        <v>179</v>
      </c>
      <c r="AU228" s="16" t="s">
        <v>82</v>
      </c>
    </row>
    <row r="229" spans="2:65" s="12" customFormat="1" ht="20.399999999999999">
      <c r="B229" s="169"/>
      <c r="D229" s="170" t="s">
        <v>167</v>
      </c>
      <c r="E229" s="171" t="s">
        <v>1</v>
      </c>
      <c r="F229" s="172" t="s">
        <v>597</v>
      </c>
      <c r="H229" s="173">
        <v>113.94799999999999</v>
      </c>
      <c r="I229" s="174"/>
      <c r="L229" s="169"/>
      <c r="M229" s="175"/>
      <c r="N229" s="176"/>
      <c r="O229" s="176"/>
      <c r="P229" s="176"/>
      <c r="Q229" s="176"/>
      <c r="R229" s="176"/>
      <c r="S229" s="176"/>
      <c r="T229" s="177"/>
      <c r="AT229" s="171" t="s">
        <v>167</v>
      </c>
      <c r="AU229" s="171" t="s">
        <v>82</v>
      </c>
      <c r="AV229" s="12" t="s">
        <v>82</v>
      </c>
      <c r="AW229" s="12" t="s">
        <v>27</v>
      </c>
      <c r="AX229" s="12" t="s">
        <v>70</v>
      </c>
      <c r="AY229" s="171" t="s">
        <v>159</v>
      </c>
    </row>
    <row r="230" spans="2:65" s="13" customFormat="1">
      <c r="B230" s="178"/>
      <c r="D230" s="170" t="s">
        <v>167</v>
      </c>
      <c r="E230" s="179" t="s">
        <v>1</v>
      </c>
      <c r="F230" s="180" t="s">
        <v>169</v>
      </c>
      <c r="H230" s="181">
        <v>113.94799999999999</v>
      </c>
      <c r="I230" s="182"/>
      <c r="L230" s="178"/>
      <c r="M230" s="183"/>
      <c r="N230" s="184"/>
      <c r="O230" s="184"/>
      <c r="P230" s="184"/>
      <c r="Q230" s="184"/>
      <c r="R230" s="184"/>
      <c r="S230" s="184"/>
      <c r="T230" s="185"/>
      <c r="AT230" s="179" t="s">
        <v>167</v>
      </c>
      <c r="AU230" s="179" t="s">
        <v>82</v>
      </c>
      <c r="AV230" s="13" t="s">
        <v>165</v>
      </c>
      <c r="AW230" s="13" t="s">
        <v>27</v>
      </c>
      <c r="AX230" s="13" t="s">
        <v>74</v>
      </c>
      <c r="AY230" s="179" t="s">
        <v>159</v>
      </c>
    </row>
    <row r="231" spans="2:65" s="1" customFormat="1" ht="24" customHeight="1">
      <c r="B231" s="155"/>
      <c r="C231" s="156" t="s">
        <v>408</v>
      </c>
      <c r="D231" s="156" t="s">
        <v>161</v>
      </c>
      <c r="E231" s="157" t="s">
        <v>598</v>
      </c>
      <c r="F231" s="158" t="s">
        <v>599</v>
      </c>
      <c r="G231" s="159" t="s">
        <v>202</v>
      </c>
      <c r="H231" s="160">
        <v>474.54399999999998</v>
      </c>
      <c r="I231" s="161"/>
      <c r="J231" s="162">
        <f>ROUND(I231*H231,2)</f>
        <v>0</v>
      </c>
      <c r="K231" s="158" t="s">
        <v>1</v>
      </c>
      <c r="L231" s="31"/>
      <c r="M231" s="163" t="s">
        <v>1</v>
      </c>
      <c r="N231" s="164" t="s">
        <v>36</v>
      </c>
      <c r="O231" s="54"/>
      <c r="P231" s="165">
        <f>O231*H231</f>
        <v>0</v>
      </c>
      <c r="Q231" s="165">
        <v>0</v>
      </c>
      <c r="R231" s="165">
        <f>Q231*H231</f>
        <v>0</v>
      </c>
      <c r="S231" s="165">
        <v>0</v>
      </c>
      <c r="T231" s="166">
        <f>S231*H231</f>
        <v>0</v>
      </c>
      <c r="AR231" s="167" t="s">
        <v>263</v>
      </c>
      <c r="AT231" s="167" t="s">
        <v>161</v>
      </c>
      <c r="AU231" s="167" t="s">
        <v>82</v>
      </c>
      <c r="AY231" s="16" t="s">
        <v>159</v>
      </c>
      <c r="BE231" s="168">
        <f>IF(N231="základná",J231,0)</f>
        <v>0</v>
      </c>
      <c r="BF231" s="168">
        <f>IF(N231="znížená",J231,0)</f>
        <v>0</v>
      </c>
      <c r="BG231" s="168">
        <f>IF(N231="zákl. prenesená",J231,0)</f>
        <v>0</v>
      </c>
      <c r="BH231" s="168">
        <f>IF(N231="zníž. prenesená",J231,0)</f>
        <v>0</v>
      </c>
      <c r="BI231" s="168">
        <f>IF(N231="nulová",J231,0)</f>
        <v>0</v>
      </c>
      <c r="BJ231" s="16" t="s">
        <v>82</v>
      </c>
      <c r="BK231" s="168">
        <f>ROUND(I231*H231,2)</f>
        <v>0</v>
      </c>
      <c r="BL231" s="16" t="s">
        <v>263</v>
      </c>
      <c r="BM231" s="167" t="s">
        <v>600</v>
      </c>
    </row>
    <row r="232" spans="2:65" s="1" customFormat="1" ht="201.6">
      <c r="B232" s="31"/>
      <c r="D232" s="170" t="s">
        <v>179</v>
      </c>
      <c r="F232" s="186" t="s">
        <v>601</v>
      </c>
      <c r="I232" s="95"/>
      <c r="L232" s="31"/>
      <c r="M232" s="187"/>
      <c r="N232" s="54"/>
      <c r="O232" s="54"/>
      <c r="P232" s="54"/>
      <c r="Q232" s="54"/>
      <c r="R232" s="54"/>
      <c r="S232" s="54"/>
      <c r="T232" s="55"/>
      <c r="AT232" s="16" t="s">
        <v>179</v>
      </c>
      <c r="AU232" s="16" t="s">
        <v>82</v>
      </c>
    </row>
    <row r="233" spans="2:65" s="12" customFormat="1" ht="20.399999999999999">
      <c r="B233" s="169"/>
      <c r="D233" s="170" t="s">
        <v>167</v>
      </c>
      <c r="E233" s="171" t="s">
        <v>1</v>
      </c>
      <c r="F233" s="172" t="s">
        <v>602</v>
      </c>
      <c r="H233" s="173">
        <v>474.54399999999998</v>
      </c>
      <c r="I233" s="174"/>
      <c r="L233" s="169"/>
      <c r="M233" s="175"/>
      <c r="N233" s="176"/>
      <c r="O233" s="176"/>
      <c r="P233" s="176"/>
      <c r="Q233" s="176"/>
      <c r="R233" s="176"/>
      <c r="S233" s="176"/>
      <c r="T233" s="177"/>
      <c r="AT233" s="171" t="s">
        <v>167</v>
      </c>
      <c r="AU233" s="171" t="s">
        <v>82</v>
      </c>
      <c r="AV233" s="12" t="s">
        <v>82</v>
      </c>
      <c r="AW233" s="12" t="s">
        <v>27</v>
      </c>
      <c r="AX233" s="12" t="s">
        <v>70</v>
      </c>
      <c r="AY233" s="171" t="s">
        <v>159</v>
      </c>
    </row>
    <row r="234" spans="2:65" s="13" customFormat="1">
      <c r="B234" s="178"/>
      <c r="D234" s="170" t="s">
        <v>167</v>
      </c>
      <c r="E234" s="179" t="s">
        <v>1</v>
      </c>
      <c r="F234" s="180" t="s">
        <v>169</v>
      </c>
      <c r="H234" s="181">
        <v>474.54399999999998</v>
      </c>
      <c r="I234" s="182"/>
      <c r="L234" s="178"/>
      <c r="M234" s="183"/>
      <c r="N234" s="184"/>
      <c r="O234" s="184"/>
      <c r="P234" s="184"/>
      <c r="Q234" s="184"/>
      <c r="R234" s="184"/>
      <c r="S234" s="184"/>
      <c r="T234" s="185"/>
      <c r="AT234" s="179" t="s">
        <v>167</v>
      </c>
      <c r="AU234" s="179" t="s">
        <v>82</v>
      </c>
      <c r="AV234" s="13" t="s">
        <v>165</v>
      </c>
      <c r="AW234" s="13" t="s">
        <v>27</v>
      </c>
      <c r="AX234" s="13" t="s">
        <v>74</v>
      </c>
      <c r="AY234" s="179" t="s">
        <v>159</v>
      </c>
    </row>
    <row r="235" spans="2:65" s="1" customFormat="1" ht="24" customHeight="1">
      <c r="B235" s="155"/>
      <c r="C235" s="156" t="s">
        <v>412</v>
      </c>
      <c r="D235" s="156" t="s">
        <v>161</v>
      </c>
      <c r="E235" s="157" t="s">
        <v>603</v>
      </c>
      <c r="F235" s="158" t="s">
        <v>604</v>
      </c>
      <c r="G235" s="159" t="s">
        <v>202</v>
      </c>
      <c r="H235" s="160">
        <v>314.43900000000002</v>
      </c>
      <c r="I235" s="161"/>
      <c r="J235" s="162">
        <f>ROUND(I235*H235,2)</f>
        <v>0</v>
      </c>
      <c r="K235" s="158" t="s">
        <v>1</v>
      </c>
      <c r="L235" s="31"/>
      <c r="M235" s="163" t="s">
        <v>1</v>
      </c>
      <c r="N235" s="164" t="s">
        <v>36</v>
      </c>
      <c r="O235" s="54"/>
      <c r="P235" s="165">
        <f>O235*H235</f>
        <v>0</v>
      </c>
      <c r="Q235" s="165">
        <v>0</v>
      </c>
      <c r="R235" s="165">
        <f>Q235*H235</f>
        <v>0</v>
      </c>
      <c r="S235" s="165">
        <v>0</v>
      </c>
      <c r="T235" s="166">
        <f>S235*H235</f>
        <v>0</v>
      </c>
      <c r="AR235" s="167" t="s">
        <v>263</v>
      </c>
      <c r="AT235" s="167" t="s">
        <v>161</v>
      </c>
      <c r="AU235" s="167" t="s">
        <v>82</v>
      </c>
      <c r="AY235" s="16" t="s">
        <v>159</v>
      </c>
      <c r="BE235" s="168">
        <f>IF(N235="základná",J235,0)</f>
        <v>0</v>
      </c>
      <c r="BF235" s="168">
        <f>IF(N235="znížená",J235,0)</f>
        <v>0</v>
      </c>
      <c r="BG235" s="168">
        <f>IF(N235="zákl. prenesená",J235,0)</f>
        <v>0</v>
      </c>
      <c r="BH235" s="168">
        <f>IF(N235="zníž. prenesená",J235,0)</f>
        <v>0</v>
      </c>
      <c r="BI235" s="168">
        <f>IF(N235="nulová",J235,0)</f>
        <v>0</v>
      </c>
      <c r="BJ235" s="16" t="s">
        <v>82</v>
      </c>
      <c r="BK235" s="168">
        <f>ROUND(I235*H235,2)</f>
        <v>0</v>
      </c>
      <c r="BL235" s="16" t="s">
        <v>263</v>
      </c>
      <c r="BM235" s="167" t="s">
        <v>605</v>
      </c>
    </row>
    <row r="236" spans="2:65" s="1" customFormat="1" ht="192">
      <c r="B236" s="31"/>
      <c r="D236" s="170" t="s">
        <v>179</v>
      </c>
      <c r="F236" s="186" t="s">
        <v>606</v>
      </c>
      <c r="I236" s="95"/>
      <c r="L236" s="31"/>
      <c r="M236" s="187"/>
      <c r="N236" s="54"/>
      <c r="O236" s="54"/>
      <c r="P236" s="54"/>
      <c r="Q236" s="54"/>
      <c r="R236" s="54"/>
      <c r="S236" s="54"/>
      <c r="T236" s="55"/>
      <c r="AT236" s="16" t="s">
        <v>179</v>
      </c>
      <c r="AU236" s="16" t="s">
        <v>82</v>
      </c>
    </row>
    <row r="237" spans="2:65" s="12" customFormat="1">
      <c r="B237" s="169"/>
      <c r="D237" s="170" t="s">
        <v>167</v>
      </c>
      <c r="E237" s="171" t="s">
        <v>1</v>
      </c>
      <c r="F237" s="172" t="s">
        <v>607</v>
      </c>
      <c r="H237" s="173">
        <v>314.43900000000002</v>
      </c>
      <c r="I237" s="174"/>
      <c r="L237" s="169"/>
      <c r="M237" s="175"/>
      <c r="N237" s="176"/>
      <c r="O237" s="176"/>
      <c r="P237" s="176"/>
      <c r="Q237" s="176"/>
      <c r="R237" s="176"/>
      <c r="S237" s="176"/>
      <c r="T237" s="177"/>
      <c r="AT237" s="171" t="s">
        <v>167</v>
      </c>
      <c r="AU237" s="171" t="s">
        <v>82</v>
      </c>
      <c r="AV237" s="12" t="s">
        <v>82</v>
      </c>
      <c r="AW237" s="12" t="s">
        <v>27</v>
      </c>
      <c r="AX237" s="12" t="s">
        <v>70</v>
      </c>
      <c r="AY237" s="171" t="s">
        <v>159</v>
      </c>
    </row>
    <row r="238" spans="2:65" s="13" customFormat="1">
      <c r="B238" s="178"/>
      <c r="D238" s="170" t="s">
        <v>167</v>
      </c>
      <c r="E238" s="179" t="s">
        <v>1</v>
      </c>
      <c r="F238" s="180" t="s">
        <v>169</v>
      </c>
      <c r="H238" s="181">
        <v>314.43900000000002</v>
      </c>
      <c r="I238" s="182"/>
      <c r="L238" s="178"/>
      <c r="M238" s="183"/>
      <c r="N238" s="184"/>
      <c r="O238" s="184"/>
      <c r="P238" s="184"/>
      <c r="Q238" s="184"/>
      <c r="R238" s="184"/>
      <c r="S238" s="184"/>
      <c r="T238" s="185"/>
      <c r="AT238" s="179" t="s">
        <v>167</v>
      </c>
      <c r="AU238" s="179" t="s">
        <v>82</v>
      </c>
      <c r="AV238" s="13" t="s">
        <v>165</v>
      </c>
      <c r="AW238" s="13" t="s">
        <v>27</v>
      </c>
      <c r="AX238" s="13" t="s">
        <v>74</v>
      </c>
      <c r="AY238" s="179" t="s">
        <v>159</v>
      </c>
    </row>
    <row r="239" spans="2:65" s="1" customFormat="1" ht="16.5" customHeight="1">
      <c r="B239" s="155"/>
      <c r="C239" s="156" t="s">
        <v>419</v>
      </c>
      <c r="D239" s="156" t="s">
        <v>161</v>
      </c>
      <c r="E239" s="157" t="s">
        <v>608</v>
      </c>
      <c r="F239" s="158" t="s">
        <v>609</v>
      </c>
      <c r="G239" s="159" t="s">
        <v>202</v>
      </c>
      <c r="H239" s="160">
        <v>50.015000000000001</v>
      </c>
      <c r="I239" s="161"/>
      <c r="J239" s="162">
        <f>ROUND(I239*H239,2)</f>
        <v>0</v>
      </c>
      <c r="K239" s="158" t="s">
        <v>1</v>
      </c>
      <c r="L239" s="31"/>
      <c r="M239" s="163" t="s">
        <v>1</v>
      </c>
      <c r="N239" s="164" t="s">
        <v>36</v>
      </c>
      <c r="O239" s="54"/>
      <c r="P239" s="165">
        <f>O239*H239</f>
        <v>0</v>
      </c>
      <c r="Q239" s="165">
        <v>0</v>
      </c>
      <c r="R239" s="165">
        <f>Q239*H239</f>
        <v>0</v>
      </c>
      <c r="S239" s="165">
        <v>0</v>
      </c>
      <c r="T239" s="166">
        <f>S239*H239</f>
        <v>0</v>
      </c>
      <c r="AR239" s="167" t="s">
        <v>263</v>
      </c>
      <c r="AT239" s="167" t="s">
        <v>161</v>
      </c>
      <c r="AU239" s="167" t="s">
        <v>82</v>
      </c>
      <c r="AY239" s="16" t="s">
        <v>159</v>
      </c>
      <c r="BE239" s="168">
        <f>IF(N239="základná",J239,0)</f>
        <v>0</v>
      </c>
      <c r="BF239" s="168">
        <f>IF(N239="znížená",J239,0)</f>
        <v>0</v>
      </c>
      <c r="BG239" s="168">
        <f>IF(N239="zákl. prenesená",J239,0)</f>
        <v>0</v>
      </c>
      <c r="BH239" s="168">
        <f>IF(N239="zníž. prenesená",J239,0)</f>
        <v>0</v>
      </c>
      <c r="BI239" s="168">
        <f>IF(N239="nulová",J239,0)</f>
        <v>0</v>
      </c>
      <c r="BJ239" s="16" t="s">
        <v>82</v>
      </c>
      <c r="BK239" s="168">
        <f>ROUND(I239*H239,2)</f>
        <v>0</v>
      </c>
      <c r="BL239" s="16" t="s">
        <v>263</v>
      </c>
      <c r="BM239" s="167" t="s">
        <v>610</v>
      </c>
    </row>
    <row r="240" spans="2:65" s="1" customFormat="1" ht="192">
      <c r="B240" s="31"/>
      <c r="D240" s="170" t="s">
        <v>179</v>
      </c>
      <c r="F240" s="186" t="s">
        <v>611</v>
      </c>
      <c r="I240" s="95"/>
      <c r="L240" s="31"/>
      <c r="M240" s="187"/>
      <c r="N240" s="54"/>
      <c r="O240" s="54"/>
      <c r="P240" s="54"/>
      <c r="Q240" s="54"/>
      <c r="R240" s="54"/>
      <c r="S240" s="54"/>
      <c r="T240" s="55"/>
      <c r="AT240" s="16" t="s">
        <v>179</v>
      </c>
      <c r="AU240" s="16" t="s">
        <v>82</v>
      </c>
    </row>
    <row r="241" spans="2:65" s="12" customFormat="1">
      <c r="B241" s="169"/>
      <c r="D241" s="170" t="s">
        <v>167</v>
      </c>
      <c r="E241" s="171" t="s">
        <v>1</v>
      </c>
      <c r="F241" s="172" t="s">
        <v>612</v>
      </c>
      <c r="H241" s="173">
        <v>50.015000000000001</v>
      </c>
      <c r="I241" s="174"/>
      <c r="L241" s="169"/>
      <c r="M241" s="175"/>
      <c r="N241" s="176"/>
      <c r="O241" s="176"/>
      <c r="P241" s="176"/>
      <c r="Q241" s="176"/>
      <c r="R241" s="176"/>
      <c r="S241" s="176"/>
      <c r="T241" s="177"/>
      <c r="AT241" s="171" t="s">
        <v>167</v>
      </c>
      <c r="AU241" s="171" t="s">
        <v>82</v>
      </c>
      <c r="AV241" s="12" t="s">
        <v>82</v>
      </c>
      <c r="AW241" s="12" t="s">
        <v>27</v>
      </c>
      <c r="AX241" s="12" t="s">
        <v>70</v>
      </c>
      <c r="AY241" s="171" t="s">
        <v>159</v>
      </c>
    </row>
    <row r="242" spans="2:65" s="13" customFormat="1">
      <c r="B242" s="178"/>
      <c r="D242" s="170" t="s">
        <v>167</v>
      </c>
      <c r="E242" s="179" t="s">
        <v>1</v>
      </c>
      <c r="F242" s="180" t="s">
        <v>169</v>
      </c>
      <c r="H242" s="181">
        <v>50.015000000000001</v>
      </c>
      <c r="I242" s="182"/>
      <c r="L242" s="178"/>
      <c r="M242" s="183"/>
      <c r="N242" s="184"/>
      <c r="O242" s="184"/>
      <c r="P242" s="184"/>
      <c r="Q242" s="184"/>
      <c r="R242" s="184"/>
      <c r="S242" s="184"/>
      <c r="T242" s="185"/>
      <c r="AT242" s="179" t="s">
        <v>167</v>
      </c>
      <c r="AU242" s="179" t="s">
        <v>82</v>
      </c>
      <c r="AV242" s="13" t="s">
        <v>165</v>
      </c>
      <c r="AW242" s="13" t="s">
        <v>27</v>
      </c>
      <c r="AX242" s="13" t="s">
        <v>74</v>
      </c>
      <c r="AY242" s="179" t="s">
        <v>159</v>
      </c>
    </row>
    <row r="243" spans="2:65" s="1" customFormat="1" ht="24" customHeight="1">
      <c r="B243" s="155"/>
      <c r="C243" s="156" t="s">
        <v>427</v>
      </c>
      <c r="D243" s="156" t="s">
        <v>161</v>
      </c>
      <c r="E243" s="157" t="s">
        <v>613</v>
      </c>
      <c r="F243" s="158" t="s">
        <v>614</v>
      </c>
      <c r="G243" s="159" t="s">
        <v>202</v>
      </c>
      <c r="H243" s="160">
        <v>121.417</v>
      </c>
      <c r="I243" s="161"/>
      <c r="J243" s="162">
        <f>ROUND(I243*H243,2)</f>
        <v>0</v>
      </c>
      <c r="K243" s="158" t="s">
        <v>1</v>
      </c>
      <c r="L243" s="31"/>
      <c r="M243" s="163" t="s">
        <v>1</v>
      </c>
      <c r="N243" s="164" t="s">
        <v>36</v>
      </c>
      <c r="O243" s="54"/>
      <c r="P243" s="165">
        <f>O243*H243</f>
        <v>0</v>
      </c>
      <c r="Q243" s="165">
        <v>0</v>
      </c>
      <c r="R243" s="165">
        <f>Q243*H243</f>
        <v>0</v>
      </c>
      <c r="S243" s="165">
        <v>0</v>
      </c>
      <c r="T243" s="166">
        <f>S243*H243</f>
        <v>0</v>
      </c>
      <c r="AR243" s="167" t="s">
        <v>263</v>
      </c>
      <c r="AT243" s="167" t="s">
        <v>161</v>
      </c>
      <c r="AU243" s="167" t="s">
        <v>82</v>
      </c>
      <c r="AY243" s="16" t="s">
        <v>159</v>
      </c>
      <c r="BE243" s="168">
        <f>IF(N243="základná",J243,0)</f>
        <v>0</v>
      </c>
      <c r="BF243" s="168">
        <f>IF(N243="znížená",J243,0)</f>
        <v>0</v>
      </c>
      <c r="BG243" s="168">
        <f>IF(N243="zákl. prenesená",J243,0)</f>
        <v>0</v>
      </c>
      <c r="BH243" s="168">
        <f>IF(N243="zníž. prenesená",J243,0)</f>
        <v>0</v>
      </c>
      <c r="BI243" s="168">
        <f>IF(N243="nulová",J243,0)</f>
        <v>0</v>
      </c>
      <c r="BJ243" s="16" t="s">
        <v>82</v>
      </c>
      <c r="BK243" s="168">
        <f>ROUND(I243*H243,2)</f>
        <v>0</v>
      </c>
      <c r="BL243" s="16" t="s">
        <v>263</v>
      </c>
      <c r="BM243" s="167" t="s">
        <v>615</v>
      </c>
    </row>
    <row r="244" spans="2:65" s="1" customFormat="1" ht="182.4">
      <c r="B244" s="31"/>
      <c r="D244" s="170" t="s">
        <v>179</v>
      </c>
      <c r="F244" s="186" t="s">
        <v>616</v>
      </c>
      <c r="I244" s="95"/>
      <c r="L244" s="31"/>
      <c r="M244" s="187"/>
      <c r="N244" s="54"/>
      <c r="O244" s="54"/>
      <c r="P244" s="54"/>
      <c r="Q244" s="54"/>
      <c r="R244" s="54"/>
      <c r="S244" s="54"/>
      <c r="T244" s="55"/>
      <c r="AT244" s="16" t="s">
        <v>179</v>
      </c>
      <c r="AU244" s="16" t="s">
        <v>82</v>
      </c>
    </row>
    <row r="245" spans="2:65" s="12" customFormat="1">
      <c r="B245" s="169"/>
      <c r="D245" s="170" t="s">
        <v>167</v>
      </c>
      <c r="E245" s="171" t="s">
        <v>1</v>
      </c>
      <c r="F245" s="172" t="s">
        <v>617</v>
      </c>
      <c r="H245" s="173">
        <v>121.417</v>
      </c>
      <c r="I245" s="174"/>
      <c r="L245" s="169"/>
      <c r="M245" s="175"/>
      <c r="N245" s="176"/>
      <c r="O245" s="176"/>
      <c r="P245" s="176"/>
      <c r="Q245" s="176"/>
      <c r="R245" s="176"/>
      <c r="S245" s="176"/>
      <c r="T245" s="177"/>
      <c r="AT245" s="171" t="s">
        <v>167</v>
      </c>
      <c r="AU245" s="171" t="s">
        <v>82</v>
      </c>
      <c r="AV245" s="12" t="s">
        <v>82</v>
      </c>
      <c r="AW245" s="12" t="s">
        <v>27</v>
      </c>
      <c r="AX245" s="12" t="s">
        <v>70</v>
      </c>
      <c r="AY245" s="171" t="s">
        <v>159</v>
      </c>
    </row>
    <row r="246" spans="2:65" s="13" customFormat="1">
      <c r="B246" s="178"/>
      <c r="D246" s="170" t="s">
        <v>167</v>
      </c>
      <c r="E246" s="179" t="s">
        <v>1</v>
      </c>
      <c r="F246" s="180" t="s">
        <v>169</v>
      </c>
      <c r="H246" s="181">
        <v>121.417</v>
      </c>
      <c r="I246" s="182"/>
      <c r="L246" s="178"/>
      <c r="M246" s="183"/>
      <c r="N246" s="184"/>
      <c r="O246" s="184"/>
      <c r="P246" s="184"/>
      <c r="Q246" s="184"/>
      <c r="R246" s="184"/>
      <c r="S246" s="184"/>
      <c r="T246" s="185"/>
      <c r="AT246" s="179" t="s">
        <v>167</v>
      </c>
      <c r="AU246" s="179" t="s">
        <v>82</v>
      </c>
      <c r="AV246" s="13" t="s">
        <v>165</v>
      </c>
      <c r="AW246" s="13" t="s">
        <v>27</v>
      </c>
      <c r="AX246" s="13" t="s">
        <v>74</v>
      </c>
      <c r="AY246" s="179" t="s">
        <v>159</v>
      </c>
    </row>
    <row r="247" spans="2:65" s="1" customFormat="1" ht="24" customHeight="1">
      <c r="B247" s="155"/>
      <c r="C247" s="156" t="s">
        <v>433</v>
      </c>
      <c r="D247" s="156" t="s">
        <v>161</v>
      </c>
      <c r="E247" s="157" t="s">
        <v>618</v>
      </c>
      <c r="F247" s="158" t="s">
        <v>619</v>
      </c>
      <c r="G247" s="159" t="s">
        <v>202</v>
      </c>
      <c r="H247" s="160">
        <v>46.052999999999997</v>
      </c>
      <c r="I247" s="161"/>
      <c r="J247" s="162">
        <f>ROUND(I247*H247,2)</f>
        <v>0</v>
      </c>
      <c r="K247" s="158" t="s">
        <v>1</v>
      </c>
      <c r="L247" s="31"/>
      <c r="M247" s="163" t="s">
        <v>1</v>
      </c>
      <c r="N247" s="164" t="s">
        <v>36</v>
      </c>
      <c r="O247" s="54"/>
      <c r="P247" s="165">
        <f>O247*H247</f>
        <v>0</v>
      </c>
      <c r="Q247" s="165">
        <v>0</v>
      </c>
      <c r="R247" s="165">
        <f>Q247*H247</f>
        <v>0</v>
      </c>
      <c r="S247" s="165">
        <v>0</v>
      </c>
      <c r="T247" s="166">
        <f>S247*H247</f>
        <v>0</v>
      </c>
      <c r="AR247" s="167" t="s">
        <v>263</v>
      </c>
      <c r="AT247" s="167" t="s">
        <v>161</v>
      </c>
      <c r="AU247" s="167" t="s">
        <v>82</v>
      </c>
      <c r="AY247" s="16" t="s">
        <v>159</v>
      </c>
      <c r="BE247" s="168">
        <f>IF(N247="základná",J247,0)</f>
        <v>0</v>
      </c>
      <c r="BF247" s="168">
        <f>IF(N247="znížená",J247,0)</f>
        <v>0</v>
      </c>
      <c r="BG247" s="168">
        <f>IF(N247="zákl. prenesená",J247,0)</f>
        <v>0</v>
      </c>
      <c r="BH247" s="168">
        <f>IF(N247="zníž. prenesená",J247,0)</f>
        <v>0</v>
      </c>
      <c r="BI247" s="168">
        <f>IF(N247="nulová",J247,0)</f>
        <v>0</v>
      </c>
      <c r="BJ247" s="16" t="s">
        <v>82</v>
      </c>
      <c r="BK247" s="168">
        <f>ROUND(I247*H247,2)</f>
        <v>0</v>
      </c>
      <c r="BL247" s="16" t="s">
        <v>263</v>
      </c>
      <c r="BM247" s="167" t="s">
        <v>620</v>
      </c>
    </row>
    <row r="248" spans="2:65" s="1" customFormat="1" ht="230.4">
      <c r="B248" s="31"/>
      <c r="D248" s="170" t="s">
        <v>179</v>
      </c>
      <c r="F248" s="186" t="s">
        <v>621</v>
      </c>
      <c r="I248" s="95"/>
      <c r="L248" s="31"/>
      <c r="M248" s="187"/>
      <c r="N248" s="54"/>
      <c r="O248" s="54"/>
      <c r="P248" s="54"/>
      <c r="Q248" s="54"/>
      <c r="R248" s="54"/>
      <c r="S248" s="54"/>
      <c r="T248" s="55"/>
      <c r="AT248" s="16" t="s">
        <v>179</v>
      </c>
      <c r="AU248" s="16" t="s">
        <v>82</v>
      </c>
    </row>
    <row r="249" spans="2:65" s="12" customFormat="1">
      <c r="B249" s="169"/>
      <c r="D249" s="170" t="s">
        <v>167</v>
      </c>
      <c r="E249" s="171" t="s">
        <v>1</v>
      </c>
      <c r="F249" s="172" t="s">
        <v>622</v>
      </c>
      <c r="H249" s="173">
        <v>46.052999999999997</v>
      </c>
      <c r="I249" s="174"/>
      <c r="L249" s="169"/>
      <c r="M249" s="175"/>
      <c r="N249" s="176"/>
      <c r="O249" s="176"/>
      <c r="P249" s="176"/>
      <c r="Q249" s="176"/>
      <c r="R249" s="176"/>
      <c r="S249" s="176"/>
      <c r="T249" s="177"/>
      <c r="AT249" s="171" t="s">
        <v>167</v>
      </c>
      <c r="AU249" s="171" t="s">
        <v>82</v>
      </c>
      <c r="AV249" s="12" t="s">
        <v>82</v>
      </c>
      <c r="AW249" s="12" t="s">
        <v>27</v>
      </c>
      <c r="AX249" s="12" t="s">
        <v>70</v>
      </c>
      <c r="AY249" s="171" t="s">
        <v>159</v>
      </c>
    </row>
    <row r="250" spans="2:65" s="13" customFormat="1">
      <c r="B250" s="178"/>
      <c r="D250" s="170" t="s">
        <v>167</v>
      </c>
      <c r="E250" s="179" t="s">
        <v>1</v>
      </c>
      <c r="F250" s="180" t="s">
        <v>169</v>
      </c>
      <c r="H250" s="181">
        <v>46.052999999999997</v>
      </c>
      <c r="I250" s="182"/>
      <c r="L250" s="178"/>
      <c r="M250" s="183"/>
      <c r="N250" s="184"/>
      <c r="O250" s="184"/>
      <c r="P250" s="184"/>
      <c r="Q250" s="184"/>
      <c r="R250" s="184"/>
      <c r="S250" s="184"/>
      <c r="T250" s="185"/>
      <c r="AT250" s="179" t="s">
        <v>167</v>
      </c>
      <c r="AU250" s="179" t="s">
        <v>82</v>
      </c>
      <c r="AV250" s="13" t="s">
        <v>165</v>
      </c>
      <c r="AW250" s="13" t="s">
        <v>27</v>
      </c>
      <c r="AX250" s="13" t="s">
        <v>74</v>
      </c>
      <c r="AY250" s="179" t="s">
        <v>159</v>
      </c>
    </row>
    <row r="251" spans="2:65" s="1" customFormat="1" ht="24" customHeight="1">
      <c r="B251" s="155"/>
      <c r="C251" s="156" t="s">
        <v>440</v>
      </c>
      <c r="D251" s="156" t="s">
        <v>161</v>
      </c>
      <c r="E251" s="157" t="s">
        <v>623</v>
      </c>
      <c r="F251" s="158" t="s">
        <v>624</v>
      </c>
      <c r="G251" s="159" t="s">
        <v>202</v>
      </c>
      <c r="H251" s="160">
        <v>84.096000000000004</v>
      </c>
      <c r="I251" s="161"/>
      <c r="J251" s="162">
        <f>ROUND(I251*H251,2)</f>
        <v>0</v>
      </c>
      <c r="K251" s="158" t="s">
        <v>1</v>
      </c>
      <c r="L251" s="31"/>
      <c r="M251" s="163" t="s">
        <v>1</v>
      </c>
      <c r="N251" s="164" t="s">
        <v>36</v>
      </c>
      <c r="O251" s="54"/>
      <c r="P251" s="165">
        <f>O251*H251</f>
        <v>0</v>
      </c>
      <c r="Q251" s="165">
        <v>0</v>
      </c>
      <c r="R251" s="165">
        <f>Q251*H251</f>
        <v>0</v>
      </c>
      <c r="S251" s="165">
        <v>0</v>
      </c>
      <c r="T251" s="166">
        <f>S251*H251</f>
        <v>0</v>
      </c>
      <c r="AR251" s="167" t="s">
        <v>263</v>
      </c>
      <c r="AT251" s="167" t="s">
        <v>161</v>
      </c>
      <c r="AU251" s="167" t="s">
        <v>82</v>
      </c>
      <c r="AY251" s="16" t="s">
        <v>159</v>
      </c>
      <c r="BE251" s="168">
        <f>IF(N251="základná",J251,0)</f>
        <v>0</v>
      </c>
      <c r="BF251" s="168">
        <f>IF(N251="znížená",J251,0)</f>
        <v>0</v>
      </c>
      <c r="BG251" s="168">
        <f>IF(N251="zákl. prenesená",J251,0)</f>
        <v>0</v>
      </c>
      <c r="BH251" s="168">
        <f>IF(N251="zníž. prenesená",J251,0)</f>
        <v>0</v>
      </c>
      <c r="BI251" s="168">
        <f>IF(N251="nulová",J251,0)</f>
        <v>0</v>
      </c>
      <c r="BJ251" s="16" t="s">
        <v>82</v>
      </c>
      <c r="BK251" s="168">
        <f>ROUND(I251*H251,2)</f>
        <v>0</v>
      </c>
      <c r="BL251" s="16" t="s">
        <v>263</v>
      </c>
      <c r="BM251" s="167" t="s">
        <v>625</v>
      </c>
    </row>
    <row r="252" spans="2:65" s="1" customFormat="1" ht="86.4">
      <c r="B252" s="31"/>
      <c r="D252" s="170" t="s">
        <v>179</v>
      </c>
      <c r="F252" s="186" t="s">
        <v>626</v>
      </c>
      <c r="I252" s="95"/>
      <c r="L252" s="31"/>
      <c r="M252" s="187"/>
      <c r="N252" s="54"/>
      <c r="O252" s="54"/>
      <c r="P252" s="54"/>
      <c r="Q252" s="54"/>
      <c r="R252" s="54"/>
      <c r="S252" s="54"/>
      <c r="T252" s="55"/>
      <c r="AT252" s="16" t="s">
        <v>179</v>
      </c>
      <c r="AU252" s="16" t="s">
        <v>82</v>
      </c>
    </row>
    <row r="253" spans="2:65" s="12" customFormat="1" ht="20.399999999999999">
      <c r="B253" s="169"/>
      <c r="D253" s="170" t="s">
        <v>167</v>
      </c>
      <c r="E253" s="171" t="s">
        <v>1</v>
      </c>
      <c r="F253" s="172" t="s">
        <v>627</v>
      </c>
      <c r="H253" s="173">
        <v>84.096000000000004</v>
      </c>
      <c r="I253" s="174"/>
      <c r="L253" s="169"/>
      <c r="M253" s="175"/>
      <c r="N253" s="176"/>
      <c r="O253" s="176"/>
      <c r="P253" s="176"/>
      <c r="Q253" s="176"/>
      <c r="R253" s="176"/>
      <c r="S253" s="176"/>
      <c r="T253" s="177"/>
      <c r="AT253" s="171" t="s">
        <v>167</v>
      </c>
      <c r="AU253" s="171" t="s">
        <v>82</v>
      </c>
      <c r="AV253" s="12" t="s">
        <v>82</v>
      </c>
      <c r="AW253" s="12" t="s">
        <v>27</v>
      </c>
      <c r="AX253" s="12" t="s">
        <v>70</v>
      </c>
      <c r="AY253" s="171" t="s">
        <v>159</v>
      </c>
    </row>
    <row r="254" spans="2:65" s="13" customFormat="1">
      <c r="B254" s="178"/>
      <c r="D254" s="170" t="s">
        <v>167</v>
      </c>
      <c r="E254" s="179" t="s">
        <v>1</v>
      </c>
      <c r="F254" s="180" t="s">
        <v>169</v>
      </c>
      <c r="H254" s="181">
        <v>84.096000000000004</v>
      </c>
      <c r="I254" s="182"/>
      <c r="L254" s="178"/>
      <c r="M254" s="183"/>
      <c r="N254" s="184"/>
      <c r="O254" s="184"/>
      <c r="P254" s="184"/>
      <c r="Q254" s="184"/>
      <c r="R254" s="184"/>
      <c r="S254" s="184"/>
      <c r="T254" s="185"/>
      <c r="AT254" s="179" t="s">
        <v>167</v>
      </c>
      <c r="AU254" s="179" t="s">
        <v>82</v>
      </c>
      <c r="AV254" s="13" t="s">
        <v>165</v>
      </c>
      <c r="AW254" s="13" t="s">
        <v>27</v>
      </c>
      <c r="AX254" s="13" t="s">
        <v>74</v>
      </c>
      <c r="AY254" s="179" t="s">
        <v>159</v>
      </c>
    </row>
    <row r="255" spans="2:65" s="1" customFormat="1" ht="24" customHeight="1">
      <c r="B255" s="155"/>
      <c r="C255" s="156" t="s">
        <v>446</v>
      </c>
      <c r="D255" s="156" t="s">
        <v>161</v>
      </c>
      <c r="E255" s="157" t="s">
        <v>628</v>
      </c>
      <c r="F255" s="158" t="s">
        <v>629</v>
      </c>
      <c r="G255" s="159" t="s">
        <v>202</v>
      </c>
      <c r="H255" s="160">
        <v>307.42</v>
      </c>
      <c r="I255" s="161"/>
      <c r="J255" s="162">
        <f>ROUND(I255*H255,2)</f>
        <v>0</v>
      </c>
      <c r="K255" s="158" t="s">
        <v>1</v>
      </c>
      <c r="L255" s="31"/>
      <c r="M255" s="163" t="s">
        <v>1</v>
      </c>
      <c r="N255" s="164" t="s">
        <v>36</v>
      </c>
      <c r="O255" s="54"/>
      <c r="P255" s="165">
        <f>O255*H255</f>
        <v>0</v>
      </c>
      <c r="Q255" s="165">
        <v>0</v>
      </c>
      <c r="R255" s="165">
        <f>Q255*H255</f>
        <v>0</v>
      </c>
      <c r="S255" s="165">
        <v>0</v>
      </c>
      <c r="T255" s="166">
        <f>S255*H255</f>
        <v>0</v>
      </c>
      <c r="AR255" s="167" t="s">
        <v>263</v>
      </c>
      <c r="AT255" s="167" t="s">
        <v>161</v>
      </c>
      <c r="AU255" s="167" t="s">
        <v>82</v>
      </c>
      <c r="AY255" s="16" t="s">
        <v>159</v>
      </c>
      <c r="BE255" s="168">
        <f>IF(N255="základná",J255,0)</f>
        <v>0</v>
      </c>
      <c r="BF255" s="168">
        <f>IF(N255="znížená",J255,0)</f>
        <v>0</v>
      </c>
      <c r="BG255" s="168">
        <f>IF(N255="zákl. prenesená",J255,0)</f>
        <v>0</v>
      </c>
      <c r="BH255" s="168">
        <f>IF(N255="zníž. prenesená",J255,0)</f>
        <v>0</v>
      </c>
      <c r="BI255" s="168">
        <f>IF(N255="nulová",J255,0)</f>
        <v>0</v>
      </c>
      <c r="BJ255" s="16" t="s">
        <v>82</v>
      </c>
      <c r="BK255" s="168">
        <f>ROUND(I255*H255,2)</f>
        <v>0</v>
      </c>
      <c r="BL255" s="16" t="s">
        <v>263</v>
      </c>
      <c r="BM255" s="167" t="s">
        <v>630</v>
      </c>
    </row>
    <row r="256" spans="2:65" s="1" customFormat="1" ht="192">
      <c r="B256" s="31"/>
      <c r="D256" s="170" t="s">
        <v>179</v>
      </c>
      <c r="F256" s="186" t="s">
        <v>631</v>
      </c>
      <c r="I256" s="95"/>
      <c r="L256" s="31"/>
      <c r="M256" s="187"/>
      <c r="N256" s="54"/>
      <c r="O256" s="54"/>
      <c r="P256" s="54"/>
      <c r="Q256" s="54"/>
      <c r="R256" s="54"/>
      <c r="S256" s="54"/>
      <c r="T256" s="55"/>
      <c r="AT256" s="16" t="s">
        <v>179</v>
      </c>
      <c r="AU256" s="16" t="s">
        <v>82</v>
      </c>
    </row>
    <row r="257" spans="2:65" s="12" customFormat="1">
      <c r="B257" s="169"/>
      <c r="D257" s="170" t="s">
        <v>167</v>
      </c>
      <c r="E257" s="171" t="s">
        <v>1</v>
      </c>
      <c r="F257" s="172" t="s">
        <v>632</v>
      </c>
      <c r="H257" s="173">
        <v>307.42</v>
      </c>
      <c r="I257" s="174"/>
      <c r="L257" s="169"/>
      <c r="M257" s="175"/>
      <c r="N257" s="176"/>
      <c r="O257" s="176"/>
      <c r="P257" s="176"/>
      <c r="Q257" s="176"/>
      <c r="R257" s="176"/>
      <c r="S257" s="176"/>
      <c r="T257" s="177"/>
      <c r="AT257" s="171" t="s">
        <v>167</v>
      </c>
      <c r="AU257" s="171" t="s">
        <v>82</v>
      </c>
      <c r="AV257" s="12" t="s">
        <v>82</v>
      </c>
      <c r="AW257" s="12" t="s">
        <v>27</v>
      </c>
      <c r="AX257" s="12" t="s">
        <v>70</v>
      </c>
      <c r="AY257" s="171" t="s">
        <v>159</v>
      </c>
    </row>
    <row r="258" spans="2:65" s="13" customFormat="1">
      <c r="B258" s="178"/>
      <c r="D258" s="170" t="s">
        <v>167</v>
      </c>
      <c r="E258" s="179" t="s">
        <v>1</v>
      </c>
      <c r="F258" s="180" t="s">
        <v>169</v>
      </c>
      <c r="H258" s="181">
        <v>307.42</v>
      </c>
      <c r="I258" s="182"/>
      <c r="L258" s="178"/>
      <c r="M258" s="183"/>
      <c r="N258" s="184"/>
      <c r="O258" s="184"/>
      <c r="P258" s="184"/>
      <c r="Q258" s="184"/>
      <c r="R258" s="184"/>
      <c r="S258" s="184"/>
      <c r="T258" s="185"/>
      <c r="AT258" s="179" t="s">
        <v>167</v>
      </c>
      <c r="AU258" s="179" t="s">
        <v>82</v>
      </c>
      <c r="AV258" s="13" t="s">
        <v>165</v>
      </c>
      <c r="AW258" s="13" t="s">
        <v>27</v>
      </c>
      <c r="AX258" s="13" t="s">
        <v>74</v>
      </c>
      <c r="AY258" s="179" t="s">
        <v>159</v>
      </c>
    </row>
    <row r="259" spans="2:65" s="1" customFormat="1" ht="36" customHeight="1">
      <c r="B259" s="155"/>
      <c r="C259" s="156" t="s">
        <v>633</v>
      </c>
      <c r="D259" s="156" t="s">
        <v>161</v>
      </c>
      <c r="E259" s="157" t="s">
        <v>634</v>
      </c>
      <c r="F259" s="158" t="s">
        <v>635</v>
      </c>
      <c r="G259" s="159" t="s">
        <v>202</v>
      </c>
      <c r="H259" s="160">
        <v>99.56</v>
      </c>
      <c r="I259" s="161"/>
      <c r="J259" s="162">
        <f>ROUND(I259*H259,2)</f>
        <v>0</v>
      </c>
      <c r="K259" s="158" t="s">
        <v>1</v>
      </c>
      <c r="L259" s="31"/>
      <c r="M259" s="163" t="s">
        <v>1</v>
      </c>
      <c r="N259" s="164" t="s">
        <v>36</v>
      </c>
      <c r="O259" s="54"/>
      <c r="P259" s="165">
        <f>O259*H259</f>
        <v>0</v>
      </c>
      <c r="Q259" s="165">
        <v>0</v>
      </c>
      <c r="R259" s="165">
        <f>Q259*H259</f>
        <v>0</v>
      </c>
      <c r="S259" s="165">
        <v>0</v>
      </c>
      <c r="T259" s="166">
        <f>S259*H259</f>
        <v>0</v>
      </c>
      <c r="AR259" s="167" t="s">
        <v>263</v>
      </c>
      <c r="AT259" s="167" t="s">
        <v>161</v>
      </c>
      <c r="AU259" s="167" t="s">
        <v>82</v>
      </c>
      <c r="AY259" s="16" t="s">
        <v>159</v>
      </c>
      <c r="BE259" s="168">
        <f>IF(N259="základná",J259,0)</f>
        <v>0</v>
      </c>
      <c r="BF259" s="168">
        <f>IF(N259="znížená",J259,0)</f>
        <v>0</v>
      </c>
      <c r="BG259" s="168">
        <f>IF(N259="zákl. prenesená",J259,0)</f>
        <v>0</v>
      </c>
      <c r="BH259" s="168">
        <f>IF(N259="zníž. prenesená",J259,0)</f>
        <v>0</v>
      </c>
      <c r="BI259" s="168">
        <f>IF(N259="nulová",J259,0)</f>
        <v>0</v>
      </c>
      <c r="BJ259" s="16" t="s">
        <v>82</v>
      </c>
      <c r="BK259" s="168">
        <f>ROUND(I259*H259,2)</f>
        <v>0</v>
      </c>
      <c r="BL259" s="16" t="s">
        <v>263</v>
      </c>
      <c r="BM259" s="167" t="s">
        <v>636</v>
      </c>
    </row>
    <row r="260" spans="2:65" s="1" customFormat="1" ht="163.19999999999999">
      <c r="B260" s="31"/>
      <c r="D260" s="170" t="s">
        <v>179</v>
      </c>
      <c r="F260" s="186" t="s">
        <v>637</v>
      </c>
      <c r="I260" s="95"/>
      <c r="L260" s="31"/>
      <c r="M260" s="187"/>
      <c r="N260" s="54"/>
      <c r="O260" s="54"/>
      <c r="P260" s="54"/>
      <c r="Q260" s="54"/>
      <c r="R260" s="54"/>
      <c r="S260" s="54"/>
      <c r="T260" s="55"/>
      <c r="AT260" s="16" t="s">
        <v>179</v>
      </c>
      <c r="AU260" s="16" t="s">
        <v>82</v>
      </c>
    </row>
    <row r="261" spans="2:65" s="12" customFormat="1">
      <c r="B261" s="169"/>
      <c r="D261" s="170" t="s">
        <v>167</v>
      </c>
      <c r="E261" s="171" t="s">
        <v>1</v>
      </c>
      <c r="F261" s="172" t="s">
        <v>638</v>
      </c>
      <c r="H261" s="173">
        <v>99.56</v>
      </c>
      <c r="I261" s="174"/>
      <c r="L261" s="169"/>
      <c r="M261" s="175"/>
      <c r="N261" s="176"/>
      <c r="O261" s="176"/>
      <c r="P261" s="176"/>
      <c r="Q261" s="176"/>
      <c r="R261" s="176"/>
      <c r="S261" s="176"/>
      <c r="T261" s="177"/>
      <c r="AT261" s="171" t="s">
        <v>167</v>
      </c>
      <c r="AU261" s="171" t="s">
        <v>82</v>
      </c>
      <c r="AV261" s="12" t="s">
        <v>82</v>
      </c>
      <c r="AW261" s="12" t="s">
        <v>27</v>
      </c>
      <c r="AX261" s="12" t="s">
        <v>70</v>
      </c>
      <c r="AY261" s="171" t="s">
        <v>159</v>
      </c>
    </row>
    <row r="262" spans="2:65" s="13" customFormat="1">
      <c r="B262" s="178"/>
      <c r="D262" s="170" t="s">
        <v>167</v>
      </c>
      <c r="E262" s="179" t="s">
        <v>1</v>
      </c>
      <c r="F262" s="180" t="s">
        <v>169</v>
      </c>
      <c r="H262" s="181">
        <v>99.56</v>
      </c>
      <c r="I262" s="182"/>
      <c r="L262" s="178"/>
      <c r="M262" s="183"/>
      <c r="N262" s="184"/>
      <c r="O262" s="184"/>
      <c r="P262" s="184"/>
      <c r="Q262" s="184"/>
      <c r="R262" s="184"/>
      <c r="S262" s="184"/>
      <c r="T262" s="185"/>
      <c r="AT262" s="179" t="s">
        <v>167</v>
      </c>
      <c r="AU262" s="179" t="s">
        <v>82</v>
      </c>
      <c r="AV262" s="13" t="s">
        <v>165</v>
      </c>
      <c r="AW262" s="13" t="s">
        <v>27</v>
      </c>
      <c r="AX262" s="13" t="s">
        <v>74</v>
      </c>
      <c r="AY262" s="179" t="s">
        <v>159</v>
      </c>
    </row>
    <row r="263" spans="2:65" s="1" customFormat="1" ht="36" customHeight="1">
      <c r="B263" s="155"/>
      <c r="C263" s="156" t="s">
        <v>639</v>
      </c>
      <c r="D263" s="156" t="s">
        <v>161</v>
      </c>
      <c r="E263" s="157" t="s">
        <v>640</v>
      </c>
      <c r="F263" s="158" t="s">
        <v>641</v>
      </c>
      <c r="G263" s="159" t="s">
        <v>202</v>
      </c>
      <c r="H263" s="160">
        <v>99.56</v>
      </c>
      <c r="I263" s="161"/>
      <c r="J263" s="162">
        <f>ROUND(I263*H263,2)</f>
        <v>0</v>
      </c>
      <c r="K263" s="158" t="s">
        <v>1</v>
      </c>
      <c r="L263" s="31"/>
      <c r="M263" s="163" t="s">
        <v>1</v>
      </c>
      <c r="N263" s="164" t="s">
        <v>36</v>
      </c>
      <c r="O263" s="54"/>
      <c r="P263" s="165">
        <f>O263*H263</f>
        <v>0</v>
      </c>
      <c r="Q263" s="165">
        <v>0</v>
      </c>
      <c r="R263" s="165">
        <f>Q263*H263</f>
        <v>0</v>
      </c>
      <c r="S263" s="165">
        <v>0</v>
      </c>
      <c r="T263" s="166">
        <f>S263*H263</f>
        <v>0</v>
      </c>
      <c r="AR263" s="167" t="s">
        <v>263</v>
      </c>
      <c r="AT263" s="167" t="s">
        <v>161</v>
      </c>
      <c r="AU263" s="167" t="s">
        <v>82</v>
      </c>
      <c r="AY263" s="16" t="s">
        <v>159</v>
      </c>
      <c r="BE263" s="168">
        <f>IF(N263="základná",J263,0)</f>
        <v>0</v>
      </c>
      <c r="BF263" s="168">
        <f>IF(N263="znížená",J263,0)</f>
        <v>0</v>
      </c>
      <c r="BG263" s="168">
        <f>IF(N263="zákl. prenesená",J263,0)</f>
        <v>0</v>
      </c>
      <c r="BH263" s="168">
        <f>IF(N263="zníž. prenesená",J263,0)</f>
        <v>0</v>
      </c>
      <c r="BI263" s="168">
        <f>IF(N263="nulová",J263,0)</f>
        <v>0</v>
      </c>
      <c r="BJ263" s="16" t="s">
        <v>82</v>
      </c>
      <c r="BK263" s="168">
        <f>ROUND(I263*H263,2)</f>
        <v>0</v>
      </c>
      <c r="BL263" s="16" t="s">
        <v>263</v>
      </c>
      <c r="BM263" s="167" t="s">
        <v>642</v>
      </c>
    </row>
    <row r="264" spans="2:65" s="1" customFormat="1" ht="105.6">
      <c r="B264" s="31"/>
      <c r="D264" s="170" t="s">
        <v>179</v>
      </c>
      <c r="F264" s="186" t="s">
        <v>643</v>
      </c>
      <c r="I264" s="95"/>
      <c r="L264" s="31"/>
      <c r="M264" s="187"/>
      <c r="N264" s="54"/>
      <c r="O264" s="54"/>
      <c r="P264" s="54"/>
      <c r="Q264" s="54"/>
      <c r="R264" s="54"/>
      <c r="S264" s="54"/>
      <c r="T264" s="55"/>
      <c r="AT264" s="16" t="s">
        <v>179</v>
      </c>
      <c r="AU264" s="16" t="s">
        <v>82</v>
      </c>
    </row>
    <row r="265" spans="2:65" s="12" customFormat="1">
      <c r="B265" s="169"/>
      <c r="D265" s="170" t="s">
        <v>167</v>
      </c>
      <c r="E265" s="171" t="s">
        <v>1</v>
      </c>
      <c r="F265" s="172" t="s">
        <v>638</v>
      </c>
      <c r="H265" s="173">
        <v>99.56</v>
      </c>
      <c r="I265" s="174"/>
      <c r="L265" s="169"/>
      <c r="M265" s="175"/>
      <c r="N265" s="176"/>
      <c r="O265" s="176"/>
      <c r="P265" s="176"/>
      <c r="Q265" s="176"/>
      <c r="R265" s="176"/>
      <c r="S265" s="176"/>
      <c r="T265" s="177"/>
      <c r="AT265" s="171" t="s">
        <v>167</v>
      </c>
      <c r="AU265" s="171" t="s">
        <v>82</v>
      </c>
      <c r="AV265" s="12" t="s">
        <v>82</v>
      </c>
      <c r="AW265" s="12" t="s">
        <v>27</v>
      </c>
      <c r="AX265" s="12" t="s">
        <v>70</v>
      </c>
      <c r="AY265" s="171" t="s">
        <v>159</v>
      </c>
    </row>
    <row r="266" spans="2:65" s="13" customFormat="1">
      <c r="B266" s="178"/>
      <c r="D266" s="170" t="s">
        <v>167</v>
      </c>
      <c r="E266" s="179" t="s">
        <v>1</v>
      </c>
      <c r="F266" s="180" t="s">
        <v>169</v>
      </c>
      <c r="H266" s="181">
        <v>99.56</v>
      </c>
      <c r="I266" s="182"/>
      <c r="L266" s="178"/>
      <c r="M266" s="183"/>
      <c r="N266" s="184"/>
      <c r="O266" s="184"/>
      <c r="P266" s="184"/>
      <c r="Q266" s="184"/>
      <c r="R266" s="184"/>
      <c r="S266" s="184"/>
      <c r="T266" s="185"/>
      <c r="AT266" s="179" t="s">
        <v>167</v>
      </c>
      <c r="AU266" s="179" t="s">
        <v>82</v>
      </c>
      <c r="AV266" s="13" t="s">
        <v>165</v>
      </c>
      <c r="AW266" s="13" t="s">
        <v>27</v>
      </c>
      <c r="AX266" s="13" t="s">
        <v>74</v>
      </c>
      <c r="AY266" s="179" t="s">
        <v>159</v>
      </c>
    </row>
    <row r="267" spans="2:65" s="1" customFormat="1" ht="24" customHeight="1">
      <c r="B267" s="155"/>
      <c r="C267" s="156" t="s">
        <v>644</v>
      </c>
      <c r="D267" s="156" t="s">
        <v>161</v>
      </c>
      <c r="E267" s="157" t="s">
        <v>645</v>
      </c>
      <c r="F267" s="158" t="s">
        <v>646</v>
      </c>
      <c r="G267" s="159" t="s">
        <v>202</v>
      </c>
      <c r="H267" s="160">
        <v>275.26</v>
      </c>
      <c r="I267" s="161"/>
      <c r="J267" s="162">
        <f>ROUND(I267*H267,2)</f>
        <v>0</v>
      </c>
      <c r="K267" s="158" t="s">
        <v>1</v>
      </c>
      <c r="L267" s="31"/>
      <c r="M267" s="163" t="s">
        <v>1</v>
      </c>
      <c r="N267" s="164" t="s">
        <v>36</v>
      </c>
      <c r="O267" s="54"/>
      <c r="P267" s="165">
        <f>O267*H267</f>
        <v>0</v>
      </c>
      <c r="Q267" s="165">
        <v>0</v>
      </c>
      <c r="R267" s="165">
        <f>Q267*H267</f>
        <v>0</v>
      </c>
      <c r="S267" s="165">
        <v>0</v>
      </c>
      <c r="T267" s="166">
        <f>S267*H267</f>
        <v>0</v>
      </c>
      <c r="AR267" s="167" t="s">
        <v>263</v>
      </c>
      <c r="AT267" s="167" t="s">
        <v>161</v>
      </c>
      <c r="AU267" s="167" t="s">
        <v>82</v>
      </c>
      <c r="AY267" s="16" t="s">
        <v>159</v>
      </c>
      <c r="BE267" s="168">
        <f>IF(N267="základná",J267,0)</f>
        <v>0</v>
      </c>
      <c r="BF267" s="168">
        <f>IF(N267="znížená",J267,0)</f>
        <v>0</v>
      </c>
      <c r="BG267" s="168">
        <f>IF(N267="zákl. prenesená",J267,0)</f>
        <v>0</v>
      </c>
      <c r="BH267" s="168">
        <f>IF(N267="zníž. prenesená",J267,0)</f>
        <v>0</v>
      </c>
      <c r="BI267" s="168">
        <f>IF(N267="nulová",J267,0)</f>
        <v>0</v>
      </c>
      <c r="BJ267" s="16" t="s">
        <v>82</v>
      </c>
      <c r="BK267" s="168">
        <f>ROUND(I267*H267,2)</f>
        <v>0</v>
      </c>
      <c r="BL267" s="16" t="s">
        <v>263</v>
      </c>
      <c r="BM267" s="167" t="s">
        <v>647</v>
      </c>
    </row>
    <row r="268" spans="2:65" s="1" customFormat="1" ht="220.8">
      <c r="B268" s="31"/>
      <c r="D268" s="170" t="s">
        <v>179</v>
      </c>
      <c r="F268" s="186" t="s">
        <v>648</v>
      </c>
      <c r="I268" s="95"/>
      <c r="L268" s="31"/>
      <c r="M268" s="187"/>
      <c r="N268" s="54"/>
      <c r="O268" s="54"/>
      <c r="P268" s="54"/>
      <c r="Q268" s="54"/>
      <c r="R268" s="54"/>
      <c r="S268" s="54"/>
      <c r="T268" s="55"/>
      <c r="AT268" s="16" t="s">
        <v>179</v>
      </c>
      <c r="AU268" s="16" t="s">
        <v>82</v>
      </c>
    </row>
    <row r="269" spans="2:65" s="12" customFormat="1">
      <c r="B269" s="169"/>
      <c r="D269" s="170" t="s">
        <v>167</v>
      </c>
      <c r="E269" s="171" t="s">
        <v>1</v>
      </c>
      <c r="F269" s="172" t="s">
        <v>649</v>
      </c>
      <c r="H269" s="173">
        <v>275.26</v>
      </c>
      <c r="I269" s="174"/>
      <c r="L269" s="169"/>
      <c r="M269" s="175"/>
      <c r="N269" s="176"/>
      <c r="O269" s="176"/>
      <c r="P269" s="176"/>
      <c r="Q269" s="176"/>
      <c r="R269" s="176"/>
      <c r="S269" s="176"/>
      <c r="T269" s="177"/>
      <c r="AT269" s="171" t="s">
        <v>167</v>
      </c>
      <c r="AU269" s="171" t="s">
        <v>82</v>
      </c>
      <c r="AV269" s="12" t="s">
        <v>82</v>
      </c>
      <c r="AW269" s="12" t="s">
        <v>27</v>
      </c>
      <c r="AX269" s="12" t="s">
        <v>70</v>
      </c>
      <c r="AY269" s="171" t="s">
        <v>159</v>
      </c>
    </row>
    <row r="270" spans="2:65" s="13" customFormat="1">
      <c r="B270" s="178"/>
      <c r="D270" s="170" t="s">
        <v>167</v>
      </c>
      <c r="E270" s="179" t="s">
        <v>1</v>
      </c>
      <c r="F270" s="180" t="s">
        <v>169</v>
      </c>
      <c r="H270" s="181">
        <v>275.26</v>
      </c>
      <c r="I270" s="182"/>
      <c r="L270" s="178"/>
      <c r="M270" s="183"/>
      <c r="N270" s="184"/>
      <c r="O270" s="184"/>
      <c r="P270" s="184"/>
      <c r="Q270" s="184"/>
      <c r="R270" s="184"/>
      <c r="S270" s="184"/>
      <c r="T270" s="185"/>
      <c r="AT270" s="179" t="s">
        <v>167</v>
      </c>
      <c r="AU270" s="179" t="s">
        <v>82</v>
      </c>
      <c r="AV270" s="13" t="s">
        <v>165</v>
      </c>
      <c r="AW270" s="13" t="s">
        <v>27</v>
      </c>
      <c r="AX270" s="13" t="s">
        <v>74</v>
      </c>
      <c r="AY270" s="179" t="s">
        <v>159</v>
      </c>
    </row>
    <row r="271" spans="2:65" s="1" customFormat="1" ht="24" customHeight="1">
      <c r="B271" s="155"/>
      <c r="C271" s="156" t="s">
        <v>650</v>
      </c>
      <c r="D271" s="156" t="s">
        <v>161</v>
      </c>
      <c r="E271" s="157" t="s">
        <v>651</v>
      </c>
      <c r="F271" s="158" t="s">
        <v>652</v>
      </c>
      <c r="G271" s="159" t="s">
        <v>202</v>
      </c>
      <c r="H271" s="160">
        <v>119.49</v>
      </c>
      <c r="I271" s="161"/>
      <c r="J271" s="162">
        <f>ROUND(I271*H271,2)</f>
        <v>0</v>
      </c>
      <c r="K271" s="158" t="s">
        <v>1</v>
      </c>
      <c r="L271" s="31"/>
      <c r="M271" s="163" t="s">
        <v>1</v>
      </c>
      <c r="N271" s="164" t="s">
        <v>36</v>
      </c>
      <c r="O271" s="54"/>
      <c r="P271" s="165">
        <f>O271*H271</f>
        <v>0</v>
      </c>
      <c r="Q271" s="165">
        <v>0</v>
      </c>
      <c r="R271" s="165">
        <f>Q271*H271</f>
        <v>0</v>
      </c>
      <c r="S271" s="165">
        <v>0</v>
      </c>
      <c r="T271" s="166">
        <f>S271*H271</f>
        <v>0</v>
      </c>
      <c r="AR271" s="167" t="s">
        <v>263</v>
      </c>
      <c r="AT271" s="167" t="s">
        <v>161</v>
      </c>
      <c r="AU271" s="167" t="s">
        <v>82</v>
      </c>
      <c r="AY271" s="16" t="s">
        <v>159</v>
      </c>
      <c r="BE271" s="168">
        <f>IF(N271="základná",J271,0)</f>
        <v>0</v>
      </c>
      <c r="BF271" s="168">
        <f>IF(N271="znížená",J271,0)</f>
        <v>0</v>
      </c>
      <c r="BG271" s="168">
        <f>IF(N271="zákl. prenesená",J271,0)</f>
        <v>0</v>
      </c>
      <c r="BH271" s="168">
        <f>IF(N271="zníž. prenesená",J271,0)</f>
        <v>0</v>
      </c>
      <c r="BI271" s="168">
        <f>IF(N271="nulová",J271,0)</f>
        <v>0</v>
      </c>
      <c r="BJ271" s="16" t="s">
        <v>82</v>
      </c>
      <c r="BK271" s="168">
        <f>ROUND(I271*H271,2)</f>
        <v>0</v>
      </c>
      <c r="BL271" s="16" t="s">
        <v>263</v>
      </c>
      <c r="BM271" s="167" t="s">
        <v>653</v>
      </c>
    </row>
    <row r="272" spans="2:65" s="1" customFormat="1" ht="192">
      <c r="B272" s="31"/>
      <c r="D272" s="170" t="s">
        <v>179</v>
      </c>
      <c r="F272" s="186" t="s">
        <v>654</v>
      </c>
      <c r="I272" s="95"/>
      <c r="L272" s="31"/>
      <c r="M272" s="187"/>
      <c r="N272" s="54"/>
      <c r="O272" s="54"/>
      <c r="P272" s="54"/>
      <c r="Q272" s="54"/>
      <c r="R272" s="54"/>
      <c r="S272" s="54"/>
      <c r="T272" s="55"/>
      <c r="AT272" s="16" t="s">
        <v>179</v>
      </c>
      <c r="AU272" s="16" t="s">
        <v>82</v>
      </c>
    </row>
    <row r="273" spans="2:65" s="12" customFormat="1">
      <c r="B273" s="169"/>
      <c r="D273" s="170" t="s">
        <v>167</v>
      </c>
      <c r="E273" s="171" t="s">
        <v>1</v>
      </c>
      <c r="F273" s="172" t="s">
        <v>655</v>
      </c>
      <c r="H273" s="173">
        <v>119.49</v>
      </c>
      <c r="I273" s="174"/>
      <c r="L273" s="169"/>
      <c r="M273" s="175"/>
      <c r="N273" s="176"/>
      <c r="O273" s="176"/>
      <c r="P273" s="176"/>
      <c r="Q273" s="176"/>
      <c r="R273" s="176"/>
      <c r="S273" s="176"/>
      <c r="T273" s="177"/>
      <c r="AT273" s="171" t="s">
        <v>167</v>
      </c>
      <c r="AU273" s="171" t="s">
        <v>82</v>
      </c>
      <c r="AV273" s="12" t="s">
        <v>82</v>
      </c>
      <c r="AW273" s="12" t="s">
        <v>27</v>
      </c>
      <c r="AX273" s="12" t="s">
        <v>70</v>
      </c>
      <c r="AY273" s="171" t="s">
        <v>159</v>
      </c>
    </row>
    <row r="274" spans="2:65" s="13" customFormat="1">
      <c r="B274" s="178"/>
      <c r="D274" s="170" t="s">
        <v>167</v>
      </c>
      <c r="E274" s="179" t="s">
        <v>1</v>
      </c>
      <c r="F274" s="180" t="s">
        <v>169</v>
      </c>
      <c r="H274" s="181">
        <v>119.49</v>
      </c>
      <c r="I274" s="182"/>
      <c r="L274" s="178"/>
      <c r="M274" s="183"/>
      <c r="N274" s="184"/>
      <c r="O274" s="184"/>
      <c r="P274" s="184"/>
      <c r="Q274" s="184"/>
      <c r="R274" s="184"/>
      <c r="S274" s="184"/>
      <c r="T274" s="185"/>
      <c r="AT274" s="179" t="s">
        <v>167</v>
      </c>
      <c r="AU274" s="179" t="s">
        <v>82</v>
      </c>
      <c r="AV274" s="13" t="s">
        <v>165</v>
      </c>
      <c r="AW274" s="13" t="s">
        <v>27</v>
      </c>
      <c r="AX274" s="13" t="s">
        <v>74</v>
      </c>
      <c r="AY274" s="179" t="s">
        <v>159</v>
      </c>
    </row>
    <row r="275" spans="2:65" s="1" customFormat="1" ht="24" customHeight="1">
      <c r="B275" s="155"/>
      <c r="C275" s="156" t="s">
        <v>656</v>
      </c>
      <c r="D275" s="156" t="s">
        <v>161</v>
      </c>
      <c r="E275" s="157" t="s">
        <v>657</v>
      </c>
      <c r="F275" s="158" t="s">
        <v>658</v>
      </c>
      <c r="G275" s="159" t="s">
        <v>202</v>
      </c>
      <c r="H275" s="160">
        <v>3.3479999999999999</v>
      </c>
      <c r="I275" s="161"/>
      <c r="J275" s="162">
        <f>ROUND(I275*H275,2)</f>
        <v>0</v>
      </c>
      <c r="K275" s="158" t="s">
        <v>1</v>
      </c>
      <c r="L275" s="31"/>
      <c r="M275" s="163" t="s">
        <v>1</v>
      </c>
      <c r="N275" s="164" t="s">
        <v>36</v>
      </c>
      <c r="O275" s="54"/>
      <c r="P275" s="165">
        <f>O275*H275</f>
        <v>0</v>
      </c>
      <c r="Q275" s="165">
        <v>0</v>
      </c>
      <c r="R275" s="165">
        <f>Q275*H275</f>
        <v>0</v>
      </c>
      <c r="S275" s="165">
        <v>0</v>
      </c>
      <c r="T275" s="166">
        <f>S275*H275</f>
        <v>0</v>
      </c>
      <c r="AR275" s="167" t="s">
        <v>263</v>
      </c>
      <c r="AT275" s="167" t="s">
        <v>161</v>
      </c>
      <c r="AU275" s="167" t="s">
        <v>82</v>
      </c>
      <c r="AY275" s="16" t="s">
        <v>159</v>
      </c>
      <c r="BE275" s="168">
        <f>IF(N275="základná",J275,0)</f>
        <v>0</v>
      </c>
      <c r="BF275" s="168">
        <f>IF(N275="znížená",J275,0)</f>
        <v>0</v>
      </c>
      <c r="BG275" s="168">
        <f>IF(N275="zákl. prenesená",J275,0)</f>
        <v>0</v>
      </c>
      <c r="BH275" s="168">
        <f>IF(N275="zníž. prenesená",J275,0)</f>
        <v>0</v>
      </c>
      <c r="BI275" s="168">
        <f>IF(N275="nulová",J275,0)</f>
        <v>0</v>
      </c>
      <c r="BJ275" s="16" t="s">
        <v>82</v>
      </c>
      <c r="BK275" s="168">
        <f>ROUND(I275*H275,2)</f>
        <v>0</v>
      </c>
      <c r="BL275" s="16" t="s">
        <v>263</v>
      </c>
      <c r="BM275" s="167" t="s">
        <v>659</v>
      </c>
    </row>
    <row r="276" spans="2:65" s="1" customFormat="1" ht="86.4">
      <c r="B276" s="31"/>
      <c r="D276" s="170" t="s">
        <v>179</v>
      </c>
      <c r="F276" s="186" t="s">
        <v>660</v>
      </c>
      <c r="I276" s="95"/>
      <c r="L276" s="31"/>
      <c r="M276" s="187"/>
      <c r="N276" s="54"/>
      <c r="O276" s="54"/>
      <c r="P276" s="54"/>
      <c r="Q276" s="54"/>
      <c r="R276" s="54"/>
      <c r="S276" s="54"/>
      <c r="T276" s="55"/>
      <c r="AT276" s="16" t="s">
        <v>179</v>
      </c>
      <c r="AU276" s="16" t="s">
        <v>82</v>
      </c>
    </row>
    <row r="277" spans="2:65" s="12" customFormat="1">
      <c r="B277" s="169"/>
      <c r="D277" s="170" t="s">
        <v>167</v>
      </c>
      <c r="E277" s="171" t="s">
        <v>1</v>
      </c>
      <c r="F277" s="172" t="s">
        <v>661</v>
      </c>
      <c r="H277" s="173">
        <v>3.3479999999999999</v>
      </c>
      <c r="I277" s="174"/>
      <c r="L277" s="169"/>
      <c r="M277" s="175"/>
      <c r="N277" s="176"/>
      <c r="O277" s="176"/>
      <c r="P277" s="176"/>
      <c r="Q277" s="176"/>
      <c r="R277" s="176"/>
      <c r="S277" s="176"/>
      <c r="T277" s="177"/>
      <c r="AT277" s="171" t="s">
        <v>167</v>
      </c>
      <c r="AU277" s="171" t="s">
        <v>82</v>
      </c>
      <c r="AV277" s="12" t="s">
        <v>82</v>
      </c>
      <c r="AW277" s="12" t="s">
        <v>27</v>
      </c>
      <c r="AX277" s="12" t="s">
        <v>74</v>
      </c>
      <c r="AY277" s="171" t="s">
        <v>159</v>
      </c>
    </row>
    <row r="278" spans="2:65" s="1" customFormat="1" ht="24" customHeight="1">
      <c r="B278" s="155"/>
      <c r="C278" s="156" t="s">
        <v>662</v>
      </c>
      <c r="D278" s="156" t="s">
        <v>161</v>
      </c>
      <c r="E278" s="157" t="s">
        <v>663</v>
      </c>
      <c r="F278" s="158" t="s">
        <v>664</v>
      </c>
      <c r="G278" s="159" t="s">
        <v>202</v>
      </c>
      <c r="H278" s="160">
        <v>52.73</v>
      </c>
      <c r="I278" s="161"/>
      <c r="J278" s="162">
        <f>ROUND(I278*H278,2)</f>
        <v>0</v>
      </c>
      <c r="K278" s="158" t="s">
        <v>1</v>
      </c>
      <c r="L278" s="31"/>
      <c r="M278" s="163" t="s">
        <v>1</v>
      </c>
      <c r="N278" s="164" t="s">
        <v>36</v>
      </c>
      <c r="O278" s="54"/>
      <c r="P278" s="165">
        <f>O278*H278</f>
        <v>0</v>
      </c>
      <c r="Q278" s="165">
        <v>0</v>
      </c>
      <c r="R278" s="165">
        <f>Q278*H278</f>
        <v>0</v>
      </c>
      <c r="S278" s="165">
        <v>0</v>
      </c>
      <c r="T278" s="166">
        <f>S278*H278</f>
        <v>0</v>
      </c>
      <c r="AR278" s="167" t="s">
        <v>263</v>
      </c>
      <c r="AT278" s="167" t="s">
        <v>161</v>
      </c>
      <c r="AU278" s="167" t="s">
        <v>82</v>
      </c>
      <c r="AY278" s="16" t="s">
        <v>159</v>
      </c>
      <c r="BE278" s="168">
        <f>IF(N278="základná",J278,0)</f>
        <v>0</v>
      </c>
      <c r="BF278" s="168">
        <f>IF(N278="znížená",J278,0)</f>
        <v>0</v>
      </c>
      <c r="BG278" s="168">
        <f>IF(N278="zákl. prenesená",J278,0)</f>
        <v>0</v>
      </c>
      <c r="BH278" s="168">
        <f>IF(N278="zníž. prenesená",J278,0)</f>
        <v>0</v>
      </c>
      <c r="BI278" s="168">
        <f>IF(N278="nulová",J278,0)</f>
        <v>0</v>
      </c>
      <c r="BJ278" s="16" t="s">
        <v>82</v>
      </c>
      <c r="BK278" s="168">
        <f>ROUND(I278*H278,2)</f>
        <v>0</v>
      </c>
      <c r="BL278" s="16" t="s">
        <v>263</v>
      </c>
      <c r="BM278" s="167" t="s">
        <v>665</v>
      </c>
    </row>
    <row r="279" spans="2:65" s="1" customFormat="1" ht="153.6">
      <c r="B279" s="31"/>
      <c r="D279" s="170" t="s">
        <v>179</v>
      </c>
      <c r="F279" s="186" t="s">
        <v>666</v>
      </c>
      <c r="I279" s="95"/>
      <c r="L279" s="31"/>
      <c r="M279" s="187"/>
      <c r="N279" s="54"/>
      <c r="O279" s="54"/>
      <c r="P279" s="54"/>
      <c r="Q279" s="54"/>
      <c r="R279" s="54"/>
      <c r="S279" s="54"/>
      <c r="T279" s="55"/>
      <c r="AT279" s="16" t="s">
        <v>179</v>
      </c>
      <c r="AU279" s="16" t="s">
        <v>82</v>
      </c>
    </row>
    <row r="280" spans="2:65" s="12" customFormat="1">
      <c r="B280" s="169"/>
      <c r="D280" s="170" t="s">
        <v>167</v>
      </c>
      <c r="E280" s="171" t="s">
        <v>1</v>
      </c>
      <c r="F280" s="172" t="s">
        <v>667</v>
      </c>
      <c r="H280" s="173">
        <v>52.73</v>
      </c>
      <c r="I280" s="174"/>
      <c r="L280" s="169"/>
      <c r="M280" s="175"/>
      <c r="N280" s="176"/>
      <c r="O280" s="176"/>
      <c r="P280" s="176"/>
      <c r="Q280" s="176"/>
      <c r="R280" s="176"/>
      <c r="S280" s="176"/>
      <c r="T280" s="177"/>
      <c r="AT280" s="171" t="s">
        <v>167</v>
      </c>
      <c r="AU280" s="171" t="s">
        <v>82</v>
      </c>
      <c r="AV280" s="12" t="s">
        <v>82</v>
      </c>
      <c r="AW280" s="12" t="s">
        <v>27</v>
      </c>
      <c r="AX280" s="12" t="s">
        <v>70</v>
      </c>
      <c r="AY280" s="171" t="s">
        <v>159</v>
      </c>
    </row>
    <row r="281" spans="2:65" s="13" customFormat="1">
      <c r="B281" s="178"/>
      <c r="D281" s="170" t="s">
        <v>167</v>
      </c>
      <c r="E281" s="179" t="s">
        <v>1</v>
      </c>
      <c r="F281" s="180" t="s">
        <v>169</v>
      </c>
      <c r="H281" s="181">
        <v>52.73</v>
      </c>
      <c r="I281" s="182"/>
      <c r="L281" s="178"/>
      <c r="M281" s="183"/>
      <c r="N281" s="184"/>
      <c r="O281" s="184"/>
      <c r="P281" s="184"/>
      <c r="Q281" s="184"/>
      <c r="R281" s="184"/>
      <c r="S281" s="184"/>
      <c r="T281" s="185"/>
      <c r="AT281" s="179" t="s">
        <v>167</v>
      </c>
      <c r="AU281" s="179" t="s">
        <v>82</v>
      </c>
      <c r="AV281" s="13" t="s">
        <v>165</v>
      </c>
      <c r="AW281" s="13" t="s">
        <v>27</v>
      </c>
      <c r="AX281" s="13" t="s">
        <v>74</v>
      </c>
      <c r="AY281" s="179" t="s">
        <v>159</v>
      </c>
    </row>
    <row r="282" spans="2:65" s="1" customFormat="1" ht="36" customHeight="1">
      <c r="B282" s="155"/>
      <c r="C282" s="156" t="s">
        <v>668</v>
      </c>
      <c r="D282" s="156" t="s">
        <v>161</v>
      </c>
      <c r="E282" s="157" t="s">
        <v>669</v>
      </c>
      <c r="F282" s="158" t="s">
        <v>670</v>
      </c>
      <c r="G282" s="159" t="s">
        <v>202</v>
      </c>
      <c r="H282" s="160">
        <v>52.73</v>
      </c>
      <c r="I282" s="161"/>
      <c r="J282" s="162">
        <f>ROUND(I282*H282,2)</f>
        <v>0</v>
      </c>
      <c r="K282" s="158" t="s">
        <v>1</v>
      </c>
      <c r="L282" s="31"/>
      <c r="M282" s="163" t="s">
        <v>1</v>
      </c>
      <c r="N282" s="164" t="s">
        <v>36</v>
      </c>
      <c r="O282" s="54"/>
      <c r="P282" s="165">
        <f>O282*H282</f>
        <v>0</v>
      </c>
      <c r="Q282" s="165">
        <v>0</v>
      </c>
      <c r="R282" s="165">
        <f>Q282*H282</f>
        <v>0</v>
      </c>
      <c r="S282" s="165">
        <v>0</v>
      </c>
      <c r="T282" s="166">
        <f>S282*H282</f>
        <v>0</v>
      </c>
      <c r="AR282" s="167" t="s">
        <v>263</v>
      </c>
      <c r="AT282" s="167" t="s">
        <v>161</v>
      </c>
      <c r="AU282" s="167" t="s">
        <v>82</v>
      </c>
      <c r="AY282" s="16" t="s">
        <v>159</v>
      </c>
      <c r="BE282" s="168">
        <f>IF(N282="základná",J282,0)</f>
        <v>0</v>
      </c>
      <c r="BF282" s="168">
        <f>IF(N282="znížená",J282,0)</f>
        <v>0</v>
      </c>
      <c r="BG282" s="168">
        <f>IF(N282="zákl. prenesená",J282,0)</f>
        <v>0</v>
      </c>
      <c r="BH282" s="168">
        <f>IF(N282="zníž. prenesená",J282,0)</f>
        <v>0</v>
      </c>
      <c r="BI282" s="168">
        <f>IF(N282="nulová",J282,0)</f>
        <v>0</v>
      </c>
      <c r="BJ282" s="16" t="s">
        <v>82</v>
      </c>
      <c r="BK282" s="168">
        <f>ROUND(I282*H282,2)</f>
        <v>0</v>
      </c>
      <c r="BL282" s="16" t="s">
        <v>263</v>
      </c>
      <c r="BM282" s="167" t="s">
        <v>671</v>
      </c>
    </row>
    <row r="283" spans="2:65" s="1" customFormat="1" ht="134.4">
      <c r="B283" s="31"/>
      <c r="D283" s="170" t="s">
        <v>179</v>
      </c>
      <c r="F283" s="186" t="s">
        <v>672</v>
      </c>
      <c r="I283" s="95"/>
      <c r="L283" s="31"/>
      <c r="M283" s="187"/>
      <c r="N283" s="54"/>
      <c r="O283" s="54"/>
      <c r="P283" s="54"/>
      <c r="Q283" s="54"/>
      <c r="R283" s="54"/>
      <c r="S283" s="54"/>
      <c r="T283" s="55"/>
      <c r="AT283" s="16" t="s">
        <v>179</v>
      </c>
      <c r="AU283" s="16" t="s">
        <v>82</v>
      </c>
    </row>
    <row r="284" spans="2:65" s="12" customFormat="1">
      <c r="B284" s="169"/>
      <c r="D284" s="170" t="s">
        <v>167</v>
      </c>
      <c r="E284" s="171" t="s">
        <v>1</v>
      </c>
      <c r="F284" s="172" t="s">
        <v>667</v>
      </c>
      <c r="H284" s="173">
        <v>52.73</v>
      </c>
      <c r="I284" s="174"/>
      <c r="L284" s="169"/>
      <c r="M284" s="175"/>
      <c r="N284" s="176"/>
      <c r="O284" s="176"/>
      <c r="P284" s="176"/>
      <c r="Q284" s="176"/>
      <c r="R284" s="176"/>
      <c r="S284" s="176"/>
      <c r="T284" s="177"/>
      <c r="AT284" s="171" t="s">
        <v>167</v>
      </c>
      <c r="AU284" s="171" t="s">
        <v>82</v>
      </c>
      <c r="AV284" s="12" t="s">
        <v>82</v>
      </c>
      <c r="AW284" s="12" t="s">
        <v>27</v>
      </c>
      <c r="AX284" s="12" t="s">
        <v>70</v>
      </c>
      <c r="AY284" s="171" t="s">
        <v>159</v>
      </c>
    </row>
    <row r="285" spans="2:65" s="13" customFormat="1">
      <c r="B285" s="178"/>
      <c r="D285" s="170" t="s">
        <v>167</v>
      </c>
      <c r="E285" s="179" t="s">
        <v>1</v>
      </c>
      <c r="F285" s="180" t="s">
        <v>169</v>
      </c>
      <c r="H285" s="181">
        <v>52.73</v>
      </c>
      <c r="I285" s="182"/>
      <c r="L285" s="178"/>
      <c r="M285" s="183"/>
      <c r="N285" s="184"/>
      <c r="O285" s="184"/>
      <c r="P285" s="184"/>
      <c r="Q285" s="184"/>
      <c r="R285" s="184"/>
      <c r="S285" s="184"/>
      <c r="T285" s="185"/>
      <c r="AT285" s="179" t="s">
        <v>167</v>
      </c>
      <c r="AU285" s="179" t="s">
        <v>82</v>
      </c>
      <c r="AV285" s="13" t="s">
        <v>165</v>
      </c>
      <c r="AW285" s="13" t="s">
        <v>27</v>
      </c>
      <c r="AX285" s="13" t="s">
        <v>74</v>
      </c>
      <c r="AY285" s="179" t="s">
        <v>159</v>
      </c>
    </row>
    <row r="286" spans="2:65" s="1" customFormat="1" ht="24" customHeight="1">
      <c r="B286" s="155"/>
      <c r="C286" s="156" t="s">
        <v>673</v>
      </c>
      <c r="D286" s="156" t="s">
        <v>161</v>
      </c>
      <c r="E286" s="157" t="s">
        <v>674</v>
      </c>
      <c r="F286" s="158" t="s">
        <v>675</v>
      </c>
      <c r="G286" s="159" t="s">
        <v>202</v>
      </c>
      <c r="H286" s="160">
        <v>78.03</v>
      </c>
      <c r="I286" s="161"/>
      <c r="J286" s="162">
        <f>ROUND(I286*H286,2)</f>
        <v>0</v>
      </c>
      <c r="K286" s="158" t="s">
        <v>1</v>
      </c>
      <c r="L286" s="31"/>
      <c r="M286" s="163" t="s">
        <v>1</v>
      </c>
      <c r="N286" s="164" t="s">
        <v>36</v>
      </c>
      <c r="O286" s="54"/>
      <c r="P286" s="165">
        <f>O286*H286</f>
        <v>0</v>
      </c>
      <c r="Q286" s="165">
        <v>0</v>
      </c>
      <c r="R286" s="165">
        <f>Q286*H286</f>
        <v>0</v>
      </c>
      <c r="S286" s="165">
        <v>0</v>
      </c>
      <c r="T286" s="166">
        <f>S286*H286</f>
        <v>0</v>
      </c>
      <c r="AR286" s="167" t="s">
        <v>263</v>
      </c>
      <c r="AT286" s="167" t="s">
        <v>161</v>
      </c>
      <c r="AU286" s="167" t="s">
        <v>82</v>
      </c>
      <c r="AY286" s="16" t="s">
        <v>159</v>
      </c>
      <c r="BE286" s="168">
        <f>IF(N286="základná",J286,0)</f>
        <v>0</v>
      </c>
      <c r="BF286" s="168">
        <f>IF(N286="znížená",J286,0)</f>
        <v>0</v>
      </c>
      <c r="BG286" s="168">
        <f>IF(N286="zákl. prenesená",J286,0)</f>
        <v>0</v>
      </c>
      <c r="BH286" s="168">
        <f>IF(N286="zníž. prenesená",J286,0)</f>
        <v>0</v>
      </c>
      <c r="BI286" s="168">
        <f>IF(N286="nulová",J286,0)</f>
        <v>0</v>
      </c>
      <c r="BJ286" s="16" t="s">
        <v>82</v>
      </c>
      <c r="BK286" s="168">
        <f>ROUND(I286*H286,2)</f>
        <v>0</v>
      </c>
      <c r="BL286" s="16" t="s">
        <v>263</v>
      </c>
      <c r="BM286" s="167" t="s">
        <v>676</v>
      </c>
    </row>
    <row r="287" spans="2:65" s="1" customFormat="1" ht="192">
      <c r="B287" s="31"/>
      <c r="D287" s="170" t="s">
        <v>179</v>
      </c>
      <c r="F287" s="186" t="s">
        <v>654</v>
      </c>
      <c r="I287" s="95"/>
      <c r="L287" s="31"/>
      <c r="M287" s="187"/>
      <c r="N287" s="54"/>
      <c r="O287" s="54"/>
      <c r="P287" s="54"/>
      <c r="Q287" s="54"/>
      <c r="R287" s="54"/>
      <c r="S287" s="54"/>
      <c r="T287" s="55"/>
      <c r="AT287" s="16" t="s">
        <v>179</v>
      </c>
      <c r="AU287" s="16" t="s">
        <v>82</v>
      </c>
    </row>
    <row r="288" spans="2:65" s="12" customFormat="1">
      <c r="B288" s="169"/>
      <c r="D288" s="170" t="s">
        <v>167</v>
      </c>
      <c r="E288" s="171" t="s">
        <v>1</v>
      </c>
      <c r="F288" s="172" t="s">
        <v>677</v>
      </c>
      <c r="H288" s="173">
        <v>78.03</v>
      </c>
      <c r="I288" s="174"/>
      <c r="L288" s="169"/>
      <c r="M288" s="175"/>
      <c r="N288" s="176"/>
      <c r="O288" s="176"/>
      <c r="P288" s="176"/>
      <c r="Q288" s="176"/>
      <c r="R288" s="176"/>
      <c r="S288" s="176"/>
      <c r="T288" s="177"/>
      <c r="AT288" s="171" t="s">
        <v>167</v>
      </c>
      <c r="AU288" s="171" t="s">
        <v>82</v>
      </c>
      <c r="AV288" s="12" t="s">
        <v>82</v>
      </c>
      <c r="AW288" s="12" t="s">
        <v>27</v>
      </c>
      <c r="AX288" s="12" t="s">
        <v>70</v>
      </c>
      <c r="AY288" s="171" t="s">
        <v>159</v>
      </c>
    </row>
    <row r="289" spans="2:65" s="13" customFormat="1">
      <c r="B289" s="178"/>
      <c r="D289" s="170" t="s">
        <v>167</v>
      </c>
      <c r="E289" s="179" t="s">
        <v>1</v>
      </c>
      <c r="F289" s="180" t="s">
        <v>169</v>
      </c>
      <c r="H289" s="181">
        <v>78.03</v>
      </c>
      <c r="I289" s="182"/>
      <c r="L289" s="178"/>
      <c r="M289" s="183"/>
      <c r="N289" s="184"/>
      <c r="O289" s="184"/>
      <c r="P289" s="184"/>
      <c r="Q289" s="184"/>
      <c r="R289" s="184"/>
      <c r="S289" s="184"/>
      <c r="T289" s="185"/>
      <c r="AT289" s="179" t="s">
        <v>167</v>
      </c>
      <c r="AU289" s="179" t="s">
        <v>82</v>
      </c>
      <c r="AV289" s="13" t="s">
        <v>165</v>
      </c>
      <c r="AW289" s="13" t="s">
        <v>27</v>
      </c>
      <c r="AX289" s="13" t="s">
        <v>74</v>
      </c>
      <c r="AY289" s="179" t="s">
        <v>159</v>
      </c>
    </row>
    <row r="290" spans="2:65" s="1" customFormat="1" ht="24" customHeight="1">
      <c r="B290" s="155"/>
      <c r="C290" s="156" t="s">
        <v>678</v>
      </c>
      <c r="D290" s="156" t="s">
        <v>161</v>
      </c>
      <c r="E290" s="157" t="s">
        <v>679</v>
      </c>
      <c r="F290" s="158" t="s">
        <v>675</v>
      </c>
      <c r="G290" s="159" t="s">
        <v>202</v>
      </c>
      <c r="H290" s="160">
        <v>78.03</v>
      </c>
      <c r="I290" s="161"/>
      <c r="J290" s="162">
        <f>ROUND(I290*H290,2)</f>
        <v>0</v>
      </c>
      <c r="K290" s="158" t="s">
        <v>1</v>
      </c>
      <c r="L290" s="31"/>
      <c r="M290" s="163" t="s">
        <v>1</v>
      </c>
      <c r="N290" s="164" t="s">
        <v>36</v>
      </c>
      <c r="O290" s="54"/>
      <c r="P290" s="165">
        <f>O290*H290</f>
        <v>0</v>
      </c>
      <c r="Q290" s="165">
        <v>0</v>
      </c>
      <c r="R290" s="165">
        <f>Q290*H290</f>
        <v>0</v>
      </c>
      <c r="S290" s="165">
        <v>0</v>
      </c>
      <c r="T290" s="166">
        <f>S290*H290</f>
        <v>0</v>
      </c>
      <c r="AR290" s="167" t="s">
        <v>263</v>
      </c>
      <c r="AT290" s="167" t="s">
        <v>161</v>
      </c>
      <c r="AU290" s="167" t="s">
        <v>82</v>
      </c>
      <c r="AY290" s="16" t="s">
        <v>159</v>
      </c>
      <c r="BE290" s="168">
        <f>IF(N290="základná",J290,0)</f>
        <v>0</v>
      </c>
      <c r="BF290" s="168">
        <f>IF(N290="znížená",J290,0)</f>
        <v>0</v>
      </c>
      <c r="BG290" s="168">
        <f>IF(N290="zákl. prenesená",J290,0)</f>
        <v>0</v>
      </c>
      <c r="BH290" s="168">
        <f>IF(N290="zníž. prenesená",J290,0)</f>
        <v>0</v>
      </c>
      <c r="BI290" s="168">
        <f>IF(N290="nulová",J290,0)</f>
        <v>0</v>
      </c>
      <c r="BJ290" s="16" t="s">
        <v>82</v>
      </c>
      <c r="BK290" s="168">
        <f>ROUND(I290*H290,2)</f>
        <v>0</v>
      </c>
      <c r="BL290" s="16" t="s">
        <v>263</v>
      </c>
      <c r="BM290" s="167" t="s">
        <v>680</v>
      </c>
    </row>
    <row r="291" spans="2:65" s="1" customFormat="1" ht="134.4">
      <c r="B291" s="31"/>
      <c r="D291" s="170" t="s">
        <v>179</v>
      </c>
      <c r="F291" s="186" t="s">
        <v>672</v>
      </c>
      <c r="I291" s="95"/>
      <c r="L291" s="31"/>
      <c r="M291" s="187"/>
      <c r="N291" s="54"/>
      <c r="O291" s="54"/>
      <c r="P291" s="54"/>
      <c r="Q291" s="54"/>
      <c r="R291" s="54"/>
      <c r="S291" s="54"/>
      <c r="T291" s="55"/>
      <c r="AT291" s="16" t="s">
        <v>179</v>
      </c>
      <c r="AU291" s="16" t="s">
        <v>82</v>
      </c>
    </row>
    <row r="292" spans="2:65" s="12" customFormat="1">
      <c r="B292" s="169"/>
      <c r="D292" s="170" t="s">
        <v>167</v>
      </c>
      <c r="E292" s="171" t="s">
        <v>1</v>
      </c>
      <c r="F292" s="172" t="s">
        <v>677</v>
      </c>
      <c r="H292" s="173">
        <v>78.03</v>
      </c>
      <c r="I292" s="174"/>
      <c r="L292" s="169"/>
      <c r="M292" s="175"/>
      <c r="N292" s="176"/>
      <c r="O292" s="176"/>
      <c r="P292" s="176"/>
      <c r="Q292" s="176"/>
      <c r="R292" s="176"/>
      <c r="S292" s="176"/>
      <c r="T292" s="177"/>
      <c r="AT292" s="171" t="s">
        <v>167</v>
      </c>
      <c r="AU292" s="171" t="s">
        <v>82</v>
      </c>
      <c r="AV292" s="12" t="s">
        <v>82</v>
      </c>
      <c r="AW292" s="12" t="s">
        <v>27</v>
      </c>
      <c r="AX292" s="12" t="s">
        <v>70</v>
      </c>
      <c r="AY292" s="171" t="s">
        <v>159</v>
      </c>
    </row>
    <row r="293" spans="2:65" s="13" customFormat="1">
      <c r="B293" s="178"/>
      <c r="D293" s="170" t="s">
        <v>167</v>
      </c>
      <c r="E293" s="179" t="s">
        <v>1</v>
      </c>
      <c r="F293" s="180" t="s">
        <v>169</v>
      </c>
      <c r="H293" s="181">
        <v>78.03</v>
      </c>
      <c r="I293" s="182"/>
      <c r="L293" s="178"/>
      <c r="M293" s="183"/>
      <c r="N293" s="184"/>
      <c r="O293" s="184"/>
      <c r="P293" s="184"/>
      <c r="Q293" s="184"/>
      <c r="R293" s="184"/>
      <c r="S293" s="184"/>
      <c r="T293" s="185"/>
      <c r="AT293" s="179" t="s">
        <v>167</v>
      </c>
      <c r="AU293" s="179" t="s">
        <v>82</v>
      </c>
      <c r="AV293" s="13" t="s">
        <v>165</v>
      </c>
      <c r="AW293" s="13" t="s">
        <v>27</v>
      </c>
      <c r="AX293" s="13" t="s">
        <v>74</v>
      </c>
      <c r="AY293" s="179" t="s">
        <v>159</v>
      </c>
    </row>
    <row r="294" spans="2:65" s="1" customFormat="1" ht="36" customHeight="1">
      <c r="B294" s="155"/>
      <c r="C294" s="156" t="s">
        <v>681</v>
      </c>
      <c r="D294" s="156" t="s">
        <v>161</v>
      </c>
      <c r="E294" s="157" t="s">
        <v>682</v>
      </c>
      <c r="F294" s="158" t="s">
        <v>683</v>
      </c>
      <c r="G294" s="159" t="s">
        <v>355</v>
      </c>
      <c r="H294" s="160">
        <v>2</v>
      </c>
      <c r="I294" s="161"/>
      <c r="J294" s="162">
        <f>ROUND(I294*H294,2)</f>
        <v>0</v>
      </c>
      <c r="K294" s="158" t="s">
        <v>1</v>
      </c>
      <c r="L294" s="31"/>
      <c r="M294" s="163" t="s">
        <v>1</v>
      </c>
      <c r="N294" s="164" t="s">
        <v>36</v>
      </c>
      <c r="O294" s="54"/>
      <c r="P294" s="165">
        <f>O294*H294</f>
        <v>0</v>
      </c>
      <c r="Q294" s="165">
        <v>0</v>
      </c>
      <c r="R294" s="165">
        <f>Q294*H294</f>
        <v>0</v>
      </c>
      <c r="S294" s="165">
        <v>0</v>
      </c>
      <c r="T294" s="166">
        <f>S294*H294</f>
        <v>0</v>
      </c>
      <c r="AR294" s="167" t="s">
        <v>263</v>
      </c>
      <c r="AT294" s="167" t="s">
        <v>161</v>
      </c>
      <c r="AU294" s="167" t="s">
        <v>82</v>
      </c>
      <c r="AY294" s="16" t="s">
        <v>159</v>
      </c>
      <c r="BE294" s="168">
        <f>IF(N294="základná",J294,0)</f>
        <v>0</v>
      </c>
      <c r="BF294" s="168">
        <f>IF(N294="znížená",J294,0)</f>
        <v>0</v>
      </c>
      <c r="BG294" s="168">
        <f>IF(N294="zákl. prenesená",J294,0)</f>
        <v>0</v>
      </c>
      <c r="BH294" s="168">
        <f>IF(N294="zníž. prenesená",J294,0)</f>
        <v>0</v>
      </c>
      <c r="BI294" s="168">
        <f>IF(N294="nulová",J294,0)</f>
        <v>0</v>
      </c>
      <c r="BJ294" s="16" t="s">
        <v>82</v>
      </c>
      <c r="BK294" s="168">
        <f>ROUND(I294*H294,2)</f>
        <v>0</v>
      </c>
      <c r="BL294" s="16" t="s">
        <v>263</v>
      </c>
      <c r="BM294" s="167" t="s">
        <v>684</v>
      </c>
    </row>
    <row r="295" spans="2:65" s="12" customFormat="1">
      <c r="B295" s="169"/>
      <c r="D295" s="170" t="s">
        <v>167</v>
      </c>
      <c r="E295" s="171" t="s">
        <v>1</v>
      </c>
      <c r="F295" s="172" t="s">
        <v>685</v>
      </c>
      <c r="H295" s="173">
        <v>1</v>
      </c>
      <c r="I295" s="174"/>
      <c r="L295" s="169"/>
      <c r="M295" s="175"/>
      <c r="N295" s="176"/>
      <c r="O295" s="176"/>
      <c r="P295" s="176"/>
      <c r="Q295" s="176"/>
      <c r="R295" s="176"/>
      <c r="S295" s="176"/>
      <c r="T295" s="177"/>
      <c r="AT295" s="171" t="s">
        <v>167</v>
      </c>
      <c r="AU295" s="171" t="s">
        <v>82</v>
      </c>
      <c r="AV295" s="12" t="s">
        <v>82</v>
      </c>
      <c r="AW295" s="12" t="s">
        <v>27</v>
      </c>
      <c r="AX295" s="12" t="s">
        <v>70</v>
      </c>
      <c r="AY295" s="171" t="s">
        <v>159</v>
      </c>
    </row>
    <row r="296" spans="2:65" s="12" customFormat="1">
      <c r="B296" s="169"/>
      <c r="D296" s="170" t="s">
        <v>167</v>
      </c>
      <c r="E296" s="171" t="s">
        <v>1</v>
      </c>
      <c r="F296" s="172" t="s">
        <v>686</v>
      </c>
      <c r="H296" s="173">
        <v>1</v>
      </c>
      <c r="I296" s="174"/>
      <c r="L296" s="169"/>
      <c r="M296" s="175"/>
      <c r="N296" s="176"/>
      <c r="O296" s="176"/>
      <c r="P296" s="176"/>
      <c r="Q296" s="176"/>
      <c r="R296" s="176"/>
      <c r="S296" s="176"/>
      <c r="T296" s="177"/>
      <c r="AT296" s="171" t="s">
        <v>167</v>
      </c>
      <c r="AU296" s="171" t="s">
        <v>82</v>
      </c>
      <c r="AV296" s="12" t="s">
        <v>82</v>
      </c>
      <c r="AW296" s="12" t="s">
        <v>27</v>
      </c>
      <c r="AX296" s="12" t="s">
        <v>70</v>
      </c>
      <c r="AY296" s="171" t="s">
        <v>159</v>
      </c>
    </row>
    <row r="297" spans="2:65" s="13" customFormat="1">
      <c r="B297" s="178"/>
      <c r="D297" s="170" t="s">
        <v>167</v>
      </c>
      <c r="E297" s="179" t="s">
        <v>1</v>
      </c>
      <c r="F297" s="180" t="s">
        <v>169</v>
      </c>
      <c r="H297" s="181">
        <v>2</v>
      </c>
      <c r="I297" s="182"/>
      <c r="L297" s="178"/>
      <c r="M297" s="183"/>
      <c r="N297" s="184"/>
      <c r="O297" s="184"/>
      <c r="P297" s="184"/>
      <c r="Q297" s="184"/>
      <c r="R297" s="184"/>
      <c r="S297" s="184"/>
      <c r="T297" s="185"/>
      <c r="AT297" s="179" t="s">
        <v>167</v>
      </c>
      <c r="AU297" s="179" t="s">
        <v>82</v>
      </c>
      <c r="AV297" s="13" t="s">
        <v>165</v>
      </c>
      <c r="AW297" s="13" t="s">
        <v>27</v>
      </c>
      <c r="AX297" s="13" t="s">
        <v>74</v>
      </c>
      <c r="AY297" s="179" t="s">
        <v>159</v>
      </c>
    </row>
    <row r="298" spans="2:65" s="1" customFormat="1" ht="36" customHeight="1">
      <c r="B298" s="155"/>
      <c r="C298" s="156" t="s">
        <v>687</v>
      </c>
      <c r="D298" s="156" t="s">
        <v>161</v>
      </c>
      <c r="E298" s="157" t="s">
        <v>688</v>
      </c>
      <c r="F298" s="158" t="s">
        <v>689</v>
      </c>
      <c r="G298" s="159" t="s">
        <v>355</v>
      </c>
      <c r="H298" s="160">
        <v>2</v>
      </c>
      <c r="I298" s="161"/>
      <c r="J298" s="162">
        <f>ROUND(I298*H298,2)</f>
        <v>0</v>
      </c>
      <c r="K298" s="158" t="s">
        <v>1</v>
      </c>
      <c r="L298" s="31"/>
      <c r="M298" s="163" t="s">
        <v>1</v>
      </c>
      <c r="N298" s="164" t="s">
        <v>36</v>
      </c>
      <c r="O298" s="54"/>
      <c r="P298" s="165">
        <f>O298*H298</f>
        <v>0</v>
      </c>
      <c r="Q298" s="165">
        <v>0</v>
      </c>
      <c r="R298" s="165">
        <f>Q298*H298</f>
        <v>0</v>
      </c>
      <c r="S298" s="165">
        <v>0</v>
      </c>
      <c r="T298" s="166">
        <f>S298*H298</f>
        <v>0</v>
      </c>
      <c r="AR298" s="167" t="s">
        <v>263</v>
      </c>
      <c r="AT298" s="167" t="s">
        <v>161</v>
      </c>
      <c r="AU298" s="167" t="s">
        <v>82</v>
      </c>
      <c r="AY298" s="16" t="s">
        <v>159</v>
      </c>
      <c r="BE298" s="168">
        <f>IF(N298="základná",J298,0)</f>
        <v>0</v>
      </c>
      <c r="BF298" s="168">
        <f>IF(N298="znížená",J298,0)</f>
        <v>0</v>
      </c>
      <c r="BG298" s="168">
        <f>IF(N298="zákl. prenesená",J298,0)</f>
        <v>0</v>
      </c>
      <c r="BH298" s="168">
        <f>IF(N298="zníž. prenesená",J298,0)</f>
        <v>0</v>
      </c>
      <c r="BI298" s="168">
        <f>IF(N298="nulová",J298,0)</f>
        <v>0</v>
      </c>
      <c r="BJ298" s="16" t="s">
        <v>82</v>
      </c>
      <c r="BK298" s="168">
        <f>ROUND(I298*H298,2)</f>
        <v>0</v>
      </c>
      <c r="BL298" s="16" t="s">
        <v>263</v>
      </c>
      <c r="BM298" s="167" t="s">
        <v>690</v>
      </c>
    </row>
    <row r="299" spans="2:65" s="12" customFormat="1">
      <c r="B299" s="169"/>
      <c r="D299" s="170" t="s">
        <v>167</v>
      </c>
      <c r="E299" s="171" t="s">
        <v>1</v>
      </c>
      <c r="F299" s="172" t="s">
        <v>685</v>
      </c>
      <c r="H299" s="173">
        <v>1</v>
      </c>
      <c r="I299" s="174"/>
      <c r="L299" s="169"/>
      <c r="M299" s="175"/>
      <c r="N299" s="176"/>
      <c r="O299" s="176"/>
      <c r="P299" s="176"/>
      <c r="Q299" s="176"/>
      <c r="R299" s="176"/>
      <c r="S299" s="176"/>
      <c r="T299" s="177"/>
      <c r="AT299" s="171" t="s">
        <v>167</v>
      </c>
      <c r="AU299" s="171" t="s">
        <v>82</v>
      </c>
      <c r="AV299" s="12" t="s">
        <v>82</v>
      </c>
      <c r="AW299" s="12" t="s">
        <v>27</v>
      </c>
      <c r="AX299" s="12" t="s">
        <v>70</v>
      </c>
      <c r="AY299" s="171" t="s">
        <v>159</v>
      </c>
    </row>
    <row r="300" spans="2:65" s="12" customFormat="1">
      <c r="B300" s="169"/>
      <c r="D300" s="170" t="s">
        <v>167</v>
      </c>
      <c r="E300" s="171" t="s">
        <v>1</v>
      </c>
      <c r="F300" s="172" t="s">
        <v>686</v>
      </c>
      <c r="H300" s="173">
        <v>1</v>
      </c>
      <c r="I300" s="174"/>
      <c r="L300" s="169"/>
      <c r="M300" s="175"/>
      <c r="N300" s="176"/>
      <c r="O300" s="176"/>
      <c r="P300" s="176"/>
      <c r="Q300" s="176"/>
      <c r="R300" s="176"/>
      <c r="S300" s="176"/>
      <c r="T300" s="177"/>
      <c r="AT300" s="171" t="s">
        <v>167</v>
      </c>
      <c r="AU300" s="171" t="s">
        <v>82</v>
      </c>
      <c r="AV300" s="12" t="s">
        <v>82</v>
      </c>
      <c r="AW300" s="12" t="s">
        <v>27</v>
      </c>
      <c r="AX300" s="12" t="s">
        <v>70</v>
      </c>
      <c r="AY300" s="171" t="s">
        <v>159</v>
      </c>
    </row>
    <row r="301" spans="2:65" s="13" customFormat="1">
      <c r="B301" s="178"/>
      <c r="D301" s="170" t="s">
        <v>167</v>
      </c>
      <c r="E301" s="179" t="s">
        <v>1</v>
      </c>
      <c r="F301" s="180" t="s">
        <v>169</v>
      </c>
      <c r="H301" s="181">
        <v>2</v>
      </c>
      <c r="I301" s="182"/>
      <c r="L301" s="178"/>
      <c r="M301" s="183"/>
      <c r="N301" s="184"/>
      <c r="O301" s="184"/>
      <c r="P301" s="184"/>
      <c r="Q301" s="184"/>
      <c r="R301" s="184"/>
      <c r="S301" s="184"/>
      <c r="T301" s="185"/>
      <c r="AT301" s="179" t="s">
        <v>167</v>
      </c>
      <c r="AU301" s="179" t="s">
        <v>82</v>
      </c>
      <c r="AV301" s="13" t="s">
        <v>165</v>
      </c>
      <c r="AW301" s="13" t="s">
        <v>27</v>
      </c>
      <c r="AX301" s="13" t="s">
        <v>74</v>
      </c>
      <c r="AY301" s="179" t="s">
        <v>159</v>
      </c>
    </row>
    <row r="302" spans="2:65" s="1" customFormat="1" ht="36" customHeight="1">
      <c r="B302" s="155"/>
      <c r="C302" s="156" t="s">
        <v>691</v>
      </c>
      <c r="D302" s="156" t="s">
        <v>161</v>
      </c>
      <c r="E302" s="157" t="s">
        <v>692</v>
      </c>
      <c r="F302" s="158" t="s">
        <v>693</v>
      </c>
      <c r="G302" s="159" t="s">
        <v>355</v>
      </c>
      <c r="H302" s="160">
        <v>1</v>
      </c>
      <c r="I302" s="161"/>
      <c r="J302" s="162">
        <f>ROUND(I302*H302,2)</f>
        <v>0</v>
      </c>
      <c r="K302" s="158" t="s">
        <v>1</v>
      </c>
      <c r="L302" s="31"/>
      <c r="M302" s="163" t="s">
        <v>1</v>
      </c>
      <c r="N302" s="164" t="s">
        <v>36</v>
      </c>
      <c r="O302" s="54"/>
      <c r="P302" s="165">
        <f>O302*H302</f>
        <v>0</v>
      </c>
      <c r="Q302" s="165">
        <v>0</v>
      </c>
      <c r="R302" s="165">
        <f>Q302*H302</f>
        <v>0</v>
      </c>
      <c r="S302" s="165">
        <v>0</v>
      </c>
      <c r="T302" s="166">
        <f>S302*H302</f>
        <v>0</v>
      </c>
      <c r="AR302" s="167" t="s">
        <v>263</v>
      </c>
      <c r="AT302" s="167" t="s">
        <v>161</v>
      </c>
      <c r="AU302" s="167" t="s">
        <v>82</v>
      </c>
      <c r="AY302" s="16" t="s">
        <v>159</v>
      </c>
      <c r="BE302" s="168">
        <f>IF(N302="základná",J302,0)</f>
        <v>0</v>
      </c>
      <c r="BF302" s="168">
        <f>IF(N302="znížená",J302,0)</f>
        <v>0</v>
      </c>
      <c r="BG302" s="168">
        <f>IF(N302="zákl. prenesená",J302,0)</f>
        <v>0</v>
      </c>
      <c r="BH302" s="168">
        <f>IF(N302="zníž. prenesená",J302,0)</f>
        <v>0</v>
      </c>
      <c r="BI302" s="168">
        <f>IF(N302="nulová",J302,0)</f>
        <v>0</v>
      </c>
      <c r="BJ302" s="16" t="s">
        <v>82</v>
      </c>
      <c r="BK302" s="168">
        <f>ROUND(I302*H302,2)</f>
        <v>0</v>
      </c>
      <c r="BL302" s="16" t="s">
        <v>263</v>
      </c>
      <c r="BM302" s="167" t="s">
        <v>694</v>
      </c>
    </row>
    <row r="303" spans="2:65" s="12" customFormat="1">
      <c r="B303" s="169"/>
      <c r="D303" s="170" t="s">
        <v>167</v>
      </c>
      <c r="E303" s="171" t="s">
        <v>1</v>
      </c>
      <c r="F303" s="172" t="s">
        <v>686</v>
      </c>
      <c r="H303" s="173">
        <v>1</v>
      </c>
      <c r="I303" s="174"/>
      <c r="L303" s="169"/>
      <c r="M303" s="175"/>
      <c r="N303" s="176"/>
      <c r="O303" s="176"/>
      <c r="P303" s="176"/>
      <c r="Q303" s="176"/>
      <c r="R303" s="176"/>
      <c r="S303" s="176"/>
      <c r="T303" s="177"/>
      <c r="AT303" s="171" t="s">
        <v>167</v>
      </c>
      <c r="AU303" s="171" t="s">
        <v>82</v>
      </c>
      <c r="AV303" s="12" t="s">
        <v>82</v>
      </c>
      <c r="AW303" s="12" t="s">
        <v>27</v>
      </c>
      <c r="AX303" s="12" t="s">
        <v>70</v>
      </c>
      <c r="AY303" s="171" t="s">
        <v>159</v>
      </c>
    </row>
    <row r="304" spans="2:65" s="13" customFormat="1">
      <c r="B304" s="178"/>
      <c r="D304" s="170" t="s">
        <v>167</v>
      </c>
      <c r="E304" s="179" t="s">
        <v>1</v>
      </c>
      <c r="F304" s="180" t="s">
        <v>169</v>
      </c>
      <c r="H304" s="181">
        <v>1</v>
      </c>
      <c r="I304" s="182"/>
      <c r="L304" s="178"/>
      <c r="M304" s="183"/>
      <c r="N304" s="184"/>
      <c r="O304" s="184"/>
      <c r="P304" s="184"/>
      <c r="Q304" s="184"/>
      <c r="R304" s="184"/>
      <c r="S304" s="184"/>
      <c r="T304" s="185"/>
      <c r="AT304" s="179" t="s">
        <v>167</v>
      </c>
      <c r="AU304" s="179" t="s">
        <v>82</v>
      </c>
      <c r="AV304" s="13" t="s">
        <v>165</v>
      </c>
      <c r="AW304" s="13" t="s">
        <v>27</v>
      </c>
      <c r="AX304" s="13" t="s">
        <v>74</v>
      </c>
      <c r="AY304" s="179" t="s">
        <v>159</v>
      </c>
    </row>
    <row r="305" spans="2:65" s="1" customFormat="1" ht="60" customHeight="1">
      <c r="B305" s="155"/>
      <c r="C305" s="156" t="s">
        <v>695</v>
      </c>
      <c r="D305" s="156" t="s">
        <v>161</v>
      </c>
      <c r="E305" s="157" t="s">
        <v>696</v>
      </c>
      <c r="F305" s="158" t="s">
        <v>697</v>
      </c>
      <c r="G305" s="159" t="s">
        <v>355</v>
      </c>
      <c r="H305" s="160">
        <v>1</v>
      </c>
      <c r="I305" s="161"/>
      <c r="J305" s="162">
        <f>ROUND(I305*H305,2)</f>
        <v>0</v>
      </c>
      <c r="K305" s="158" t="s">
        <v>1</v>
      </c>
      <c r="L305" s="31"/>
      <c r="M305" s="163" t="s">
        <v>1</v>
      </c>
      <c r="N305" s="164" t="s">
        <v>36</v>
      </c>
      <c r="O305" s="54"/>
      <c r="P305" s="165">
        <f>O305*H305</f>
        <v>0</v>
      </c>
      <c r="Q305" s="165">
        <v>0</v>
      </c>
      <c r="R305" s="165">
        <f>Q305*H305</f>
        <v>0</v>
      </c>
      <c r="S305" s="165">
        <v>0</v>
      </c>
      <c r="T305" s="166">
        <f>S305*H305</f>
        <v>0</v>
      </c>
      <c r="AR305" s="167" t="s">
        <v>263</v>
      </c>
      <c r="AT305" s="167" t="s">
        <v>161</v>
      </c>
      <c r="AU305" s="167" t="s">
        <v>82</v>
      </c>
      <c r="AY305" s="16" t="s">
        <v>159</v>
      </c>
      <c r="BE305" s="168">
        <f>IF(N305="základná",J305,0)</f>
        <v>0</v>
      </c>
      <c r="BF305" s="168">
        <f>IF(N305="znížená",J305,0)</f>
        <v>0</v>
      </c>
      <c r="BG305" s="168">
        <f>IF(N305="zákl. prenesená",J305,0)</f>
        <v>0</v>
      </c>
      <c r="BH305" s="168">
        <f>IF(N305="zníž. prenesená",J305,0)</f>
        <v>0</v>
      </c>
      <c r="BI305" s="168">
        <f>IF(N305="nulová",J305,0)</f>
        <v>0</v>
      </c>
      <c r="BJ305" s="16" t="s">
        <v>82</v>
      </c>
      <c r="BK305" s="168">
        <f>ROUND(I305*H305,2)</f>
        <v>0</v>
      </c>
      <c r="BL305" s="16" t="s">
        <v>263</v>
      </c>
      <c r="BM305" s="167" t="s">
        <v>698</v>
      </c>
    </row>
    <row r="306" spans="2:65" s="1" customFormat="1" ht="24" customHeight="1">
      <c r="B306" s="155"/>
      <c r="C306" s="156" t="s">
        <v>699</v>
      </c>
      <c r="D306" s="156" t="s">
        <v>161</v>
      </c>
      <c r="E306" s="157" t="s">
        <v>700</v>
      </c>
      <c r="F306" s="158" t="s">
        <v>701</v>
      </c>
      <c r="G306" s="159" t="s">
        <v>436</v>
      </c>
      <c r="H306" s="205"/>
      <c r="I306" s="161"/>
      <c r="J306" s="162">
        <f>ROUND(I306*H306,2)</f>
        <v>0</v>
      </c>
      <c r="K306" s="158" t="s">
        <v>1</v>
      </c>
      <c r="L306" s="31"/>
      <c r="M306" s="163" t="s">
        <v>1</v>
      </c>
      <c r="N306" s="164" t="s">
        <v>36</v>
      </c>
      <c r="O306" s="54"/>
      <c r="P306" s="165">
        <f>O306*H306</f>
        <v>0</v>
      </c>
      <c r="Q306" s="165">
        <v>0</v>
      </c>
      <c r="R306" s="165">
        <f>Q306*H306</f>
        <v>0</v>
      </c>
      <c r="S306" s="165">
        <v>0</v>
      </c>
      <c r="T306" s="166">
        <f>S306*H306</f>
        <v>0</v>
      </c>
      <c r="AR306" s="167" t="s">
        <v>263</v>
      </c>
      <c r="AT306" s="167" t="s">
        <v>161</v>
      </c>
      <c r="AU306" s="167" t="s">
        <v>82</v>
      </c>
      <c r="AY306" s="16" t="s">
        <v>159</v>
      </c>
      <c r="BE306" s="168">
        <f>IF(N306="základná",J306,0)</f>
        <v>0</v>
      </c>
      <c r="BF306" s="168">
        <f>IF(N306="znížená",J306,0)</f>
        <v>0</v>
      </c>
      <c r="BG306" s="168">
        <f>IF(N306="zákl. prenesená",J306,0)</f>
        <v>0</v>
      </c>
      <c r="BH306" s="168">
        <f>IF(N306="zníž. prenesená",J306,0)</f>
        <v>0</v>
      </c>
      <c r="BI306" s="168">
        <f>IF(N306="nulová",J306,0)</f>
        <v>0</v>
      </c>
      <c r="BJ306" s="16" t="s">
        <v>82</v>
      </c>
      <c r="BK306" s="168">
        <f>ROUND(I306*H306,2)</f>
        <v>0</v>
      </c>
      <c r="BL306" s="16" t="s">
        <v>263</v>
      </c>
      <c r="BM306" s="167" t="s">
        <v>702</v>
      </c>
    </row>
    <row r="307" spans="2:65" s="11" customFormat="1" ht="22.95" customHeight="1">
      <c r="B307" s="142"/>
      <c r="D307" s="143" t="s">
        <v>69</v>
      </c>
      <c r="E307" s="153" t="s">
        <v>703</v>
      </c>
      <c r="F307" s="153" t="s">
        <v>704</v>
      </c>
      <c r="I307" s="145"/>
      <c r="J307" s="154">
        <f>BK307</f>
        <v>0</v>
      </c>
      <c r="L307" s="142"/>
      <c r="M307" s="147"/>
      <c r="N307" s="148"/>
      <c r="O307" s="148"/>
      <c r="P307" s="149">
        <f>SUM(P308:P335)</f>
        <v>0</v>
      </c>
      <c r="Q307" s="148"/>
      <c r="R307" s="149">
        <f>SUM(R308:R335)</f>
        <v>24.137686000000002</v>
      </c>
      <c r="S307" s="148"/>
      <c r="T307" s="150">
        <f>SUM(T308:T335)</f>
        <v>0</v>
      </c>
      <c r="AR307" s="143" t="s">
        <v>82</v>
      </c>
      <c r="AT307" s="151" t="s">
        <v>69</v>
      </c>
      <c r="AU307" s="151" t="s">
        <v>74</v>
      </c>
      <c r="AY307" s="143" t="s">
        <v>159</v>
      </c>
      <c r="BK307" s="152">
        <f>SUM(BK308:BK335)</f>
        <v>0</v>
      </c>
    </row>
    <row r="308" spans="2:65" s="1" customFormat="1" ht="60" customHeight="1">
      <c r="B308" s="155"/>
      <c r="C308" s="156" t="s">
        <v>705</v>
      </c>
      <c r="D308" s="156" t="s">
        <v>161</v>
      </c>
      <c r="E308" s="157" t="s">
        <v>706</v>
      </c>
      <c r="F308" s="158" t="s">
        <v>707</v>
      </c>
      <c r="G308" s="159" t="s">
        <v>405</v>
      </c>
      <c r="H308" s="160">
        <v>68.2</v>
      </c>
      <c r="I308" s="161"/>
      <c r="J308" s="162">
        <f>ROUND(I308*H308,2)</f>
        <v>0</v>
      </c>
      <c r="K308" s="158" t="s">
        <v>172</v>
      </c>
      <c r="L308" s="31"/>
      <c r="M308" s="163" t="s">
        <v>1</v>
      </c>
      <c r="N308" s="164" t="s">
        <v>36</v>
      </c>
      <c r="O308" s="54"/>
      <c r="P308" s="165">
        <f>O308*H308</f>
        <v>0</v>
      </c>
      <c r="Q308" s="165">
        <v>3.0699999999999998E-3</v>
      </c>
      <c r="R308" s="165">
        <f>Q308*H308</f>
        <v>0.209374</v>
      </c>
      <c r="S308" s="165">
        <v>0</v>
      </c>
      <c r="T308" s="166">
        <f>S308*H308</f>
        <v>0</v>
      </c>
      <c r="AR308" s="167" t="s">
        <v>263</v>
      </c>
      <c r="AT308" s="167" t="s">
        <v>161</v>
      </c>
      <c r="AU308" s="167" t="s">
        <v>82</v>
      </c>
      <c r="AY308" s="16" t="s">
        <v>159</v>
      </c>
      <c r="BE308" s="168">
        <f>IF(N308="základná",J308,0)</f>
        <v>0</v>
      </c>
      <c r="BF308" s="168">
        <f>IF(N308="znížená",J308,0)</f>
        <v>0</v>
      </c>
      <c r="BG308" s="168">
        <f>IF(N308="zákl. prenesená",J308,0)</f>
        <v>0</v>
      </c>
      <c r="BH308" s="168">
        <f>IF(N308="zníž. prenesená",J308,0)</f>
        <v>0</v>
      </c>
      <c r="BI308" s="168">
        <f>IF(N308="nulová",J308,0)</f>
        <v>0</v>
      </c>
      <c r="BJ308" s="16" t="s">
        <v>82</v>
      </c>
      <c r="BK308" s="168">
        <f>ROUND(I308*H308,2)</f>
        <v>0</v>
      </c>
      <c r="BL308" s="16" t="s">
        <v>263</v>
      </c>
      <c r="BM308" s="167" t="s">
        <v>708</v>
      </c>
    </row>
    <row r="309" spans="2:65" s="1" customFormat="1" ht="48">
      <c r="B309" s="31"/>
      <c r="D309" s="170" t="s">
        <v>179</v>
      </c>
      <c r="F309" s="186" t="s">
        <v>709</v>
      </c>
      <c r="I309" s="95"/>
      <c r="L309" s="31"/>
      <c r="M309" s="187"/>
      <c r="N309" s="54"/>
      <c r="O309" s="54"/>
      <c r="P309" s="54"/>
      <c r="Q309" s="54"/>
      <c r="R309" s="54"/>
      <c r="S309" s="54"/>
      <c r="T309" s="55"/>
      <c r="AT309" s="16" t="s">
        <v>179</v>
      </c>
      <c r="AU309" s="16" t="s">
        <v>82</v>
      </c>
    </row>
    <row r="310" spans="2:65" s="12" customFormat="1">
      <c r="B310" s="169"/>
      <c r="D310" s="170" t="s">
        <v>167</v>
      </c>
      <c r="E310" s="171" t="s">
        <v>1</v>
      </c>
      <c r="F310" s="172" t="s">
        <v>710</v>
      </c>
      <c r="H310" s="173">
        <v>68.2</v>
      </c>
      <c r="I310" s="174"/>
      <c r="L310" s="169"/>
      <c r="M310" s="175"/>
      <c r="N310" s="176"/>
      <c r="O310" s="176"/>
      <c r="P310" s="176"/>
      <c r="Q310" s="176"/>
      <c r="R310" s="176"/>
      <c r="S310" s="176"/>
      <c r="T310" s="177"/>
      <c r="AT310" s="171" t="s">
        <v>167</v>
      </c>
      <c r="AU310" s="171" t="s">
        <v>82</v>
      </c>
      <c r="AV310" s="12" t="s">
        <v>82</v>
      </c>
      <c r="AW310" s="12" t="s">
        <v>27</v>
      </c>
      <c r="AX310" s="12" t="s">
        <v>74</v>
      </c>
      <c r="AY310" s="171" t="s">
        <v>159</v>
      </c>
    </row>
    <row r="311" spans="2:65" s="1" customFormat="1" ht="60" customHeight="1">
      <c r="B311" s="155"/>
      <c r="C311" s="156" t="s">
        <v>711</v>
      </c>
      <c r="D311" s="156" t="s">
        <v>161</v>
      </c>
      <c r="E311" s="157" t="s">
        <v>712</v>
      </c>
      <c r="F311" s="158" t="s">
        <v>713</v>
      </c>
      <c r="G311" s="159" t="s">
        <v>405</v>
      </c>
      <c r="H311" s="160">
        <v>45.6</v>
      </c>
      <c r="I311" s="161"/>
      <c r="J311" s="162">
        <f>ROUND(I311*H311,2)</f>
        <v>0</v>
      </c>
      <c r="K311" s="158" t="s">
        <v>172</v>
      </c>
      <c r="L311" s="31"/>
      <c r="M311" s="163" t="s">
        <v>1</v>
      </c>
      <c r="N311" s="164" t="s">
        <v>36</v>
      </c>
      <c r="O311" s="54"/>
      <c r="P311" s="165">
        <f>O311*H311</f>
        <v>0</v>
      </c>
      <c r="Q311" s="165">
        <v>2.82E-3</v>
      </c>
      <c r="R311" s="165">
        <f>Q311*H311</f>
        <v>0.12859200000000001</v>
      </c>
      <c r="S311" s="165">
        <v>0</v>
      </c>
      <c r="T311" s="166">
        <f>S311*H311</f>
        <v>0</v>
      </c>
      <c r="AR311" s="167" t="s">
        <v>263</v>
      </c>
      <c r="AT311" s="167" t="s">
        <v>161</v>
      </c>
      <c r="AU311" s="167" t="s">
        <v>82</v>
      </c>
      <c r="AY311" s="16" t="s">
        <v>159</v>
      </c>
      <c r="BE311" s="168">
        <f>IF(N311="základná",J311,0)</f>
        <v>0</v>
      </c>
      <c r="BF311" s="168">
        <f>IF(N311="znížená",J311,0)</f>
        <v>0</v>
      </c>
      <c r="BG311" s="168">
        <f>IF(N311="zákl. prenesená",J311,0)</f>
        <v>0</v>
      </c>
      <c r="BH311" s="168">
        <f>IF(N311="zníž. prenesená",J311,0)</f>
        <v>0</v>
      </c>
      <c r="BI311" s="168">
        <f>IF(N311="nulová",J311,0)</f>
        <v>0</v>
      </c>
      <c r="BJ311" s="16" t="s">
        <v>82</v>
      </c>
      <c r="BK311" s="168">
        <f>ROUND(I311*H311,2)</f>
        <v>0</v>
      </c>
      <c r="BL311" s="16" t="s">
        <v>263</v>
      </c>
      <c r="BM311" s="167" t="s">
        <v>714</v>
      </c>
    </row>
    <row r="312" spans="2:65" s="1" customFormat="1" ht="38.4">
      <c r="B312" s="31"/>
      <c r="D312" s="170" t="s">
        <v>179</v>
      </c>
      <c r="F312" s="186" t="s">
        <v>715</v>
      </c>
      <c r="I312" s="95"/>
      <c r="L312" s="31"/>
      <c r="M312" s="187"/>
      <c r="N312" s="54"/>
      <c r="O312" s="54"/>
      <c r="P312" s="54"/>
      <c r="Q312" s="54"/>
      <c r="R312" s="54"/>
      <c r="S312" s="54"/>
      <c r="T312" s="55"/>
      <c r="AT312" s="16" t="s">
        <v>179</v>
      </c>
      <c r="AU312" s="16" t="s">
        <v>82</v>
      </c>
    </row>
    <row r="313" spans="2:65" s="12" customFormat="1">
      <c r="B313" s="169"/>
      <c r="D313" s="170" t="s">
        <v>167</v>
      </c>
      <c r="E313" s="171" t="s">
        <v>1</v>
      </c>
      <c r="F313" s="172" t="s">
        <v>716</v>
      </c>
      <c r="H313" s="173">
        <v>45.6</v>
      </c>
      <c r="I313" s="174"/>
      <c r="L313" s="169"/>
      <c r="M313" s="175"/>
      <c r="N313" s="176"/>
      <c r="O313" s="176"/>
      <c r="P313" s="176"/>
      <c r="Q313" s="176"/>
      <c r="R313" s="176"/>
      <c r="S313" s="176"/>
      <c r="T313" s="177"/>
      <c r="AT313" s="171" t="s">
        <v>167</v>
      </c>
      <c r="AU313" s="171" t="s">
        <v>82</v>
      </c>
      <c r="AV313" s="12" t="s">
        <v>82</v>
      </c>
      <c r="AW313" s="12" t="s">
        <v>27</v>
      </c>
      <c r="AX313" s="12" t="s">
        <v>74</v>
      </c>
      <c r="AY313" s="171" t="s">
        <v>159</v>
      </c>
    </row>
    <row r="314" spans="2:65" s="1" customFormat="1" ht="72" customHeight="1">
      <c r="B314" s="155"/>
      <c r="C314" s="156" t="s">
        <v>717</v>
      </c>
      <c r="D314" s="156" t="s">
        <v>161</v>
      </c>
      <c r="E314" s="157" t="s">
        <v>718</v>
      </c>
      <c r="F314" s="158" t="s">
        <v>719</v>
      </c>
      <c r="G314" s="159" t="s">
        <v>405</v>
      </c>
      <c r="H314" s="160">
        <v>68.2</v>
      </c>
      <c r="I314" s="161"/>
      <c r="J314" s="162">
        <f>ROUND(I314*H314,2)</f>
        <v>0</v>
      </c>
      <c r="K314" s="158" t="s">
        <v>172</v>
      </c>
      <c r="L314" s="31"/>
      <c r="M314" s="163" t="s">
        <v>1</v>
      </c>
      <c r="N314" s="164" t="s">
        <v>36</v>
      </c>
      <c r="O314" s="54"/>
      <c r="P314" s="165">
        <f>O314*H314</f>
        <v>0</v>
      </c>
      <c r="Q314" s="165">
        <v>3.7699999999999999E-3</v>
      </c>
      <c r="R314" s="165">
        <f>Q314*H314</f>
        <v>0.25711400000000001</v>
      </c>
      <c r="S314" s="165">
        <v>0</v>
      </c>
      <c r="T314" s="166">
        <f>S314*H314</f>
        <v>0</v>
      </c>
      <c r="AR314" s="167" t="s">
        <v>263</v>
      </c>
      <c r="AT314" s="167" t="s">
        <v>161</v>
      </c>
      <c r="AU314" s="167" t="s">
        <v>82</v>
      </c>
      <c r="AY314" s="16" t="s">
        <v>159</v>
      </c>
      <c r="BE314" s="168">
        <f>IF(N314="základná",J314,0)</f>
        <v>0</v>
      </c>
      <c r="BF314" s="168">
        <f>IF(N314="znížená",J314,0)</f>
        <v>0</v>
      </c>
      <c r="BG314" s="168">
        <f>IF(N314="zákl. prenesená",J314,0)</f>
        <v>0</v>
      </c>
      <c r="BH314" s="168">
        <f>IF(N314="zníž. prenesená",J314,0)</f>
        <v>0</v>
      </c>
      <c r="BI314" s="168">
        <f>IF(N314="nulová",J314,0)</f>
        <v>0</v>
      </c>
      <c r="BJ314" s="16" t="s">
        <v>82</v>
      </c>
      <c r="BK314" s="168">
        <f>ROUND(I314*H314,2)</f>
        <v>0</v>
      </c>
      <c r="BL314" s="16" t="s">
        <v>263</v>
      </c>
      <c r="BM314" s="167" t="s">
        <v>720</v>
      </c>
    </row>
    <row r="315" spans="2:65" s="12" customFormat="1">
      <c r="B315" s="169"/>
      <c r="D315" s="170" t="s">
        <v>167</v>
      </c>
      <c r="E315" s="171" t="s">
        <v>1</v>
      </c>
      <c r="F315" s="172" t="s">
        <v>710</v>
      </c>
      <c r="H315" s="173">
        <v>68.2</v>
      </c>
      <c r="I315" s="174"/>
      <c r="L315" s="169"/>
      <c r="M315" s="175"/>
      <c r="N315" s="176"/>
      <c r="O315" s="176"/>
      <c r="P315" s="176"/>
      <c r="Q315" s="176"/>
      <c r="R315" s="176"/>
      <c r="S315" s="176"/>
      <c r="T315" s="177"/>
      <c r="AT315" s="171" t="s">
        <v>167</v>
      </c>
      <c r="AU315" s="171" t="s">
        <v>82</v>
      </c>
      <c r="AV315" s="12" t="s">
        <v>82</v>
      </c>
      <c r="AW315" s="12" t="s">
        <v>27</v>
      </c>
      <c r="AX315" s="12" t="s">
        <v>74</v>
      </c>
      <c r="AY315" s="171" t="s">
        <v>159</v>
      </c>
    </row>
    <row r="316" spans="2:65" s="1" customFormat="1" ht="48" customHeight="1">
      <c r="B316" s="155"/>
      <c r="C316" s="156" t="s">
        <v>721</v>
      </c>
      <c r="D316" s="156" t="s">
        <v>161</v>
      </c>
      <c r="E316" s="157" t="s">
        <v>722</v>
      </c>
      <c r="F316" s="158" t="s">
        <v>723</v>
      </c>
      <c r="G316" s="159" t="s">
        <v>227</v>
      </c>
      <c r="H316" s="160">
        <v>2.2469999999999999</v>
      </c>
      <c r="I316" s="161"/>
      <c r="J316" s="162">
        <f>ROUND(I316*H316,2)</f>
        <v>0</v>
      </c>
      <c r="K316" s="158" t="s">
        <v>1</v>
      </c>
      <c r="L316" s="31"/>
      <c r="M316" s="163" t="s">
        <v>1</v>
      </c>
      <c r="N316" s="164" t="s">
        <v>36</v>
      </c>
      <c r="O316" s="54"/>
      <c r="P316" s="165">
        <f>O316*H316</f>
        <v>0</v>
      </c>
      <c r="Q316" s="165">
        <v>1</v>
      </c>
      <c r="R316" s="165">
        <f>Q316*H316</f>
        <v>2.2469999999999999</v>
      </c>
      <c r="S316" s="165">
        <v>0</v>
      </c>
      <c r="T316" s="166">
        <f>S316*H316</f>
        <v>0</v>
      </c>
      <c r="AR316" s="167" t="s">
        <v>263</v>
      </c>
      <c r="AT316" s="167" t="s">
        <v>161</v>
      </c>
      <c r="AU316" s="167" t="s">
        <v>82</v>
      </c>
      <c r="AY316" s="16" t="s">
        <v>159</v>
      </c>
      <c r="BE316" s="168">
        <f>IF(N316="základná",J316,0)</f>
        <v>0</v>
      </c>
      <c r="BF316" s="168">
        <f>IF(N316="znížená",J316,0)</f>
        <v>0</v>
      </c>
      <c r="BG316" s="168">
        <f>IF(N316="zákl. prenesená",J316,0)</f>
        <v>0</v>
      </c>
      <c r="BH316" s="168">
        <f>IF(N316="zníž. prenesená",J316,0)</f>
        <v>0</v>
      </c>
      <c r="BI316" s="168">
        <f>IF(N316="nulová",J316,0)</f>
        <v>0</v>
      </c>
      <c r="BJ316" s="16" t="s">
        <v>82</v>
      </c>
      <c r="BK316" s="168">
        <f>ROUND(I316*H316,2)</f>
        <v>0</v>
      </c>
      <c r="BL316" s="16" t="s">
        <v>263</v>
      </c>
      <c r="BM316" s="167" t="s">
        <v>724</v>
      </c>
    </row>
    <row r="317" spans="2:65" s="1" customFormat="1" ht="48">
      <c r="B317" s="31"/>
      <c r="D317" s="170" t="s">
        <v>179</v>
      </c>
      <c r="F317" s="186" t="s">
        <v>725</v>
      </c>
      <c r="I317" s="95"/>
      <c r="L317" s="31"/>
      <c r="M317" s="187"/>
      <c r="N317" s="54"/>
      <c r="O317" s="54"/>
      <c r="P317" s="54"/>
      <c r="Q317" s="54"/>
      <c r="R317" s="54"/>
      <c r="S317" s="54"/>
      <c r="T317" s="55"/>
      <c r="AT317" s="16" t="s">
        <v>179</v>
      </c>
      <c r="AU317" s="16" t="s">
        <v>82</v>
      </c>
    </row>
    <row r="318" spans="2:65" s="12" customFormat="1" ht="20.399999999999999">
      <c r="B318" s="169"/>
      <c r="D318" s="170" t="s">
        <v>167</v>
      </c>
      <c r="E318" s="171" t="s">
        <v>1</v>
      </c>
      <c r="F318" s="172" t="s">
        <v>726</v>
      </c>
      <c r="H318" s="173">
        <v>2.2469999999999999</v>
      </c>
      <c r="I318" s="174"/>
      <c r="L318" s="169"/>
      <c r="M318" s="175"/>
      <c r="N318" s="176"/>
      <c r="O318" s="176"/>
      <c r="P318" s="176"/>
      <c r="Q318" s="176"/>
      <c r="R318" s="176"/>
      <c r="S318" s="176"/>
      <c r="T318" s="177"/>
      <c r="AT318" s="171" t="s">
        <v>167</v>
      </c>
      <c r="AU318" s="171" t="s">
        <v>82</v>
      </c>
      <c r="AV318" s="12" t="s">
        <v>82</v>
      </c>
      <c r="AW318" s="12" t="s">
        <v>27</v>
      </c>
      <c r="AX318" s="12" t="s">
        <v>70</v>
      </c>
      <c r="AY318" s="171" t="s">
        <v>159</v>
      </c>
    </row>
    <row r="319" spans="2:65" s="13" customFormat="1">
      <c r="B319" s="178"/>
      <c r="D319" s="170" t="s">
        <v>167</v>
      </c>
      <c r="E319" s="179" t="s">
        <v>1</v>
      </c>
      <c r="F319" s="180" t="s">
        <v>169</v>
      </c>
      <c r="H319" s="181">
        <v>2.2469999999999999</v>
      </c>
      <c r="I319" s="182"/>
      <c r="L319" s="178"/>
      <c r="M319" s="183"/>
      <c r="N319" s="184"/>
      <c r="O319" s="184"/>
      <c r="P319" s="184"/>
      <c r="Q319" s="184"/>
      <c r="R319" s="184"/>
      <c r="S319" s="184"/>
      <c r="T319" s="185"/>
      <c r="AT319" s="179" t="s">
        <v>167</v>
      </c>
      <c r="AU319" s="179" t="s">
        <v>82</v>
      </c>
      <c r="AV319" s="13" t="s">
        <v>165</v>
      </c>
      <c r="AW319" s="13" t="s">
        <v>27</v>
      </c>
      <c r="AX319" s="13" t="s">
        <v>74</v>
      </c>
      <c r="AY319" s="179" t="s">
        <v>159</v>
      </c>
    </row>
    <row r="320" spans="2:65" s="1" customFormat="1" ht="36" customHeight="1">
      <c r="B320" s="155"/>
      <c r="C320" s="156" t="s">
        <v>727</v>
      </c>
      <c r="D320" s="156" t="s">
        <v>161</v>
      </c>
      <c r="E320" s="157" t="s">
        <v>728</v>
      </c>
      <c r="F320" s="158" t="s">
        <v>729</v>
      </c>
      <c r="G320" s="159" t="s">
        <v>227</v>
      </c>
      <c r="H320" s="160">
        <v>2.2469999999999999</v>
      </c>
      <c r="I320" s="161"/>
      <c r="J320" s="162">
        <f>ROUND(I320*H320,2)</f>
        <v>0</v>
      </c>
      <c r="K320" s="158" t="s">
        <v>1</v>
      </c>
      <c r="L320" s="31"/>
      <c r="M320" s="163" t="s">
        <v>1</v>
      </c>
      <c r="N320" s="164" t="s">
        <v>36</v>
      </c>
      <c r="O320" s="54"/>
      <c r="P320" s="165">
        <f>O320*H320</f>
        <v>0</v>
      </c>
      <c r="Q320" s="165">
        <v>1</v>
      </c>
      <c r="R320" s="165">
        <f>Q320*H320</f>
        <v>2.2469999999999999</v>
      </c>
      <c r="S320" s="165">
        <v>0</v>
      </c>
      <c r="T320" s="166">
        <f>S320*H320</f>
        <v>0</v>
      </c>
      <c r="AR320" s="167" t="s">
        <v>263</v>
      </c>
      <c r="AT320" s="167" t="s">
        <v>161</v>
      </c>
      <c r="AU320" s="167" t="s">
        <v>82</v>
      </c>
      <c r="AY320" s="16" t="s">
        <v>159</v>
      </c>
      <c r="BE320" s="168">
        <f>IF(N320="základná",J320,0)</f>
        <v>0</v>
      </c>
      <c r="BF320" s="168">
        <f>IF(N320="znížená",J320,0)</f>
        <v>0</v>
      </c>
      <c r="BG320" s="168">
        <f>IF(N320="zákl. prenesená",J320,0)</f>
        <v>0</v>
      </c>
      <c r="BH320" s="168">
        <f>IF(N320="zníž. prenesená",J320,0)</f>
        <v>0</v>
      </c>
      <c r="BI320" s="168">
        <f>IF(N320="nulová",J320,0)</f>
        <v>0</v>
      </c>
      <c r="BJ320" s="16" t="s">
        <v>82</v>
      </c>
      <c r="BK320" s="168">
        <f>ROUND(I320*H320,2)</f>
        <v>0</v>
      </c>
      <c r="BL320" s="16" t="s">
        <v>263</v>
      </c>
      <c r="BM320" s="167" t="s">
        <v>730</v>
      </c>
    </row>
    <row r="321" spans="2:65" s="12" customFormat="1" ht="20.399999999999999">
      <c r="B321" s="169"/>
      <c r="D321" s="170" t="s">
        <v>167</v>
      </c>
      <c r="E321" s="171" t="s">
        <v>1</v>
      </c>
      <c r="F321" s="172" t="s">
        <v>726</v>
      </c>
      <c r="H321" s="173">
        <v>2.2469999999999999</v>
      </c>
      <c r="I321" s="174"/>
      <c r="L321" s="169"/>
      <c r="M321" s="175"/>
      <c r="N321" s="176"/>
      <c r="O321" s="176"/>
      <c r="P321" s="176"/>
      <c r="Q321" s="176"/>
      <c r="R321" s="176"/>
      <c r="S321" s="176"/>
      <c r="T321" s="177"/>
      <c r="AT321" s="171" t="s">
        <v>167</v>
      </c>
      <c r="AU321" s="171" t="s">
        <v>82</v>
      </c>
      <c r="AV321" s="12" t="s">
        <v>82</v>
      </c>
      <c r="AW321" s="12" t="s">
        <v>27</v>
      </c>
      <c r="AX321" s="12" t="s">
        <v>74</v>
      </c>
      <c r="AY321" s="171" t="s">
        <v>159</v>
      </c>
    </row>
    <row r="322" spans="2:65" s="1" customFormat="1" ht="24" customHeight="1">
      <c r="B322" s="155"/>
      <c r="C322" s="156" t="s">
        <v>731</v>
      </c>
      <c r="D322" s="156" t="s">
        <v>161</v>
      </c>
      <c r="E322" s="157" t="s">
        <v>732</v>
      </c>
      <c r="F322" s="158" t="s">
        <v>733</v>
      </c>
      <c r="G322" s="159" t="s">
        <v>202</v>
      </c>
      <c r="H322" s="160">
        <v>7.44</v>
      </c>
      <c r="I322" s="161"/>
      <c r="J322" s="162">
        <f>ROUND(I322*H322,2)</f>
        <v>0</v>
      </c>
      <c r="K322" s="158" t="s">
        <v>1</v>
      </c>
      <c r="L322" s="31"/>
      <c r="M322" s="163" t="s">
        <v>1</v>
      </c>
      <c r="N322" s="164" t="s">
        <v>36</v>
      </c>
      <c r="O322" s="54"/>
      <c r="P322" s="165">
        <f>O322*H322</f>
        <v>0</v>
      </c>
      <c r="Q322" s="165">
        <v>1</v>
      </c>
      <c r="R322" s="165">
        <f>Q322*H322</f>
        <v>7.44</v>
      </c>
      <c r="S322" s="165">
        <v>0</v>
      </c>
      <c r="T322" s="166">
        <f>S322*H322</f>
        <v>0</v>
      </c>
      <c r="AR322" s="167" t="s">
        <v>263</v>
      </c>
      <c r="AT322" s="167" t="s">
        <v>161</v>
      </c>
      <c r="AU322" s="167" t="s">
        <v>82</v>
      </c>
      <c r="AY322" s="16" t="s">
        <v>159</v>
      </c>
      <c r="BE322" s="168">
        <f>IF(N322="základná",J322,0)</f>
        <v>0</v>
      </c>
      <c r="BF322" s="168">
        <f>IF(N322="znížená",J322,0)</f>
        <v>0</v>
      </c>
      <c r="BG322" s="168">
        <f>IF(N322="zákl. prenesená",J322,0)</f>
        <v>0</v>
      </c>
      <c r="BH322" s="168">
        <f>IF(N322="zníž. prenesená",J322,0)</f>
        <v>0</v>
      </c>
      <c r="BI322" s="168">
        <f>IF(N322="nulová",J322,0)</f>
        <v>0</v>
      </c>
      <c r="BJ322" s="16" t="s">
        <v>82</v>
      </c>
      <c r="BK322" s="168">
        <f>ROUND(I322*H322,2)</f>
        <v>0</v>
      </c>
      <c r="BL322" s="16" t="s">
        <v>263</v>
      </c>
      <c r="BM322" s="167" t="s">
        <v>734</v>
      </c>
    </row>
    <row r="323" spans="2:65" s="1" customFormat="1" ht="48">
      <c r="B323" s="31"/>
      <c r="D323" s="170" t="s">
        <v>179</v>
      </c>
      <c r="F323" s="186" t="s">
        <v>735</v>
      </c>
      <c r="I323" s="95"/>
      <c r="L323" s="31"/>
      <c r="M323" s="187"/>
      <c r="N323" s="54"/>
      <c r="O323" s="54"/>
      <c r="P323" s="54"/>
      <c r="Q323" s="54"/>
      <c r="R323" s="54"/>
      <c r="S323" s="54"/>
      <c r="T323" s="55"/>
      <c r="AT323" s="16" t="s">
        <v>179</v>
      </c>
      <c r="AU323" s="16" t="s">
        <v>82</v>
      </c>
    </row>
    <row r="324" spans="2:65" s="12" customFormat="1">
      <c r="B324" s="169"/>
      <c r="D324" s="170" t="s">
        <v>167</v>
      </c>
      <c r="E324" s="171" t="s">
        <v>1</v>
      </c>
      <c r="F324" s="172" t="s">
        <v>736</v>
      </c>
      <c r="H324" s="173">
        <v>7.44</v>
      </c>
      <c r="I324" s="174"/>
      <c r="L324" s="169"/>
      <c r="M324" s="175"/>
      <c r="N324" s="176"/>
      <c r="O324" s="176"/>
      <c r="P324" s="176"/>
      <c r="Q324" s="176"/>
      <c r="R324" s="176"/>
      <c r="S324" s="176"/>
      <c r="T324" s="177"/>
      <c r="AT324" s="171" t="s">
        <v>167</v>
      </c>
      <c r="AU324" s="171" t="s">
        <v>82</v>
      </c>
      <c r="AV324" s="12" t="s">
        <v>82</v>
      </c>
      <c r="AW324" s="12" t="s">
        <v>27</v>
      </c>
      <c r="AX324" s="12" t="s">
        <v>74</v>
      </c>
      <c r="AY324" s="171" t="s">
        <v>159</v>
      </c>
    </row>
    <row r="325" spans="2:65" s="1" customFormat="1" ht="48" customHeight="1">
      <c r="B325" s="155"/>
      <c r="C325" s="156" t="s">
        <v>737</v>
      </c>
      <c r="D325" s="156" t="s">
        <v>161</v>
      </c>
      <c r="E325" s="157" t="s">
        <v>738</v>
      </c>
      <c r="F325" s="158" t="s">
        <v>739</v>
      </c>
      <c r="G325" s="159" t="s">
        <v>227</v>
      </c>
      <c r="H325" s="160">
        <v>4.2279999999999998</v>
      </c>
      <c r="I325" s="161"/>
      <c r="J325" s="162">
        <f>ROUND(I325*H325,2)</f>
        <v>0</v>
      </c>
      <c r="K325" s="158" t="s">
        <v>1</v>
      </c>
      <c r="L325" s="31"/>
      <c r="M325" s="163" t="s">
        <v>1</v>
      </c>
      <c r="N325" s="164" t="s">
        <v>36</v>
      </c>
      <c r="O325" s="54"/>
      <c r="P325" s="165">
        <f>O325*H325</f>
        <v>0</v>
      </c>
      <c r="Q325" s="165">
        <v>1</v>
      </c>
      <c r="R325" s="165">
        <f>Q325*H325</f>
        <v>4.2279999999999998</v>
      </c>
      <c r="S325" s="165">
        <v>0</v>
      </c>
      <c r="T325" s="166">
        <f>S325*H325</f>
        <v>0</v>
      </c>
      <c r="AR325" s="167" t="s">
        <v>263</v>
      </c>
      <c r="AT325" s="167" t="s">
        <v>161</v>
      </c>
      <c r="AU325" s="167" t="s">
        <v>82</v>
      </c>
      <c r="AY325" s="16" t="s">
        <v>159</v>
      </c>
      <c r="BE325" s="168">
        <f>IF(N325="základná",J325,0)</f>
        <v>0</v>
      </c>
      <c r="BF325" s="168">
        <f>IF(N325="znížená",J325,0)</f>
        <v>0</v>
      </c>
      <c r="BG325" s="168">
        <f>IF(N325="zákl. prenesená",J325,0)</f>
        <v>0</v>
      </c>
      <c r="BH325" s="168">
        <f>IF(N325="zníž. prenesená",J325,0)</f>
        <v>0</v>
      </c>
      <c r="BI325" s="168">
        <f>IF(N325="nulová",J325,0)</f>
        <v>0</v>
      </c>
      <c r="BJ325" s="16" t="s">
        <v>82</v>
      </c>
      <c r="BK325" s="168">
        <f>ROUND(I325*H325,2)</f>
        <v>0</v>
      </c>
      <c r="BL325" s="16" t="s">
        <v>263</v>
      </c>
      <c r="BM325" s="167" t="s">
        <v>740</v>
      </c>
    </row>
    <row r="326" spans="2:65" s="12" customFormat="1">
      <c r="B326" s="169"/>
      <c r="D326" s="170" t="s">
        <v>167</v>
      </c>
      <c r="E326" s="171" t="s">
        <v>1</v>
      </c>
      <c r="F326" s="172" t="s">
        <v>741</v>
      </c>
      <c r="H326" s="173">
        <v>4.2279999999999998</v>
      </c>
      <c r="I326" s="174"/>
      <c r="L326" s="169"/>
      <c r="M326" s="175"/>
      <c r="N326" s="176"/>
      <c r="O326" s="176"/>
      <c r="P326" s="176"/>
      <c r="Q326" s="176"/>
      <c r="R326" s="176"/>
      <c r="S326" s="176"/>
      <c r="T326" s="177"/>
      <c r="AT326" s="171" t="s">
        <v>167</v>
      </c>
      <c r="AU326" s="171" t="s">
        <v>82</v>
      </c>
      <c r="AV326" s="12" t="s">
        <v>82</v>
      </c>
      <c r="AW326" s="12" t="s">
        <v>27</v>
      </c>
      <c r="AX326" s="12" t="s">
        <v>70</v>
      </c>
      <c r="AY326" s="171" t="s">
        <v>159</v>
      </c>
    </row>
    <row r="327" spans="2:65" s="13" customFormat="1">
      <c r="B327" s="178"/>
      <c r="D327" s="170" t="s">
        <v>167</v>
      </c>
      <c r="E327" s="179" t="s">
        <v>1</v>
      </c>
      <c r="F327" s="180" t="s">
        <v>169</v>
      </c>
      <c r="H327" s="181">
        <v>4.2279999999999998</v>
      </c>
      <c r="I327" s="182"/>
      <c r="L327" s="178"/>
      <c r="M327" s="183"/>
      <c r="N327" s="184"/>
      <c r="O327" s="184"/>
      <c r="P327" s="184"/>
      <c r="Q327" s="184"/>
      <c r="R327" s="184"/>
      <c r="S327" s="184"/>
      <c r="T327" s="185"/>
      <c r="AT327" s="179" t="s">
        <v>167</v>
      </c>
      <c r="AU327" s="179" t="s">
        <v>82</v>
      </c>
      <c r="AV327" s="13" t="s">
        <v>165</v>
      </c>
      <c r="AW327" s="13" t="s">
        <v>27</v>
      </c>
      <c r="AX327" s="13" t="s">
        <v>74</v>
      </c>
      <c r="AY327" s="179" t="s">
        <v>159</v>
      </c>
    </row>
    <row r="328" spans="2:65" s="1" customFormat="1" ht="36" customHeight="1">
      <c r="B328" s="155"/>
      <c r="C328" s="156" t="s">
        <v>742</v>
      </c>
      <c r="D328" s="156" t="s">
        <v>161</v>
      </c>
      <c r="E328" s="157" t="s">
        <v>743</v>
      </c>
      <c r="F328" s="158" t="s">
        <v>744</v>
      </c>
      <c r="G328" s="159" t="s">
        <v>227</v>
      </c>
      <c r="H328" s="160">
        <v>1.2270000000000001</v>
      </c>
      <c r="I328" s="161"/>
      <c r="J328" s="162">
        <f>ROUND(I328*H328,2)</f>
        <v>0</v>
      </c>
      <c r="K328" s="158" t="s">
        <v>1</v>
      </c>
      <c r="L328" s="31"/>
      <c r="M328" s="163" t="s">
        <v>1</v>
      </c>
      <c r="N328" s="164" t="s">
        <v>36</v>
      </c>
      <c r="O328" s="54"/>
      <c r="P328" s="165">
        <f>O328*H328</f>
        <v>0</v>
      </c>
      <c r="Q328" s="165">
        <v>1</v>
      </c>
      <c r="R328" s="165">
        <f>Q328*H328</f>
        <v>1.2270000000000001</v>
      </c>
      <c r="S328" s="165">
        <v>0</v>
      </c>
      <c r="T328" s="166">
        <f>S328*H328</f>
        <v>0</v>
      </c>
      <c r="AR328" s="167" t="s">
        <v>263</v>
      </c>
      <c r="AT328" s="167" t="s">
        <v>161</v>
      </c>
      <c r="AU328" s="167" t="s">
        <v>82</v>
      </c>
      <c r="AY328" s="16" t="s">
        <v>159</v>
      </c>
      <c r="BE328" s="168">
        <f>IF(N328="základná",J328,0)</f>
        <v>0</v>
      </c>
      <c r="BF328" s="168">
        <f>IF(N328="znížená",J328,0)</f>
        <v>0</v>
      </c>
      <c r="BG328" s="168">
        <f>IF(N328="zákl. prenesená",J328,0)</f>
        <v>0</v>
      </c>
      <c r="BH328" s="168">
        <f>IF(N328="zníž. prenesená",J328,0)</f>
        <v>0</v>
      </c>
      <c r="BI328" s="168">
        <f>IF(N328="nulová",J328,0)</f>
        <v>0</v>
      </c>
      <c r="BJ328" s="16" t="s">
        <v>82</v>
      </c>
      <c r="BK328" s="168">
        <f>ROUND(I328*H328,2)</f>
        <v>0</v>
      </c>
      <c r="BL328" s="16" t="s">
        <v>263</v>
      </c>
      <c r="BM328" s="167" t="s">
        <v>745</v>
      </c>
    </row>
    <row r="329" spans="2:65" s="12" customFormat="1" ht="20.399999999999999">
      <c r="B329" s="169"/>
      <c r="D329" s="170" t="s">
        <v>167</v>
      </c>
      <c r="E329" s="171" t="s">
        <v>1</v>
      </c>
      <c r="F329" s="172" t="s">
        <v>746</v>
      </c>
      <c r="H329" s="173">
        <v>1.2270000000000001</v>
      </c>
      <c r="I329" s="174"/>
      <c r="L329" s="169"/>
      <c r="M329" s="175"/>
      <c r="N329" s="176"/>
      <c r="O329" s="176"/>
      <c r="P329" s="176"/>
      <c r="Q329" s="176"/>
      <c r="R329" s="176"/>
      <c r="S329" s="176"/>
      <c r="T329" s="177"/>
      <c r="AT329" s="171" t="s">
        <v>167</v>
      </c>
      <c r="AU329" s="171" t="s">
        <v>82</v>
      </c>
      <c r="AV329" s="12" t="s">
        <v>82</v>
      </c>
      <c r="AW329" s="12" t="s">
        <v>27</v>
      </c>
      <c r="AX329" s="12" t="s">
        <v>70</v>
      </c>
      <c r="AY329" s="171" t="s">
        <v>159</v>
      </c>
    </row>
    <row r="330" spans="2:65" s="13" customFormat="1">
      <c r="B330" s="178"/>
      <c r="D330" s="170" t="s">
        <v>167</v>
      </c>
      <c r="E330" s="179" t="s">
        <v>1</v>
      </c>
      <c r="F330" s="180" t="s">
        <v>169</v>
      </c>
      <c r="H330" s="181">
        <v>1.2270000000000001</v>
      </c>
      <c r="I330" s="182"/>
      <c r="L330" s="178"/>
      <c r="M330" s="183"/>
      <c r="N330" s="184"/>
      <c r="O330" s="184"/>
      <c r="P330" s="184"/>
      <c r="Q330" s="184"/>
      <c r="R330" s="184"/>
      <c r="S330" s="184"/>
      <c r="T330" s="185"/>
      <c r="AT330" s="179" t="s">
        <v>167</v>
      </c>
      <c r="AU330" s="179" t="s">
        <v>82</v>
      </c>
      <c r="AV330" s="13" t="s">
        <v>165</v>
      </c>
      <c r="AW330" s="13" t="s">
        <v>27</v>
      </c>
      <c r="AX330" s="13" t="s">
        <v>74</v>
      </c>
      <c r="AY330" s="179" t="s">
        <v>159</v>
      </c>
    </row>
    <row r="331" spans="2:65" s="1" customFormat="1" ht="24" customHeight="1">
      <c r="B331" s="155"/>
      <c r="C331" s="156" t="s">
        <v>747</v>
      </c>
      <c r="D331" s="156" t="s">
        <v>161</v>
      </c>
      <c r="E331" s="157" t="s">
        <v>748</v>
      </c>
      <c r="F331" s="158" t="s">
        <v>749</v>
      </c>
      <c r="G331" s="159" t="s">
        <v>227</v>
      </c>
      <c r="H331" s="160">
        <v>0.54600000000000004</v>
      </c>
      <c r="I331" s="161"/>
      <c r="J331" s="162">
        <f>ROUND(I331*H331,2)</f>
        <v>0</v>
      </c>
      <c r="K331" s="158" t="s">
        <v>1</v>
      </c>
      <c r="L331" s="31"/>
      <c r="M331" s="163" t="s">
        <v>1</v>
      </c>
      <c r="N331" s="164" t="s">
        <v>36</v>
      </c>
      <c r="O331" s="54"/>
      <c r="P331" s="165">
        <f>O331*H331</f>
        <v>0</v>
      </c>
      <c r="Q331" s="165">
        <v>1</v>
      </c>
      <c r="R331" s="165">
        <f>Q331*H331</f>
        <v>0.54600000000000004</v>
      </c>
      <c r="S331" s="165">
        <v>0</v>
      </c>
      <c r="T331" s="166">
        <f>S331*H331</f>
        <v>0</v>
      </c>
      <c r="AR331" s="167" t="s">
        <v>263</v>
      </c>
      <c r="AT331" s="167" t="s">
        <v>161</v>
      </c>
      <c r="AU331" s="167" t="s">
        <v>82</v>
      </c>
      <c r="AY331" s="16" t="s">
        <v>159</v>
      </c>
      <c r="BE331" s="168">
        <f>IF(N331="základná",J331,0)</f>
        <v>0</v>
      </c>
      <c r="BF331" s="168">
        <f>IF(N331="znížená",J331,0)</f>
        <v>0</v>
      </c>
      <c r="BG331" s="168">
        <f>IF(N331="zákl. prenesená",J331,0)</f>
        <v>0</v>
      </c>
      <c r="BH331" s="168">
        <f>IF(N331="zníž. prenesená",J331,0)</f>
        <v>0</v>
      </c>
      <c r="BI331" s="168">
        <f>IF(N331="nulová",J331,0)</f>
        <v>0</v>
      </c>
      <c r="BJ331" s="16" t="s">
        <v>82</v>
      </c>
      <c r="BK331" s="168">
        <f>ROUND(I331*H331,2)</f>
        <v>0</v>
      </c>
      <c r="BL331" s="16" t="s">
        <v>263</v>
      </c>
      <c r="BM331" s="167" t="s">
        <v>750</v>
      </c>
    </row>
    <row r="332" spans="2:65" s="12" customFormat="1">
      <c r="B332" s="169"/>
      <c r="D332" s="170" t="s">
        <v>167</v>
      </c>
      <c r="E332" s="171" t="s">
        <v>1</v>
      </c>
      <c r="F332" s="172" t="s">
        <v>751</v>
      </c>
      <c r="H332" s="173">
        <v>0.54600000000000004</v>
      </c>
      <c r="I332" s="174"/>
      <c r="L332" s="169"/>
      <c r="M332" s="175"/>
      <c r="N332" s="176"/>
      <c r="O332" s="176"/>
      <c r="P332" s="176"/>
      <c r="Q332" s="176"/>
      <c r="R332" s="176"/>
      <c r="S332" s="176"/>
      <c r="T332" s="177"/>
      <c r="AT332" s="171" t="s">
        <v>167</v>
      </c>
      <c r="AU332" s="171" t="s">
        <v>82</v>
      </c>
      <c r="AV332" s="12" t="s">
        <v>82</v>
      </c>
      <c r="AW332" s="12" t="s">
        <v>27</v>
      </c>
      <c r="AX332" s="12" t="s">
        <v>74</v>
      </c>
      <c r="AY332" s="171" t="s">
        <v>159</v>
      </c>
    </row>
    <row r="333" spans="2:65" s="1" customFormat="1" ht="36" customHeight="1">
      <c r="B333" s="155"/>
      <c r="C333" s="156" t="s">
        <v>752</v>
      </c>
      <c r="D333" s="156" t="s">
        <v>161</v>
      </c>
      <c r="E333" s="157" t="s">
        <v>753</v>
      </c>
      <c r="F333" s="158" t="s">
        <v>754</v>
      </c>
      <c r="G333" s="159" t="s">
        <v>202</v>
      </c>
      <c r="H333" s="160">
        <v>536.1</v>
      </c>
      <c r="I333" s="161"/>
      <c r="J333" s="162">
        <f>ROUND(I333*H333,2)</f>
        <v>0</v>
      </c>
      <c r="K333" s="158" t="s">
        <v>172</v>
      </c>
      <c r="L333" s="31"/>
      <c r="M333" s="163" t="s">
        <v>1</v>
      </c>
      <c r="N333" s="164" t="s">
        <v>36</v>
      </c>
      <c r="O333" s="54"/>
      <c r="P333" s="165">
        <f>O333*H333</f>
        <v>0</v>
      </c>
      <c r="Q333" s="165">
        <v>1.0460000000000001E-2</v>
      </c>
      <c r="R333" s="165">
        <f>Q333*H333</f>
        <v>5.6076060000000005</v>
      </c>
      <c r="S333" s="165">
        <v>0</v>
      </c>
      <c r="T333" s="166">
        <f>S333*H333</f>
        <v>0</v>
      </c>
      <c r="AR333" s="167" t="s">
        <v>263</v>
      </c>
      <c r="AT333" s="167" t="s">
        <v>161</v>
      </c>
      <c r="AU333" s="167" t="s">
        <v>82</v>
      </c>
      <c r="AY333" s="16" t="s">
        <v>159</v>
      </c>
      <c r="BE333" s="168">
        <f>IF(N333="základná",J333,0)</f>
        <v>0</v>
      </c>
      <c r="BF333" s="168">
        <f>IF(N333="znížená",J333,0)</f>
        <v>0</v>
      </c>
      <c r="BG333" s="168">
        <f>IF(N333="zákl. prenesená",J333,0)</f>
        <v>0</v>
      </c>
      <c r="BH333" s="168">
        <f>IF(N333="zníž. prenesená",J333,0)</f>
        <v>0</v>
      </c>
      <c r="BI333" s="168">
        <f>IF(N333="nulová",J333,0)</f>
        <v>0</v>
      </c>
      <c r="BJ333" s="16" t="s">
        <v>82</v>
      </c>
      <c r="BK333" s="168">
        <f>ROUND(I333*H333,2)</f>
        <v>0</v>
      </c>
      <c r="BL333" s="16" t="s">
        <v>263</v>
      </c>
      <c r="BM333" s="167" t="s">
        <v>755</v>
      </c>
    </row>
    <row r="334" spans="2:65" s="1" customFormat="1" ht="96">
      <c r="B334" s="31"/>
      <c r="D334" s="170" t="s">
        <v>179</v>
      </c>
      <c r="F334" s="186" t="s">
        <v>756</v>
      </c>
      <c r="I334" s="95"/>
      <c r="L334" s="31"/>
      <c r="M334" s="187"/>
      <c r="N334" s="54"/>
      <c r="O334" s="54"/>
      <c r="P334" s="54"/>
      <c r="Q334" s="54"/>
      <c r="R334" s="54"/>
      <c r="S334" s="54"/>
      <c r="T334" s="55"/>
      <c r="AT334" s="16" t="s">
        <v>179</v>
      </c>
      <c r="AU334" s="16" t="s">
        <v>82</v>
      </c>
    </row>
    <row r="335" spans="2:65" s="1" customFormat="1" ht="24" customHeight="1">
      <c r="B335" s="155"/>
      <c r="C335" s="156" t="s">
        <v>757</v>
      </c>
      <c r="D335" s="156" t="s">
        <v>161</v>
      </c>
      <c r="E335" s="157" t="s">
        <v>758</v>
      </c>
      <c r="F335" s="158" t="s">
        <v>759</v>
      </c>
      <c r="G335" s="159" t="s">
        <v>436</v>
      </c>
      <c r="H335" s="205"/>
      <c r="I335" s="161"/>
      <c r="J335" s="162">
        <f>ROUND(I335*H335,2)</f>
        <v>0</v>
      </c>
      <c r="K335" s="158" t="s">
        <v>1</v>
      </c>
      <c r="L335" s="31"/>
      <c r="M335" s="163" t="s">
        <v>1</v>
      </c>
      <c r="N335" s="164" t="s">
        <v>36</v>
      </c>
      <c r="O335" s="54"/>
      <c r="P335" s="165">
        <f>O335*H335</f>
        <v>0</v>
      </c>
      <c r="Q335" s="165">
        <v>0</v>
      </c>
      <c r="R335" s="165">
        <f>Q335*H335</f>
        <v>0</v>
      </c>
      <c r="S335" s="165">
        <v>0</v>
      </c>
      <c r="T335" s="166">
        <f>S335*H335</f>
        <v>0</v>
      </c>
      <c r="AR335" s="167" t="s">
        <v>263</v>
      </c>
      <c r="AT335" s="167" t="s">
        <v>161</v>
      </c>
      <c r="AU335" s="167" t="s">
        <v>82</v>
      </c>
      <c r="AY335" s="16" t="s">
        <v>159</v>
      </c>
      <c r="BE335" s="168">
        <f>IF(N335="základná",J335,0)</f>
        <v>0</v>
      </c>
      <c r="BF335" s="168">
        <f>IF(N335="znížená",J335,0)</f>
        <v>0</v>
      </c>
      <c r="BG335" s="168">
        <f>IF(N335="zákl. prenesená",J335,0)</f>
        <v>0</v>
      </c>
      <c r="BH335" s="168">
        <f>IF(N335="zníž. prenesená",J335,0)</f>
        <v>0</v>
      </c>
      <c r="BI335" s="168">
        <f>IF(N335="nulová",J335,0)</f>
        <v>0</v>
      </c>
      <c r="BJ335" s="16" t="s">
        <v>82</v>
      </c>
      <c r="BK335" s="168">
        <f>ROUND(I335*H335,2)</f>
        <v>0</v>
      </c>
      <c r="BL335" s="16" t="s">
        <v>263</v>
      </c>
      <c r="BM335" s="167" t="s">
        <v>760</v>
      </c>
    </row>
    <row r="336" spans="2:65" s="11" customFormat="1" ht="22.95" customHeight="1">
      <c r="B336" s="142"/>
      <c r="D336" s="143" t="s">
        <v>69</v>
      </c>
      <c r="E336" s="153" t="s">
        <v>761</v>
      </c>
      <c r="F336" s="153" t="s">
        <v>762</v>
      </c>
      <c r="I336" s="145"/>
      <c r="J336" s="154">
        <f>BK336</f>
        <v>0</v>
      </c>
      <c r="L336" s="142"/>
      <c r="M336" s="147"/>
      <c r="N336" s="148"/>
      <c r="O336" s="148"/>
      <c r="P336" s="149">
        <f>SUM(P337:P409)</f>
        <v>0</v>
      </c>
      <c r="Q336" s="148"/>
      <c r="R336" s="149">
        <f>SUM(R337:R409)</f>
        <v>0</v>
      </c>
      <c r="S336" s="148"/>
      <c r="T336" s="150">
        <f>SUM(T337:T409)</f>
        <v>0</v>
      </c>
      <c r="AR336" s="143" t="s">
        <v>82</v>
      </c>
      <c r="AT336" s="151" t="s">
        <v>69</v>
      </c>
      <c r="AU336" s="151" t="s">
        <v>74</v>
      </c>
      <c r="AY336" s="143" t="s">
        <v>159</v>
      </c>
      <c r="BK336" s="152">
        <f>SUM(BK337:BK409)</f>
        <v>0</v>
      </c>
    </row>
    <row r="337" spans="2:65" s="1" customFormat="1" ht="48" customHeight="1">
      <c r="B337" s="155"/>
      <c r="C337" s="156" t="s">
        <v>763</v>
      </c>
      <c r="D337" s="156" t="s">
        <v>161</v>
      </c>
      <c r="E337" s="157" t="s">
        <v>764</v>
      </c>
      <c r="F337" s="158" t="s">
        <v>765</v>
      </c>
      <c r="G337" s="159" t="s">
        <v>355</v>
      </c>
      <c r="H337" s="160">
        <v>3</v>
      </c>
      <c r="I337" s="161"/>
      <c r="J337" s="162">
        <f>ROUND(I337*H337,2)</f>
        <v>0</v>
      </c>
      <c r="K337" s="158" t="s">
        <v>1</v>
      </c>
      <c r="L337" s="31"/>
      <c r="M337" s="163" t="s">
        <v>1</v>
      </c>
      <c r="N337" s="164" t="s">
        <v>36</v>
      </c>
      <c r="O337" s="54"/>
      <c r="P337" s="165">
        <f>O337*H337</f>
        <v>0</v>
      </c>
      <c r="Q337" s="165">
        <v>0</v>
      </c>
      <c r="R337" s="165">
        <f>Q337*H337</f>
        <v>0</v>
      </c>
      <c r="S337" s="165">
        <v>0</v>
      </c>
      <c r="T337" s="166">
        <f>S337*H337</f>
        <v>0</v>
      </c>
      <c r="AR337" s="167" t="s">
        <v>263</v>
      </c>
      <c r="AT337" s="167" t="s">
        <v>161</v>
      </c>
      <c r="AU337" s="167" t="s">
        <v>82</v>
      </c>
      <c r="AY337" s="16" t="s">
        <v>159</v>
      </c>
      <c r="BE337" s="168">
        <f>IF(N337="základná",J337,0)</f>
        <v>0</v>
      </c>
      <c r="BF337" s="168">
        <f>IF(N337="znížená",J337,0)</f>
        <v>0</v>
      </c>
      <c r="BG337" s="168">
        <f>IF(N337="zákl. prenesená",J337,0)</f>
        <v>0</v>
      </c>
      <c r="BH337" s="168">
        <f>IF(N337="zníž. prenesená",J337,0)</f>
        <v>0</v>
      </c>
      <c r="BI337" s="168">
        <f>IF(N337="nulová",J337,0)</f>
        <v>0</v>
      </c>
      <c r="BJ337" s="16" t="s">
        <v>82</v>
      </c>
      <c r="BK337" s="168">
        <f>ROUND(I337*H337,2)</f>
        <v>0</v>
      </c>
      <c r="BL337" s="16" t="s">
        <v>263</v>
      </c>
      <c r="BM337" s="167" t="s">
        <v>766</v>
      </c>
    </row>
    <row r="338" spans="2:65" s="1" customFormat="1" ht="19.2">
      <c r="B338" s="31"/>
      <c r="D338" s="170" t="s">
        <v>179</v>
      </c>
      <c r="F338" s="186" t="s">
        <v>767</v>
      </c>
      <c r="I338" s="95"/>
      <c r="L338" s="31"/>
      <c r="M338" s="187"/>
      <c r="N338" s="54"/>
      <c r="O338" s="54"/>
      <c r="P338" s="54"/>
      <c r="Q338" s="54"/>
      <c r="R338" s="54"/>
      <c r="S338" s="54"/>
      <c r="T338" s="55"/>
      <c r="AT338" s="16" t="s">
        <v>179</v>
      </c>
      <c r="AU338" s="16" t="s">
        <v>82</v>
      </c>
    </row>
    <row r="339" spans="2:65" s="12" customFormat="1">
      <c r="B339" s="169"/>
      <c r="D339" s="170" t="s">
        <v>167</v>
      </c>
      <c r="E339" s="171" t="s">
        <v>1</v>
      </c>
      <c r="F339" s="172" t="s">
        <v>768</v>
      </c>
      <c r="H339" s="173">
        <v>2</v>
      </c>
      <c r="I339" s="174"/>
      <c r="L339" s="169"/>
      <c r="M339" s="175"/>
      <c r="N339" s="176"/>
      <c r="O339" s="176"/>
      <c r="P339" s="176"/>
      <c r="Q339" s="176"/>
      <c r="R339" s="176"/>
      <c r="S339" s="176"/>
      <c r="T339" s="177"/>
      <c r="AT339" s="171" t="s">
        <v>167</v>
      </c>
      <c r="AU339" s="171" t="s">
        <v>82</v>
      </c>
      <c r="AV339" s="12" t="s">
        <v>82</v>
      </c>
      <c r="AW339" s="12" t="s">
        <v>27</v>
      </c>
      <c r="AX339" s="12" t="s">
        <v>70</v>
      </c>
      <c r="AY339" s="171" t="s">
        <v>159</v>
      </c>
    </row>
    <row r="340" spans="2:65" s="12" customFormat="1">
      <c r="B340" s="169"/>
      <c r="D340" s="170" t="s">
        <v>167</v>
      </c>
      <c r="E340" s="171" t="s">
        <v>1</v>
      </c>
      <c r="F340" s="172" t="s">
        <v>686</v>
      </c>
      <c r="H340" s="173">
        <v>1</v>
      </c>
      <c r="I340" s="174"/>
      <c r="L340" s="169"/>
      <c r="M340" s="175"/>
      <c r="N340" s="176"/>
      <c r="O340" s="176"/>
      <c r="P340" s="176"/>
      <c r="Q340" s="176"/>
      <c r="R340" s="176"/>
      <c r="S340" s="176"/>
      <c r="T340" s="177"/>
      <c r="AT340" s="171" t="s">
        <v>167</v>
      </c>
      <c r="AU340" s="171" t="s">
        <v>82</v>
      </c>
      <c r="AV340" s="12" t="s">
        <v>82</v>
      </c>
      <c r="AW340" s="12" t="s">
        <v>27</v>
      </c>
      <c r="AX340" s="12" t="s">
        <v>70</v>
      </c>
      <c r="AY340" s="171" t="s">
        <v>159</v>
      </c>
    </row>
    <row r="341" spans="2:65" s="13" customFormat="1">
      <c r="B341" s="178"/>
      <c r="D341" s="170" t="s">
        <v>167</v>
      </c>
      <c r="E341" s="179" t="s">
        <v>1</v>
      </c>
      <c r="F341" s="180" t="s">
        <v>169</v>
      </c>
      <c r="H341" s="181">
        <v>3</v>
      </c>
      <c r="I341" s="182"/>
      <c r="L341" s="178"/>
      <c r="M341" s="183"/>
      <c r="N341" s="184"/>
      <c r="O341" s="184"/>
      <c r="P341" s="184"/>
      <c r="Q341" s="184"/>
      <c r="R341" s="184"/>
      <c r="S341" s="184"/>
      <c r="T341" s="185"/>
      <c r="AT341" s="179" t="s">
        <v>167</v>
      </c>
      <c r="AU341" s="179" t="s">
        <v>82</v>
      </c>
      <c r="AV341" s="13" t="s">
        <v>165</v>
      </c>
      <c r="AW341" s="13" t="s">
        <v>27</v>
      </c>
      <c r="AX341" s="13" t="s">
        <v>74</v>
      </c>
      <c r="AY341" s="179" t="s">
        <v>159</v>
      </c>
    </row>
    <row r="342" spans="2:65" s="1" customFormat="1" ht="36" customHeight="1">
      <c r="B342" s="155"/>
      <c r="C342" s="156" t="s">
        <v>769</v>
      </c>
      <c r="D342" s="156" t="s">
        <v>161</v>
      </c>
      <c r="E342" s="157" t="s">
        <v>770</v>
      </c>
      <c r="F342" s="158" t="s">
        <v>771</v>
      </c>
      <c r="G342" s="159" t="s">
        <v>355</v>
      </c>
      <c r="H342" s="160">
        <v>1</v>
      </c>
      <c r="I342" s="161"/>
      <c r="J342" s="162">
        <f>ROUND(I342*H342,2)</f>
        <v>0</v>
      </c>
      <c r="K342" s="158" t="s">
        <v>1</v>
      </c>
      <c r="L342" s="31"/>
      <c r="M342" s="163" t="s">
        <v>1</v>
      </c>
      <c r="N342" s="164" t="s">
        <v>36</v>
      </c>
      <c r="O342" s="54"/>
      <c r="P342" s="165">
        <f>O342*H342</f>
        <v>0</v>
      </c>
      <c r="Q342" s="165">
        <v>0</v>
      </c>
      <c r="R342" s="165">
        <f>Q342*H342</f>
        <v>0</v>
      </c>
      <c r="S342" s="165">
        <v>0</v>
      </c>
      <c r="T342" s="166">
        <f>S342*H342</f>
        <v>0</v>
      </c>
      <c r="AR342" s="167" t="s">
        <v>263</v>
      </c>
      <c r="AT342" s="167" t="s">
        <v>161</v>
      </c>
      <c r="AU342" s="167" t="s">
        <v>82</v>
      </c>
      <c r="AY342" s="16" t="s">
        <v>159</v>
      </c>
      <c r="BE342" s="168">
        <f>IF(N342="základná",J342,0)</f>
        <v>0</v>
      </c>
      <c r="BF342" s="168">
        <f>IF(N342="znížená",J342,0)</f>
        <v>0</v>
      </c>
      <c r="BG342" s="168">
        <f>IF(N342="zákl. prenesená",J342,0)</f>
        <v>0</v>
      </c>
      <c r="BH342" s="168">
        <f>IF(N342="zníž. prenesená",J342,0)</f>
        <v>0</v>
      </c>
      <c r="BI342" s="168">
        <f>IF(N342="nulová",J342,0)</f>
        <v>0</v>
      </c>
      <c r="BJ342" s="16" t="s">
        <v>82</v>
      </c>
      <c r="BK342" s="168">
        <f>ROUND(I342*H342,2)</f>
        <v>0</v>
      </c>
      <c r="BL342" s="16" t="s">
        <v>263</v>
      </c>
      <c r="BM342" s="167" t="s">
        <v>772</v>
      </c>
    </row>
    <row r="343" spans="2:65" s="1" customFormat="1" ht="19.2">
      <c r="B343" s="31"/>
      <c r="D343" s="170" t="s">
        <v>179</v>
      </c>
      <c r="F343" s="186" t="s">
        <v>767</v>
      </c>
      <c r="I343" s="95"/>
      <c r="L343" s="31"/>
      <c r="M343" s="187"/>
      <c r="N343" s="54"/>
      <c r="O343" s="54"/>
      <c r="P343" s="54"/>
      <c r="Q343" s="54"/>
      <c r="R343" s="54"/>
      <c r="S343" s="54"/>
      <c r="T343" s="55"/>
      <c r="AT343" s="16" t="s">
        <v>179</v>
      </c>
      <c r="AU343" s="16" t="s">
        <v>82</v>
      </c>
    </row>
    <row r="344" spans="2:65" s="12" customFormat="1">
      <c r="B344" s="169"/>
      <c r="D344" s="170" t="s">
        <v>167</v>
      </c>
      <c r="E344" s="171" t="s">
        <v>1</v>
      </c>
      <c r="F344" s="172" t="s">
        <v>685</v>
      </c>
      <c r="H344" s="173">
        <v>1</v>
      </c>
      <c r="I344" s="174"/>
      <c r="L344" s="169"/>
      <c r="M344" s="175"/>
      <c r="N344" s="176"/>
      <c r="O344" s="176"/>
      <c r="P344" s="176"/>
      <c r="Q344" s="176"/>
      <c r="R344" s="176"/>
      <c r="S344" s="176"/>
      <c r="T344" s="177"/>
      <c r="AT344" s="171" t="s">
        <v>167</v>
      </c>
      <c r="AU344" s="171" t="s">
        <v>82</v>
      </c>
      <c r="AV344" s="12" t="s">
        <v>82</v>
      </c>
      <c r="AW344" s="12" t="s">
        <v>27</v>
      </c>
      <c r="AX344" s="12" t="s">
        <v>70</v>
      </c>
      <c r="AY344" s="171" t="s">
        <v>159</v>
      </c>
    </row>
    <row r="345" spans="2:65" s="13" customFormat="1">
      <c r="B345" s="178"/>
      <c r="D345" s="170" t="s">
        <v>167</v>
      </c>
      <c r="E345" s="179" t="s">
        <v>1</v>
      </c>
      <c r="F345" s="180" t="s">
        <v>169</v>
      </c>
      <c r="H345" s="181">
        <v>1</v>
      </c>
      <c r="I345" s="182"/>
      <c r="L345" s="178"/>
      <c r="M345" s="183"/>
      <c r="N345" s="184"/>
      <c r="O345" s="184"/>
      <c r="P345" s="184"/>
      <c r="Q345" s="184"/>
      <c r="R345" s="184"/>
      <c r="S345" s="184"/>
      <c r="T345" s="185"/>
      <c r="AT345" s="179" t="s">
        <v>167</v>
      </c>
      <c r="AU345" s="179" t="s">
        <v>82</v>
      </c>
      <c r="AV345" s="13" t="s">
        <v>165</v>
      </c>
      <c r="AW345" s="13" t="s">
        <v>27</v>
      </c>
      <c r="AX345" s="13" t="s">
        <v>74</v>
      </c>
      <c r="AY345" s="179" t="s">
        <v>159</v>
      </c>
    </row>
    <row r="346" spans="2:65" s="1" customFormat="1" ht="36" customHeight="1">
      <c r="B346" s="155"/>
      <c r="C346" s="156" t="s">
        <v>773</v>
      </c>
      <c r="D346" s="156" t="s">
        <v>161</v>
      </c>
      <c r="E346" s="157" t="s">
        <v>774</v>
      </c>
      <c r="F346" s="158" t="s">
        <v>775</v>
      </c>
      <c r="G346" s="159" t="s">
        <v>355</v>
      </c>
      <c r="H346" s="160">
        <v>2</v>
      </c>
      <c r="I346" s="161"/>
      <c r="J346" s="162">
        <f>ROUND(I346*H346,2)</f>
        <v>0</v>
      </c>
      <c r="K346" s="158" t="s">
        <v>1</v>
      </c>
      <c r="L346" s="31"/>
      <c r="M346" s="163" t="s">
        <v>1</v>
      </c>
      <c r="N346" s="164" t="s">
        <v>36</v>
      </c>
      <c r="O346" s="54"/>
      <c r="P346" s="165">
        <f>O346*H346</f>
        <v>0</v>
      </c>
      <c r="Q346" s="165">
        <v>0</v>
      </c>
      <c r="R346" s="165">
        <f>Q346*H346</f>
        <v>0</v>
      </c>
      <c r="S346" s="165">
        <v>0</v>
      </c>
      <c r="T346" s="166">
        <f>S346*H346</f>
        <v>0</v>
      </c>
      <c r="AR346" s="167" t="s">
        <v>263</v>
      </c>
      <c r="AT346" s="167" t="s">
        <v>161</v>
      </c>
      <c r="AU346" s="167" t="s">
        <v>82</v>
      </c>
      <c r="AY346" s="16" t="s">
        <v>159</v>
      </c>
      <c r="BE346" s="168">
        <f>IF(N346="základná",J346,0)</f>
        <v>0</v>
      </c>
      <c r="BF346" s="168">
        <f>IF(N346="znížená",J346,0)</f>
        <v>0</v>
      </c>
      <c r="BG346" s="168">
        <f>IF(N346="zákl. prenesená",J346,0)</f>
        <v>0</v>
      </c>
      <c r="BH346" s="168">
        <f>IF(N346="zníž. prenesená",J346,0)</f>
        <v>0</v>
      </c>
      <c r="BI346" s="168">
        <f>IF(N346="nulová",J346,0)</f>
        <v>0</v>
      </c>
      <c r="BJ346" s="16" t="s">
        <v>82</v>
      </c>
      <c r="BK346" s="168">
        <f>ROUND(I346*H346,2)</f>
        <v>0</v>
      </c>
      <c r="BL346" s="16" t="s">
        <v>263</v>
      </c>
      <c r="BM346" s="167" t="s">
        <v>776</v>
      </c>
    </row>
    <row r="347" spans="2:65" s="1" customFormat="1" ht="19.2">
      <c r="B347" s="31"/>
      <c r="D347" s="170" t="s">
        <v>179</v>
      </c>
      <c r="F347" s="186" t="s">
        <v>767</v>
      </c>
      <c r="I347" s="95"/>
      <c r="L347" s="31"/>
      <c r="M347" s="187"/>
      <c r="N347" s="54"/>
      <c r="O347" s="54"/>
      <c r="P347" s="54"/>
      <c r="Q347" s="54"/>
      <c r="R347" s="54"/>
      <c r="S347" s="54"/>
      <c r="T347" s="55"/>
      <c r="AT347" s="16" t="s">
        <v>179</v>
      </c>
      <c r="AU347" s="16" t="s">
        <v>82</v>
      </c>
    </row>
    <row r="348" spans="2:65" s="12" customFormat="1">
      <c r="B348" s="169"/>
      <c r="D348" s="170" t="s">
        <v>167</v>
      </c>
      <c r="E348" s="171" t="s">
        <v>1</v>
      </c>
      <c r="F348" s="172" t="s">
        <v>768</v>
      </c>
      <c r="H348" s="173">
        <v>2</v>
      </c>
      <c r="I348" s="174"/>
      <c r="L348" s="169"/>
      <c r="M348" s="175"/>
      <c r="N348" s="176"/>
      <c r="O348" s="176"/>
      <c r="P348" s="176"/>
      <c r="Q348" s="176"/>
      <c r="R348" s="176"/>
      <c r="S348" s="176"/>
      <c r="T348" s="177"/>
      <c r="AT348" s="171" t="s">
        <v>167</v>
      </c>
      <c r="AU348" s="171" t="s">
        <v>82</v>
      </c>
      <c r="AV348" s="12" t="s">
        <v>82</v>
      </c>
      <c r="AW348" s="12" t="s">
        <v>27</v>
      </c>
      <c r="AX348" s="12" t="s">
        <v>70</v>
      </c>
      <c r="AY348" s="171" t="s">
        <v>159</v>
      </c>
    </row>
    <row r="349" spans="2:65" s="13" customFormat="1">
      <c r="B349" s="178"/>
      <c r="D349" s="170" t="s">
        <v>167</v>
      </c>
      <c r="E349" s="179" t="s">
        <v>1</v>
      </c>
      <c r="F349" s="180" t="s">
        <v>169</v>
      </c>
      <c r="H349" s="181">
        <v>2</v>
      </c>
      <c r="I349" s="182"/>
      <c r="L349" s="178"/>
      <c r="M349" s="183"/>
      <c r="N349" s="184"/>
      <c r="O349" s="184"/>
      <c r="P349" s="184"/>
      <c r="Q349" s="184"/>
      <c r="R349" s="184"/>
      <c r="S349" s="184"/>
      <c r="T349" s="185"/>
      <c r="AT349" s="179" t="s">
        <v>167</v>
      </c>
      <c r="AU349" s="179" t="s">
        <v>82</v>
      </c>
      <c r="AV349" s="13" t="s">
        <v>165</v>
      </c>
      <c r="AW349" s="13" t="s">
        <v>27</v>
      </c>
      <c r="AX349" s="13" t="s">
        <v>74</v>
      </c>
      <c r="AY349" s="179" t="s">
        <v>159</v>
      </c>
    </row>
    <row r="350" spans="2:65" s="1" customFormat="1" ht="48" customHeight="1">
      <c r="B350" s="155"/>
      <c r="C350" s="156" t="s">
        <v>777</v>
      </c>
      <c r="D350" s="156" t="s">
        <v>161</v>
      </c>
      <c r="E350" s="157" t="s">
        <v>778</v>
      </c>
      <c r="F350" s="158" t="s">
        <v>779</v>
      </c>
      <c r="G350" s="159" t="s">
        <v>355</v>
      </c>
      <c r="H350" s="160">
        <v>38</v>
      </c>
      <c r="I350" s="161"/>
      <c r="J350" s="162">
        <f>ROUND(I350*H350,2)</f>
        <v>0</v>
      </c>
      <c r="K350" s="158" t="s">
        <v>1</v>
      </c>
      <c r="L350" s="31"/>
      <c r="M350" s="163" t="s">
        <v>1</v>
      </c>
      <c r="N350" s="164" t="s">
        <v>36</v>
      </c>
      <c r="O350" s="54"/>
      <c r="P350" s="165">
        <f>O350*H350</f>
        <v>0</v>
      </c>
      <c r="Q350" s="165">
        <v>0</v>
      </c>
      <c r="R350" s="165">
        <f>Q350*H350</f>
        <v>0</v>
      </c>
      <c r="S350" s="165">
        <v>0</v>
      </c>
      <c r="T350" s="166">
        <f>S350*H350</f>
        <v>0</v>
      </c>
      <c r="AR350" s="167" t="s">
        <v>263</v>
      </c>
      <c r="AT350" s="167" t="s">
        <v>161</v>
      </c>
      <c r="AU350" s="167" t="s">
        <v>82</v>
      </c>
      <c r="AY350" s="16" t="s">
        <v>159</v>
      </c>
      <c r="BE350" s="168">
        <f>IF(N350="základná",J350,0)</f>
        <v>0</v>
      </c>
      <c r="BF350" s="168">
        <f>IF(N350="znížená",J350,0)</f>
        <v>0</v>
      </c>
      <c r="BG350" s="168">
        <f>IF(N350="zákl. prenesená",J350,0)</f>
        <v>0</v>
      </c>
      <c r="BH350" s="168">
        <f>IF(N350="zníž. prenesená",J350,0)</f>
        <v>0</v>
      </c>
      <c r="BI350" s="168">
        <f>IF(N350="nulová",J350,0)</f>
        <v>0</v>
      </c>
      <c r="BJ350" s="16" t="s">
        <v>82</v>
      </c>
      <c r="BK350" s="168">
        <f>ROUND(I350*H350,2)</f>
        <v>0</v>
      </c>
      <c r="BL350" s="16" t="s">
        <v>263</v>
      </c>
      <c r="BM350" s="167" t="s">
        <v>780</v>
      </c>
    </row>
    <row r="351" spans="2:65" s="1" customFormat="1" ht="19.2">
      <c r="B351" s="31"/>
      <c r="D351" s="170" t="s">
        <v>179</v>
      </c>
      <c r="F351" s="186" t="s">
        <v>767</v>
      </c>
      <c r="I351" s="95"/>
      <c r="L351" s="31"/>
      <c r="M351" s="187"/>
      <c r="N351" s="54"/>
      <c r="O351" s="54"/>
      <c r="P351" s="54"/>
      <c r="Q351" s="54"/>
      <c r="R351" s="54"/>
      <c r="S351" s="54"/>
      <c r="T351" s="55"/>
      <c r="AT351" s="16" t="s">
        <v>179</v>
      </c>
      <c r="AU351" s="16" t="s">
        <v>82</v>
      </c>
    </row>
    <row r="352" spans="2:65" s="12" customFormat="1">
      <c r="B352" s="169"/>
      <c r="D352" s="170" t="s">
        <v>167</v>
      </c>
      <c r="E352" s="171" t="s">
        <v>1</v>
      </c>
      <c r="F352" s="172" t="s">
        <v>781</v>
      </c>
      <c r="H352" s="173">
        <v>19</v>
      </c>
      <c r="I352" s="174"/>
      <c r="L352" s="169"/>
      <c r="M352" s="175"/>
      <c r="N352" s="176"/>
      <c r="O352" s="176"/>
      <c r="P352" s="176"/>
      <c r="Q352" s="176"/>
      <c r="R352" s="176"/>
      <c r="S352" s="176"/>
      <c r="T352" s="177"/>
      <c r="AT352" s="171" t="s">
        <v>167</v>
      </c>
      <c r="AU352" s="171" t="s">
        <v>82</v>
      </c>
      <c r="AV352" s="12" t="s">
        <v>82</v>
      </c>
      <c r="AW352" s="12" t="s">
        <v>27</v>
      </c>
      <c r="AX352" s="12" t="s">
        <v>70</v>
      </c>
      <c r="AY352" s="171" t="s">
        <v>159</v>
      </c>
    </row>
    <row r="353" spans="2:65" s="12" customFormat="1">
      <c r="B353" s="169"/>
      <c r="D353" s="170" t="s">
        <v>167</v>
      </c>
      <c r="E353" s="171" t="s">
        <v>1</v>
      </c>
      <c r="F353" s="172" t="s">
        <v>782</v>
      </c>
      <c r="H353" s="173">
        <v>19</v>
      </c>
      <c r="I353" s="174"/>
      <c r="L353" s="169"/>
      <c r="M353" s="175"/>
      <c r="N353" s="176"/>
      <c r="O353" s="176"/>
      <c r="P353" s="176"/>
      <c r="Q353" s="176"/>
      <c r="R353" s="176"/>
      <c r="S353" s="176"/>
      <c r="T353" s="177"/>
      <c r="AT353" s="171" t="s">
        <v>167</v>
      </c>
      <c r="AU353" s="171" t="s">
        <v>82</v>
      </c>
      <c r="AV353" s="12" t="s">
        <v>82</v>
      </c>
      <c r="AW353" s="12" t="s">
        <v>27</v>
      </c>
      <c r="AX353" s="12" t="s">
        <v>70</v>
      </c>
      <c r="AY353" s="171" t="s">
        <v>159</v>
      </c>
    </row>
    <row r="354" spans="2:65" s="13" customFormat="1">
      <c r="B354" s="178"/>
      <c r="D354" s="170" t="s">
        <v>167</v>
      </c>
      <c r="E354" s="179" t="s">
        <v>1</v>
      </c>
      <c r="F354" s="180" t="s">
        <v>169</v>
      </c>
      <c r="H354" s="181">
        <v>38</v>
      </c>
      <c r="I354" s="182"/>
      <c r="L354" s="178"/>
      <c r="M354" s="183"/>
      <c r="N354" s="184"/>
      <c r="O354" s="184"/>
      <c r="P354" s="184"/>
      <c r="Q354" s="184"/>
      <c r="R354" s="184"/>
      <c r="S354" s="184"/>
      <c r="T354" s="185"/>
      <c r="AT354" s="179" t="s">
        <v>167</v>
      </c>
      <c r="AU354" s="179" t="s">
        <v>82</v>
      </c>
      <c r="AV354" s="13" t="s">
        <v>165</v>
      </c>
      <c r="AW354" s="13" t="s">
        <v>27</v>
      </c>
      <c r="AX354" s="13" t="s">
        <v>74</v>
      </c>
      <c r="AY354" s="179" t="s">
        <v>159</v>
      </c>
    </row>
    <row r="355" spans="2:65" s="1" customFormat="1" ht="48" customHeight="1">
      <c r="B355" s="155"/>
      <c r="C355" s="156" t="s">
        <v>783</v>
      </c>
      <c r="D355" s="156" t="s">
        <v>161</v>
      </c>
      <c r="E355" s="157" t="s">
        <v>784</v>
      </c>
      <c r="F355" s="158" t="s">
        <v>785</v>
      </c>
      <c r="G355" s="159" t="s">
        <v>355</v>
      </c>
      <c r="H355" s="160">
        <v>2</v>
      </c>
      <c r="I355" s="161"/>
      <c r="J355" s="162">
        <f>ROUND(I355*H355,2)</f>
        <v>0</v>
      </c>
      <c r="K355" s="158" t="s">
        <v>1</v>
      </c>
      <c r="L355" s="31"/>
      <c r="M355" s="163" t="s">
        <v>1</v>
      </c>
      <c r="N355" s="164" t="s">
        <v>36</v>
      </c>
      <c r="O355" s="54"/>
      <c r="P355" s="165">
        <f>O355*H355</f>
        <v>0</v>
      </c>
      <c r="Q355" s="165">
        <v>0</v>
      </c>
      <c r="R355" s="165">
        <f>Q355*H355</f>
        <v>0</v>
      </c>
      <c r="S355" s="165">
        <v>0</v>
      </c>
      <c r="T355" s="166">
        <f>S355*H355</f>
        <v>0</v>
      </c>
      <c r="AR355" s="167" t="s">
        <v>263</v>
      </c>
      <c r="AT355" s="167" t="s">
        <v>161</v>
      </c>
      <c r="AU355" s="167" t="s">
        <v>82</v>
      </c>
      <c r="AY355" s="16" t="s">
        <v>159</v>
      </c>
      <c r="BE355" s="168">
        <f>IF(N355="základná",J355,0)</f>
        <v>0</v>
      </c>
      <c r="BF355" s="168">
        <f>IF(N355="znížená",J355,0)</f>
        <v>0</v>
      </c>
      <c r="BG355" s="168">
        <f>IF(N355="zákl. prenesená",J355,0)</f>
        <v>0</v>
      </c>
      <c r="BH355" s="168">
        <f>IF(N355="zníž. prenesená",J355,0)</f>
        <v>0</v>
      </c>
      <c r="BI355" s="168">
        <f>IF(N355="nulová",J355,0)</f>
        <v>0</v>
      </c>
      <c r="BJ355" s="16" t="s">
        <v>82</v>
      </c>
      <c r="BK355" s="168">
        <f>ROUND(I355*H355,2)</f>
        <v>0</v>
      </c>
      <c r="BL355" s="16" t="s">
        <v>263</v>
      </c>
      <c r="BM355" s="167" t="s">
        <v>786</v>
      </c>
    </row>
    <row r="356" spans="2:65" s="1" customFormat="1" ht="19.2">
      <c r="B356" s="31"/>
      <c r="D356" s="170" t="s">
        <v>179</v>
      </c>
      <c r="F356" s="186" t="s">
        <v>767</v>
      </c>
      <c r="I356" s="95"/>
      <c r="L356" s="31"/>
      <c r="M356" s="187"/>
      <c r="N356" s="54"/>
      <c r="O356" s="54"/>
      <c r="P356" s="54"/>
      <c r="Q356" s="54"/>
      <c r="R356" s="54"/>
      <c r="S356" s="54"/>
      <c r="T356" s="55"/>
      <c r="AT356" s="16" t="s">
        <v>179</v>
      </c>
      <c r="AU356" s="16" t="s">
        <v>82</v>
      </c>
    </row>
    <row r="357" spans="2:65" s="12" customFormat="1">
      <c r="B357" s="169"/>
      <c r="D357" s="170" t="s">
        <v>167</v>
      </c>
      <c r="E357" s="171" t="s">
        <v>1</v>
      </c>
      <c r="F357" s="172" t="s">
        <v>768</v>
      </c>
      <c r="H357" s="173">
        <v>2</v>
      </c>
      <c r="I357" s="174"/>
      <c r="L357" s="169"/>
      <c r="M357" s="175"/>
      <c r="N357" s="176"/>
      <c r="O357" s="176"/>
      <c r="P357" s="176"/>
      <c r="Q357" s="176"/>
      <c r="R357" s="176"/>
      <c r="S357" s="176"/>
      <c r="T357" s="177"/>
      <c r="AT357" s="171" t="s">
        <v>167</v>
      </c>
      <c r="AU357" s="171" t="s">
        <v>82</v>
      </c>
      <c r="AV357" s="12" t="s">
        <v>82</v>
      </c>
      <c r="AW357" s="12" t="s">
        <v>27</v>
      </c>
      <c r="AX357" s="12" t="s">
        <v>70</v>
      </c>
      <c r="AY357" s="171" t="s">
        <v>159</v>
      </c>
    </row>
    <row r="358" spans="2:65" s="13" customFormat="1">
      <c r="B358" s="178"/>
      <c r="D358" s="170" t="s">
        <v>167</v>
      </c>
      <c r="E358" s="179" t="s">
        <v>1</v>
      </c>
      <c r="F358" s="180" t="s">
        <v>169</v>
      </c>
      <c r="H358" s="181">
        <v>2</v>
      </c>
      <c r="I358" s="182"/>
      <c r="L358" s="178"/>
      <c r="M358" s="183"/>
      <c r="N358" s="184"/>
      <c r="O358" s="184"/>
      <c r="P358" s="184"/>
      <c r="Q358" s="184"/>
      <c r="R358" s="184"/>
      <c r="S358" s="184"/>
      <c r="T358" s="185"/>
      <c r="AT358" s="179" t="s">
        <v>167</v>
      </c>
      <c r="AU358" s="179" t="s">
        <v>82</v>
      </c>
      <c r="AV358" s="13" t="s">
        <v>165</v>
      </c>
      <c r="AW358" s="13" t="s">
        <v>27</v>
      </c>
      <c r="AX358" s="13" t="s">
        <v>74</v>
      </c>
      <c r="AY358" s="179" t="s">
        <v>159</v>
      </c>
    </row>
    <row r="359" spans="2:65" s="1" customFormat="1" ht="48" customHeight="1">
      <c r="B359" s="155"/>
      <c r="C359" s="156" t="s">
        <v>787</v>
      </c>
      <c r="D359" s="156" t="s">
        <v>161</v>
      </c>
      <c r="E359" s="157" t="s">
        <v>788</v>
      </c>
      <c r="F359" s="158" t="s">
        <v>789</v>
      </c>
      <c r="G359" s="159" t="s">
        <v>355</v>
      </c>
      <c r="H359" s="160">
        <v>6</v>
      </c>
      <c r="I359" s="161"/>
      <c r="J359" s="162">
        <f>ROUND(I359*H359,2)</f>
        <v>0</v>
      </c>
      <c r="K359" s="158" t="s">
        <v>1</v>
      </c>
      <c r="L359" s="31"/>
      <c r="M359" s="163" t="s">
        <v>1</v>
      </c>
      <c r="N359" s="164" t="s">
        <v>36</v>
      </c>
      <c r="O359" s="54"/>
      <c r="P359" s="165">
        <f>O359*H359</f>
        <v>0</v>
      </c>
      <c r="Q359" s="165">
        <v>0</v>
      </c>
      <c r="R359" s="165">
        <f>Q359*H359</f>
        <v>0</v>
      </c>
      <c r="S359" s="165">
        <v>0</v>
      </c>
      <c r="T359" s="166">
        <f>S359*H359</f>
        <v>0</v>
      </c>
      <c r="AR359" s="167" t="s">
        <v>263</v>
      </c>
      <c r="AT359" s="167" t="s">
        <v>161</v>
      </c>
      <c r="AU359" s="167" t="s">
        <v>82</v>
      </c>
      <c r="AY359" s="16" t="s">
        <v>159</v>
      </c>
      <c r="BE359" s="168">
        <f>IF(N359="základná",J359,0)</f>
        <v>0</v>
      </c>
      <c r="BF359" s="168">
        <f>IF(N359="znížená",J359,0)</f>
        <v>0</v>
      </c>
      <c r="BG359" s="168">
        <f>IF(N359="zákl. prenesená",J359,0)</f>
        <v>0</v>
      </c>
      <c r="BH359" s="168">
        <f>IF(N359="zníž. prenesená",J359,0)</f>
        <v>0</v>
      </c>
      <c r="BI359" s="168">
        <f>IF(N359="nulová",J359,0)</f>
        <v>0</v>
      </c>
      <c r="BJ359" s="16" t="s">
        <v>82</v>
      </c>
      <c r="BK359" s="168">
        <f>ROUND(I359*H359,2)</f>
        <v>0</v>
      </c>
      <c r="BL359" s="16" t="s">
        <v>263</v>
      </c>
      <c r="BM359" s="167" t="s">
        <v>790</v>
      </c>
    </row>
    <row r="360" spans="2:65" s="1" customFormat="1" ht="19.2">
      <c r="B360" s="31"/>
      <c r="D360" s="170" t="s">
        <v>179</v>
      </c>
      <c r="F360" s="186" t="s">
        <v>767</v>
      </c>
      <c r="I360" s="95"/>
      <c r="L360" s="31"/>
      <c r="M360" s="187"/>
      <c r="N360" s="54"/>
      <c r="O360" s="54"/>
      <c r="P360" s="54"/>
      <c r="Q360" s="54"/>
      <c r="R360" s="54"/>
      <c r="S360" s="54"/>
      <c r="T360" s="55"/>
      <c r="AT360" s="16" t="s">
        <v>179</v>
      </c>
      <c r="AU360" s="16" t="s">
        <v>82</v>
      </c>
    </row>
    <row r="361" spans="2:65" s="12" customFormat="1">
      <c r="B361" s="169"/>
      <c r="D361" s="170" t="s">
        <v>167</v>
      </c>
      <c r="E361" s="171" t="s">
        <v>1</v>
      </c>
      <c r="F361" s="172" t="s">
        <v>791</v>
      </c>
      <c r="H361" s="173">
        <v>3</v>
      </c>
      <c r="I361" s="174"/>
      <c r="L361" s="169"/>
      <c r="M361" s="175"/>
      <c r="N361" s="176"/>
      <c r="O361" s="176"/>
      <c r="P361" s="176"/>
      <c r="Q361" s="176"/>
      <c r="R361" s="176"/>
      <c r="S361" s="176"/>
      <c r="T361" s="177"/>
      <c r="AT361" s="171" t="s">
        <v>167</v>
      </c>
      <c r="AU361" s="171" t="s">
        <v>82</v>
      </c>
      <c r="AV361" s="12" t="s">
        <v>82</v>
      </c>
      <c r="AW361" s="12" t="s">
        <v>27</v>
      </c>
      <c r="AX361" s="12" t="s">
        <v>70</v>
      </c>
      <c r="AY361" s="171" t="s">
        <v>159</v>
      </c>
    </row>
    <row r="362" spans="2:65" s="12" customFormat="1">
      <c r="B362" s="169"/>
      <c r="D362" s="170" t="s">
        <v>167</v>
      </c>
      <c r="E362" s="171" t="s">
        <v>1</v>
      </c>
      <c r="F362" s="172" t="s">
        <v>792</v>
      </c>
      <c r="H362" s="173">
        <v>3</v>
      </c>
      <c r="I362" s="174"/>
      <c r="L362" s="169"/>
      <c r="M362" s="175"/>
      <c r="N362" s="176"/>
      <c r="O362" s="176"/>
      <c r="P362" s="176"/>
      <c r="Q362" s="176"/>
      <c r="R362" s="176"/>
      <c r="S362" s="176"/>
      <c r="T362" s="177"/>
      <c r="AT362" s="171" t="s">
        <v>167</v>
      </c>
      <c r="AU362" s="171" t="s">
        <v>82</v>
      </c>
      <c r="AV362" s="12" t="s">
        <v>82</v>
      </c>
      <c r="AW362" s="12" t="s">
        <v>27</v>
      </c>
      <c r="AX362" s="12" t="s">
        <v>70</v>
      </c>
      <c r="AY362" s="171" t="s">
        <v>159</v>
      </c>
    </row>
    <row r="363" spans="2:65" s="13" customFormat="1">
      <c r="B363" s="178"/>
      <c r="D363" s="170" t="s">
        <v>167</v>
      </c>
      <c r="E363" s="179" t="s">
        <v>1</v>
      </c>
      <c r="F363" s="180" t="s">
        <v>169</v>
      </c>
      <c r="H363" s="181">
        <v>6</v>
      </c>
      <c r="I363" s="182"/>
      <c r="L363" s="178"/>
      <c r="M363" s="183"/>
      <c r="N363" s="184"/>
      <c r="O363" s="184"/>
      <c r="P363" s="184"/>
      <c r="Q363" s="184"/>
      <c r="R363" s="184"/>
      <c r="S363" s="184"/>
      <c r="T363" s="185"/>
      <c r="AT363" s="179" t="s">
        <v>167</v>
      </c>
      <c r="AU363" s="179" t="s">
        <v>82</v>
      </c>
      <c r="AV363" s="13" t="s">
        <v>165</v>
      </c>
      <c r="AW363" s="13" t="s">
        <v>27</v>
      </c>
      <c r="AX363" s="13" t="s">
        <v>74</v>
      </c>
      <c r="AY363" s="179" t="s">
        <v>159</v>
      </c>
    </row>
    <row r="364" spans="2:65" s="1" customFormat="1" ht="48" customHeight="1">
      <c r="B364" s="155"/>
      <c r="C364" s="156" t="s">
        <v>793</v>
      </c>
      <c r="D364" s="156" t="s">
        <v>161</v>
      </c>
      <c r="E364" s="157" t="s">
        <v>794</v>
      </c>
      <c r="F364" s="158" t="s">
        <v>795</v>
      </c>
      <c r="G364" s="159" t="s">
        <v>355</v>
      </c>
      <c r="H364" s="160">
        <v>1</v>
      </c>
      <c r="I364" s="161"/>
      <c r="J364" s="162">
        <f>ROUND(I364*H364,2)</f>
        <v>0</v>
      </c>
      <c r="K364" s="158" t="s">
        <v>1</v>
      </c>
      <c r="L364" s="31"/>
      <c r="M364" s="163" t="s">
        <v>1</v>
      </c>
      <c r="N364" s="164" t="s">
        <v>36</v>
      </c>
      <c r="O364" s="54"/>
      <c r="P364" s="165">
        <f>O364*H364</f>
        <v>0</v>
      </c>
      <c r="Q364" s="165">
        <v>0</v>
      </c>
      <c r="R364" s="165">
        <f>Q364*H364</f>
        <v>0</v>
      </c>
      <c r="S364" s="165">
        <v>0</v>
      </c>
      <c r="T364" s="166">
        <f>S364*H364</f>
        <v>0</v>
      </c>
      <c r="AR364" s="167" t="s">
        <v>263</v>
      </c>
      <c r="AT364" s="167" t="s">
        <v>161</v>
      </c>
      <c r="AU364" s="167" t="s">
        <v>82</v>
      </c>
      <c r="AY364" s="16" t="s">
        <v>159</v>
      </c>
      <c r="BE364" s="168">
        <f>IF(N364="základná",J364,0)</f>
        <v>0</v>
      </c>
      <c r="BF364" s="168">
        <f>IF(N364="znížená",J364,0)</f>
        <v>0</v>
      </c>
      <c r="BG364" s="168">
        <f>IF(N364="zákl. prenesená",J364,0)</f>
        <v>0</v>
      </c>
      <c r="BH364" s="168">
        <f>IF(N364="zníž. prenesená",J364,0)</f>
        <v>0</v>
      </c>
      <c r="BI364" s="168">
        <f>IF(N364="nulová",J364,0)</f>
        <v>0</v>
      </c>
      <c r="BJ364" s="16" t="s">
        <v>82</v>
      </c>
      <c r="BK364" s="168">
        <f>ROUND(I364*H364,2)</f>
        <v>0</v>
      </c>
      <c r="BL364" s="16" t="s">
        <v>263</v>
      </c>
      <c r="BM364" s="167" t="s">
        <v>796</v>
      </c>
    </row>
    <row r="365" spans="2:65" s="1" customFormat="1" ht="19.2">
      <c r="B365" s="31"/>
      <c r="D365" s="170" t="s">
        <v>179</v>
      </c>
      <c r="F365" s="186" t="s">
        <v>767</v>
      </c>
      <c r="I365" s="95"/>
      <c r="L365" s="31"/>
      <c r="M365" s="187"/>
      <c r="N365" s="54"/>
      <c r="O365" s="54"/>
      <c r="P365" s="54"/>
      <c r="Q365" s="54"/>
      <c r="R365" s="54"/>
      <c r="S365" s="54"/>
      <c r="T365" s="55"/>
      <c r="AT365" s="16" t="s">
        <v>179</v>
      </c>
      <c r="AU365" s="16" t="s">
        <v>82</v>
      </c>
    </row>
    <row r="366" spans="2:65" s="12" customFormat="1">
      <c r="B366" s="169"/>
      <c r="D366" s="170" t="s">
        <v>167</v>
      </c>
      <c r="E366" s="171" t="s">
        <v>1</v>
      </c>
      <c r="F366" s="172" t="s">
        <v>685</v>
      </c>
      <c r="H366" s="173">
        <v>1</v>
      </c>
      <c r="I366" s="174"/>
      <c r="L366" s="169"/>
      <c r="M366" s="175"/>
      <c r="N366" s="176"/>
      <c r="O366" s="176"/>
      <c r="P366" s="176"/>
      <c r="Q366" s="176"/>
      <c r="R366" s="176"/>
      <c r="S366" s="176"/>
      <c r="T366" s="177"/>
      <c r="AT366" s="171" t="s">
        <v>167</v>
      </c>
      <c r="AU366" s="171" t="s">
        <v>82</v>
      </c>
      <c r="AV366" s="12" t="s">
        <v>82</v>
      </c>
      <c r="AW366" s="12" t="s">
        <v>27</v>
      </c>
      <c r="AX366" s="12" t="s">
        <v>70</v>
      </c>
      <c r="AY366" s="171" t="s">
        <v>159</v>
      </c>
    </row>
    <row r="367" spans="2:65" s="13" customFormat="1">
      <c r="B367" s="178"/>
      <c r="D367" s="170" t="s">
        <v>167</v>
      </c>
      <c r="E367" s="179" t="s">
        <v>1</v>
      </c>
      <c r="F367" s="180" t="s">
        <v>169</v>
      </c>
      <c r="H367" s="181">
        <v>1</v>
      </c>
      <c r="I367" s="182"/>
      <c r="L367" s="178"/>
      <c r="M367" s="183"/>
      <c r="N367" s="184"/>
      <c r="O367" s="184"/>
      <c r="P367" s="184"/>
      <c r="Q367" s="184"/>
      <c r="R367" s="184"/>
      <c r="S367" s="184"/>
      <c r="T367" s="185"/>
      <c r="AT367" s="179" t="s">
        <v>167</v>
      </c>
      <c r="AU367" s="179" t="s">
        <v>82</v>
      </c>
      <c r="AV367" s="13" t="s">
        <v>165</v>
      </c>
      <c r="AW367" s="13" t="s">
        <v>27</v>
      </c>
      <c r="AX367" s="13" t="s">
        <v>74</v>
      </c>
      <c r="AY367" s="179" t="s">
        <v>159</v>
      </c>
    </row>
    <row r="368" spans="2:65" s="1" customFormat="1" ht="48" customHeight="1">
      <c r="B368" s="155"/>
      <c r="C368" s="156" t="s">
        <v>797</v>
      </c>
      <c r="D368" s="156" t="s">
        <v>161</v>
      </c>
      <c r="E368" s="157" t="s">
        <v>798</v>
      </c>
      <c r="F368" s="158" t="s">
        <v>799</v>
      </c>
      <c r="G368" s="159" t="s">
        <v>355</v>
      </c>
      <c r="H368" s="160">
        <v>1</v>
      </c>
      <c r="I368" s="161"/>
      <c r="J368" s="162">
        <f>ROUND(I368*H368,2)</f>
        <v>0</v>
      </c>
      <c r="K368" s="158" t="s">
        <v>1</v>
      </c>
      <c r="L368" s="31"/>
      <c r="M368" s="163" t="s">
        <v>1</v>
      </c>
      <c r="N368" s="164" t="s">
        <v>36</v>
      </c>
      <c r="O368" s="54"/>
      <c r="P368" s="165">
        <f>O368*H368</f>
        <v>0</v>
      </c>
      <c r="Q368" s="165">
        <v>0</v>
      </c>
      <c r="R368" s="165">
        <f>Q368*H368</f>
        <v>0</v>
      </c>
      <c r="S368" s="165">
        <v>0</v>
      </c>
      <c r="T368" s="166">
        <f>S368*H368</f>
        <v>0</v>
      </c>
      <c r="AR368" s="167" t="s">
        <v>263</v>
      </c>
      <c r="AT368" s="167" t="s">
        <v>161</v>
      </c>
      <c r="AU368" s="167" t="s">
        <v>82</v>
      </c>
      <c r="AY368" s="16" t="s">
        <v>159</v>
      </c>
      <c r="BE368" s="168">
        <f>IF(N368="základná",J368,0)</f>
        <v>0</v>
      </c>
      <c r="BF368" s="168">
        <f>IF(N368="znížená",J368,0)</f>
        <v>0</v>
      </c>
      <c r="BG368" s="168">
        <f>IF(N368="zákl. prenesená",J368,0)</f>
        <v>0</v>
      </c>
      <c r="BH368" s="168">
        <f>IF(N368="zníž. prenesená",J368,0)</f>
        <v>0</v>
      </c>
      <c r="BI368" s="168">
        <f>IF(N368="nulová",J368,0)</f>
        <v>0</v>
      </c>
      <c r="BJ368" s="16" t="s">
        <v>82</v>
      </c>
      <c r="BK368" s="168">
        <f>ROUND(I368*H368,2)</f>
        <v>0</v>
      </c>
      <c r="BL368" s="16" t="s">
        <v>263</v>
      </c>
      <c r="BM368" s="167" t="s">
        <v>800</v>
      </c>
    </row>
    <row r="369" spans="2:65" s="1" customFormat="1" ht="19.2">
      <c r="B369" s="31"/>
      <c r="D369" s="170" t="s">
        <v>179</v>
      </c>
      <c r="F369" s="186" t="s">
        <v>767</v>
      </c>
      <c r="I369" s="95"/>
      <c r="L369" s="31"/>
      <c r="M369" s="187"/>
      <c r="N369" s="54"/>
      <c r="O369" s="54"/>
      <c r="P369" s="54"/>
      <c r="Q369" s="54"/>
      <c r="R369" s="54"/>
      <c r="S369" s="54"/>
      <c r="T369" s="55"/>
      <c r="AT369" s="16" t="s">
        <v>179</v>
      </c>
      <c r="AU369" s="16" t="s">
        <v>82</v>
      </c>
    </row>
    <row r="370" spans="2:65" s="12" customFormat="1">
      <c r="B370" s="169"/>
      <c r="D370" s="170" t="s">
        <v>167</v>
      </c>
      <c r="E370" s="171" t="s">
        <v>1</v>
      </c>
      <c r="F370" s="172" t="s">
        <v>686</v>
      </c>
      <c r="H370" s="173">
        <v>1</v>
      </c>
      <c r="I370" s="174"/>
      <c r="L370" s="169"/>
      <c r="M370" s="175"/>
      <c r="N370" s="176"/>
      <c r="O370" s="176"/>
      <c r="P370" s="176"/>
      <c r="Q370" s="176"/>
      <c r="R370" s="176"/>
      <c r="S370" s="176"/>
      <c r="T370" s="177"/>
      <c r="AT370" s="171" t="s">
        <v>167</v>
      </c>
      <c r="AU370" s="171" t="s">
        <v>82</v>
      </c>
      <c r="AV370" s="12" t="s">
        <v>82</v>
      </c>
      <c r="AW370" s="12" t="s">
        <v>27</v>
      </c>
      <c r="AX370" s="12" t="s">
        <v>70</v>
      </c>
      <c r="AY370" s="171" t="s">
        <v>159</v>
      </c>
    </row>
    <row r="371" spans="2:65" s="13" customFormat="1">
      <c r="B371" s="178"/>
      <c r="D371" s="170" t="s">
        <v>167</v>
      </c>
      <c r="E371" s="179" t="s">
        <v>1</v>
      </c>
      <c r="F371" s="180" t="s">
        <v>169</v>
      </c>
      <c r="H371" s="181">
        <v>1</v>
      </c>
      <c r="I371" s="182"/>
      <c r="L371" s="178"/>
      <c r="M371" s="183"/>
      <c r="N371" s="184"/>
      <c r="O371" s="184"/>
      <c r="P371" s="184"/>
      <c r="Q371" s="184"/>
      <c r="R371" s="184"/>
      <c r="S371" s="184"/>
      <c r="T371" s="185"/>
      <c r="AT371" s="179" t="s">
        <v>167</v>
      </c>
      <c r="AU371" s="179" t="s">
        <v>82</v>
      </c>
      <c r="AV371" s="13" t="s">
        <v>165</v>
      </c>
      <c r="AW371" s="13" t="s">
        <v>27</v>
      </c>
      <c r="AX371" s="13" t="s">
        <v>74</v>
      </c>
      <c r="AY371" s="179" t="s">
        <v>159</v>
      </c>
    </row>
    <row r="372" spans="2:65" s="1" customFormat="1" ht="48" customHeight="1">
      <c r="B372" s="155"/>
      <c r="C372" s="156" t="s">
        <v>801</v>
      </c>
      <c r="D372" s="156" t="s">
        <v>161</v>
      </c>
      <c r="E372" s="157" t="s">
        <v>802</v>
      </c>
      <c r="F372" s="158" t="s">
        <v>803</v>
      </c>
      <c r="G372" s="159" t="s">
        <v>355</v>
      </c>
      <c r="H372" s="160">
        <v>3</v>
      </c>
      <c r="I372" s="161"/>
      <c r="J372" s="162">
        <f>ROUND(I372*H372,2)</f>
        <v>0</v>
      </c>
      <c r="K372" s="158" t="s">
        <v>1</v>
      </c>
      <c r="L372" s="31"/>
      <c r="M372" s="163" t="s">
        <v>1</v>
      </c>
      <c r="N372" s="164" t="s">
        <v>36</v>
      </c>
      <c r="O372" s="54"/>
      <c r="P372" s="165">
        <f>O372*H372</f>
        <v>0</v>
      </c>
      <c r="Q372" s="165">
        <v>0</v>
      </c>
      <c r="R372" s="165">
        <f>Q372*H372</f>
        <v>0</v>
      </c>
      <c r="S372" s="165">
        <v>0</v>
      </c>
      <c r="T372" s="166">
        <f>S372*H372</f>
        <v>0</v>
      </c>
      <c r="AR372" s="167" t="s">
        <v>263</v>
      </c>
      <c r="AT372" s="167" t="s">
        <v>161</v>
      </c>
      <c r="AU372" s="167" t="s">
        <v>82</v>
      </c>
      <c r="AY372" s="16" t="s">
        <v>159</v>
      </c>
      <c r="BE372" s="168">
        <f>IF(N372="základná",J372,0)</f>
        <v>0</v>
      </c>
      <c r="BF372" s="168">
        <f>IF(N372="znížená",J372,0)</f>
        <v>0</v>
      </c>
      <c r="BG372" s="168">
        <f>IF(N372="zákl. prenesená",J372,0)</f>
        <v>0</v>
      </c>
      <c r="BH372" s="168">
        <f>IF(N372="zníž. prenesená",J372,0)</f>
        <v>0</v>
      </c>
      <c r="BI372" s="168">
        <f>IF(N372="nulová",J372,0)</f>
        <v>0</v>
      </c>
      <c r="BJ372" s="16" t="s">
        <v>82</v>
      </c>
      <c r="BK372" s="168">
        <f>ROUND(I372*H372,2)</f>
        <v>0</v>
      </c>
      <c r="BL372" s="16" t="s">
        <v>263</v>
      </c>
      <c r="BM372" s="167" t="s">
        <v>804</v>
      </c>
    </row>
    <row r="373" spans="2:65" s="1" customFormat="1" ht="19.2">
      <c r="B373" s="31"/>
      <c r="D373" s="170" t="s">
        <v>179</v>
      </c>
      <c r="F373" s="186" t="s">
        <v>767</v>
      </c>
      <c r="I373" s="95"/>
      <c r="L373" s="31"/>
      <c r="M373" s="187"/>
      <c r="N373" s="54"/>
      <c r="O373" s="54"/>
      <c r="P373" s="54"/>
      <c r="Q373" s="54"/>
      <c r="R373" s="54"/>
      <c r="S373" s="54"/>
      <c r="T373" s="55"/>
      <c r="AT373" s="16" t="s">
        <v>179</v>
      </c>
      <c r="AU373" s="16" t="s">
        <v>82</v>
      </c>
    </row>
    <row r="374" spans="2:65" s="12" customFormat="1">
      <c r="B374" s="169"/>
      <c r="D374" s="170" t="s">
        <v>167</v>
      </c>
      <c r="E374" s="171" t="s">
        <v>1</v>
      </c>
      <c r="F374" s="172" t="s">
        <v>792</v>
      </c>
      <c r="H374" s="173">
        <v>3</v>
      </c>
      <c r="I374" s="174"/>
      <c r="L374" s="169"/>
      <c r="M374" s="175"/>
      <c r="N374" s="176"/>
      <c r="O374" s="176"/>
      <c r="P374" s="176"/>
      <c r="Q374" s="176"/>
      <c r="R374" s="176"/>
      <c r="S374" s="176"/>
      <c r="T374" s="177"/>
      <c r="AT374" s="171" t="s">
        <v>167</v>
      </c>
      <c r="AU374" s="171" t="s">
        <v>82</v>
      </c>
      <c r="AV374" s="12" t="s">
        <v>82</v>
      </c>
      <c r="AW374" s="12" t="s">
        <v>27</v>
      </c>
      <c r="AX374" s="12" t="s">
        <v>70</v>
      </c>
      <c r="AY374" s="171" t="s">
        <v>159</v>
      </c>
    </row>
    <row r="375" spans="2:65" s="13" customFormat="1">
      <c r="B375" s="178"/>
      <c r="D375" s="170" t="s">
        <v>167</v>
      </c>
      <c r="E375" s="179" t="s">
        <v>1</v>
      </c>
      <c r="F375" s="180" t="s">
        <v>169</v>
      </c>
      <c r="H375" s="181">
        <v>3</v>
      </c>
      <c r="I375" s="182"/>
      <c r="L375" s="178"/>
      <c r="M375" s="183"/>
      <c r="N375" s="184"/>
      <c r="O375" s="184"/>
      <c r="P375" s="184"/>
      <c r="Q375" s="184"/>
      <c r="R375" s="184"/>
      <c r="S375" s="184"/>
      <c r="T375" s="185"/>
      <c r="AT375" s="179" t="s">
        <v>167</v>
      </c>
      <c r="AU375" s="179" t="s">
        <v>82</v>
      </c>
      <c r="AV375" s="13" t="s">
        <v>165</v>
      </c>
      <c r="AW375" s="13" t="s">
        <v>27</v>
      </c>
      <c r="AX375" s="13" t="s">
        <v>74</v>
      </c>
      <c r="AY375" s="179" t="s">
        <v>159</v>
      </c>
    </row>
    <row r="376" spans="2:65" s="1" customFormat="1" ht="48" customHeight="1">
      <c r="B376" s="155"/>
      <c r="C376" s="156" t="s">
        <v>805</v>
      </c>
      <c r="D376" s="156" t="s">
        <v>161</v>
      </c>
      <c r="E376" s="157" t="s">
        <v>806</v>
      </c>
      <c r="F376" s="158" t="s">
        <v>807</v>
      </c>
      <c r="G376" s="159" t="s">
        <v>355</v>
      </c>
      <c r="H376" s="160">
        <v>1</v>
      </c>
      <c r="I376" s="161"/>
      <c r="J376" s="162">
        <f>ROUND(I376*H376,2)</f>
        <v>0</v>
      </c>
      <c r="K376" s="158" t="s">
        <v>1</v>
      </c>
      <c r="L376" s="31"/>
      <c r="M376" s="163" t="s">
        <v>1</v>
      </c>
      <c r="N376" s="164" t="s">
        <v>36</v>
      </c>
      <c r="O376" s="54"/>
      <c r="P376" s="165">
        <f>O376*H376</f>
        <v>0</v>
      </c>
      <c r="Q376" s="165">
        <v>0</v>
      </c>
      <c r="R376" s="165">
        <f>Q376*H376</f>
        <v>0</v>
      </c>
      <c r="S376" s="165">
        <v>0</v>
      </c>
      <c r="T376" s="166">
        <f>S376*H376</f>
        <v>0</v>
      </c>
      <c r="AR376" s="167" t="s">
        <v>263</v>
      </c>
      <c r="AT376" s="167" t="s">
        <v>161</v>
      </c>
      <c r="AU376" s="167" t="s">
        <v>82</v>
      </c>
      <c r="AY376" s="16" t="s">
        <v>159</v>
      </c>
      <c r="BE376" s="168">
        <f>IF(N376="základná",J376,0)</f>
        <v>0</v>
      </c>
      <c r="BF376" s="168">
        <f>IF(N376="znížená",J376,0)</f>
        <v>0</v>
      </c>
      <c r="BG376" s="168">
        <f>IF(N376="zákl. prenesená",J376,0)</f>
        <v>0</v>
      </c>
      <c r="BH376" s="168">
        <f>IF(N376="zníž. prenesená",J376,0)</f>
        <v>0</v>
      </c>
      <c r="BI376" s="168">
        <f>IF(N376="nulová",J376,0)</f>
        <v>0</v>
      </c>
      <c r="BJ376" s="16" t="s">
        <v>82</v>
      </c>
      <c r="BK376" s="168">
        <f>ROUND(I376*H376,2)</f>
        <v>0</v>
      </c>
      <c r="BL376" s="16" t="s">
        <v>263</v>
      </c>
      <c r="BM376" s="167" t="s">
        <v>808</v>
      </c>
    </row>
    <row r="377" spans="2:65" s="1" customFormat="1" ht="19.2">
      <c r="B377" s="31"/>
      <c r="D377" s="170" t="s">
        <v>179</v>
      </c>
      <c r="F377" s="186" t="s">
        <v>767</v>
      </c>
      <c r="I377" s="95"/>
      <c r="L377" s="31"/>
      <c r="M377" s="187"/>
      <c r="N377" s="54"/>
      <c r="O377" s="54"/>
      <c r="P377" s="54"/>
      <c r="Q377" s="54"/>
      <c r="R377" s="54"/>
      <c r="S377" s="54"/>
      <c r="T377" s="55"/>
      <c r="AT377" s="16" t="s">
        <v>179</v>
      </c>
      <c r="AU377" s="16" t="s">
        <v>82</v>
      </c>
    </row>
    <row r="378" spans="2:65" s="12" customFormat="1">
      <c r="B378" s="169"/>
      <c r="D378" s="170" t="s">
        <v>167</v>
      </c>
      <c r="E378" s="171" t="s">
        <v>1</v>
      </c>
      <c r="F378" s="172" t="s">
        <v>686</v>
      </c>
      <c r="H378" s="173">
        <v>1</v>
      </c>
      <c r="I378" s="174"/>
      <c r="L378" s="169"/>
      <c r="M378" s="175"/>
      <c r="N378" s="176"/>
      <c r="O378" s="176"/>
      <c r="P378" s="176"/>
      <c r="Q378" s="176"/>
      <c r="R378" s="176"/>
      <c r="S378" s="176"/>
      <c r="T378" s="177"/>
      <c r="AT378" s="171" t="s">
        <v>167</v>
      </c>
      <c r="AU378" s="171" t="s">
        <v>82</v>
      </c>
      <c r="AV378" s="12" t="s">
        <v>82</v>
      </c>
      <c r="AW378" s="12" t="s">
        <v>27</v>
      </c>
      <c r="AX378" s="12" t="s">
        <v>70</v>
      </c>
      <c r="AY378" s="171" t="s">
        <v>159</v>
      </c>
    </row>
    <row r="379" spans="2:65" s="13" customFormat="1">
      <c r="B379" s="178"/>
      <c r="D379" s="170" t="s">
        <v>167</v>
      </c>
      <c r="E379" s="179" t="s">
        <v>1</v>
      </c>
      <c r="F379" s="180" t="s">
        <v>169</v>
      </c>
      <c r="H379" s="181">
        <v>1</v>
      </c>
      <c r="I379" s="182"/>
      <c r="L379" s="178"/>
      <c r="M379" s="183"/>
      <c r="N379" s="184"/>
      <c r="O379" s="184"/>
      <c r="P379" s="184"/>
      <c r="Q379" s="184"/>
      <c r="R379" s="184"/>
      <c r="S379" s="184"/>
      <c r="T379" s="185"/>
      <c r="AT379" s="179" t="s">
        <v>167</v>
      </c>
      <c r="AU379" s="179" t="s">
        <v>82</v>
      </c>
      <c r="AV379" s="13" t="s">
        <v>165</v>
      </c>
      <c r="AW379" s="13" t="s">
        <v>27</v>
      </c>
      <c r="AX379" s="13" t="s">
        <v>74</v>
      </c>
      <c r="AY379" s="179" t="s">
        <v>159</v>
      </c>
    </row>
    <row r="380" spans="2:65" s="1" customFormat="1" ht="48" customHeight="1">
      <c r="B380" s="155"/>
      <c r="C380" s="156" t="s">
        <v>809</v>
      </c>
      <c r="D380" s="156" t="s">
        <v>161</v>
      </c>
      <c r="E380" s="157" t="s">
        <v>810</v>
      </c>
      <c r="F380" s="158" t="s">
        <v>811</v>
      </c>
      <c r="G380" s="159" t="s">
        <v>355</v>
      </c>
      <c r="H380" s="160">
        <v>13</v>
      </c>
      <c r="I380" s="161"/>
      <c r="J380" s="162">
        <f>ROUND(I380*H380,2)</f>
        <v>0</v>
      </c>
      <c r="K380" s="158" t="s">
        <v>1</v>
      </c>
      <c r="L380" s="31"/>
      <c r="M380" s="163" t="s">
        <v>1</v>
      </c>
      <c r="N380" s="164" t="s">
        <v>36</v>
      </c>
      <c r="O380" s="54"/>
      <c r="P380" s="165">
        <f>O380*H380</f>
        <v>0</v>
      </c>
      <c r="Q380" s="165">
        <v>0</v>
      </c>
      <c r="R380" s="165">
        <f>Q380*H380</f>
        <v>0</v>
      </c>
      <c r="S380" s="165">
        <v>0</v>
      </c>
      <c r="T380" s="166">
        <f>S380*H380</f>
        <v>0</v>
      </c>
      <c r="AR380" s="167" t="s">
        <v>263</v>
      </c>
      <c r="AT380" s="167" t="s">
        <v>161</v>
      </c>
      <c r="AU380" s="167" t="s">
        <v>82</v>
      </c>
      <c r="AY380" s="16" t="s">
        <v>159</v>
      </c>
      <c r="BE380" s="168">
        <f>IF(N380="základná",J380,0)</f>
        <v>0</v>
      </c>
      <c r="BF380" s="168">
        <f>IF(N380="znížená",J380,0)</f>
        <v>0</v>
      </c>
      <c r="BG380" s="168">
        <f>IF(N380="zákl. prenesená",J380,0)</f>
        <v>0</v>
      </c>
      <c r="BH380" s="168">
        <f>IF(N380="zníž. prenesená",J380,0)</f>
        <v>0</v>
      </c>
      <c r="BI380" s="168">
        <f>IF(N380="nulová",J380,0)</f>
        <v>0</v>
      </c>
      <c r="BJ380" s="16" t="s">
        <v>82</v>
      </c>
      <c r="BK380" s="168">
        <f>ROUND(I380*H380,2)</f>
        <v>0</v>
      </c>
      <c r="BL380" s="16" t="s">
        <v>263</v>
      </c>
      <c r="BM380" s="167" t="s">
        <v>812</v>
      </c>
    </row>
    <row r="381" spans="2:65" s="1" customFormat="1" ht="19.2">
      <c r="B381" s="31"/>
      <c r="D381" s="170" t="s">
        <v>179</v>
      </c>
      <c r="F381" s="186" t="s">
        <v>813</v>
      </c>
      <c r="I381" s="95"/>
      <c r="L381" s="31"/>
      <c r="M381" s="187"/>
      <c r="N381" s="54"/>
      <c r="O381" s="54"/>
      <c r="P381" s="54"/>
      <c r="Q381" s="54"/>
      <c r="R381" s="54"/>
      <c r="S381" s="54"/>
      <c r="T381" s="55"/>
      <c r="AT381" s="16" t="s">
        <v>179</v>
      </c>
      <c r="AU381" s="16" t="s">
        <v>82</v>
      </c>
    </row>
    <row r="382" spans="2:65" s="12" customFormat="1">
      <c r="B382" s="169"/>
      <c r="D382" s="170" t="s">
        <v>167</v>
      </c>
      <c r="E382" s="171" t="s">
        <v>1</v>
      </c>
      <c r="F382" s="172" t="s">
        <v>814</v>
      </c>
      <c r="H382" s="173">
        <v>6</v>
      </c>
      <c r="I382" s="174"/>
      <c r="L382" s="169"/>
      <c r="M382" s="175"/>
      <c r="N382" s="176"/>
      <c r="O382" s="176"/>
      <c r="P382" s="176"/>
      <c r="Q382" s="176"/>
      <c r="R382" s="176"/>
      <c r="S382" s="176"/>
      <c r="T382" s="177"/>
      <c r="AT382" s="171" t="s">
        <v>167</v>
      </c>
      <c r="AU382" s="171" t="s">
        <v>82</v>
      </c>
      <c r="AV382" s="12" t="s">
        <v>82</v>
      </c>
      <c r="AW382" s="12" t="s">
        <v>27</v>
      </c>
      <c r="AX382" s="12" t="s">
        <v>70</v>
      </c>
      <c r="AY382" s="171" t="s">
        <v>159</v>
      </c>
    </row>
    <row r="383" spans="2:65" s="12" customFormat="1">
      <c r="B383" s="169"/>
      <c r="D383" s="170" t="s">
        <v>167</v>
      </c>
      <c r="E383" s="171" t="s">
        <v>1</v>
      </c>
      <c r="F383" s="172" t="s">
        <v>815</v>
      </c>
      <c r="H383" s="173">
        <v>7</v>
      </c>
      <c r="I383" s="174"/>
      <c r="L383" s="169"/>
      <c r="M383" s="175"/>
      <c r="N383" s="176"/>
      <c r="O383" s="176"/>
      <c r="P383" s="176"/>
      <c r="Q383" s="176"/>
      <c r="R383" s="176"/>
      <c r="S383" s="176"/>
      <c r="T383" s="177"/>
      <c r="AT383" s="171" t="s">
        <v>167</v>
      </c>
      <c r="AU383" s="171" t="s">
        <v>82</v>
      </c>
      <c r="AV383" s="12" t="s">
        <v>82</v>
      </c>
      <c r="AW383" s="12" t="s">
        <v>27</v>
      </c>
      <c r="AX383" s="12" t="s">
        <v>70</v>
      </c>
      <c r="AY383" s="171" t="s">
        <v>159</v>
      </c>
    </row>
    <row r="384" spans="2:65" s="13" customFormat="1">
      <c r="B384" s="178"/>
      <c r="D384" s="170" t="s">
        <v>167</v>
      </c>
      <c r="E384" s="179" t="s">
        <v>1</v>
      </c>
      <c r="F384" s="180" t="s">
        <v>169</v>
      </c>
      <c r="H384" s="181">
        <v>13</v>
      </c>
      <c r="I384" s="182"/>
      <c r="L384" s="178"/>
      <c r="M384" s="183"/>
      <c r="N384" s="184"/>
      <c r="O384" s="184"/>
      <c r="P384" s="184"/>
      <c r="Q384" s="184"/>
      <c r="R384" s="184"/>
      <c r="S384" s="184"/>
      <c r="T384" s="185"/>
      <c r="AT384" s="179" t="s">
        <v>167</v>
      </c>
      <c r="AU384" s="179" t="s">
        <v>82</v>
      </c>
      <c r="AV384" s="13" t="s">
        <v>165</v>
      </c>
      <c r="AW384" s="13" t="s">
        <v>27</v>
      </c>
      <c r="AX384" s="13" t="s">
        <v>74</v>
      </c>
      <c r="AY384" s="179" t="s">
        <v>159</v>
      </c>
    </row>
    <row r="385" spans="2:65" s="1" customFormat="1" ht="24" customHeight="1">
      <c r="B385" s="155"/>
      <c r="C385" s="156" t="s">
        <v>816</v>
      </c>
      <c r="D385" s="156" t="s">
        <v>161</v>
      </c>
      <c r="E385" s="157" t="s">
        <v>817</v>
      </c>
      <c r="F385" s="158" t="s">
        <v>818</v>
      </c>
      <c r="G385" s="159" t="s">
        <v>355</v>
      </c>
      <c r="H385" s="160">
        <v>18</v>
      </c>
      <c r="I385" s="161"/>
      <c r="J385" s="162">
        <f>ROUND(I385*H385,2)</f>
        <v>0</v>
      </c>
      <c r="K385" s="158" t="s">
        <v>1</v>
      </c>
      <c r="L385" s="31"/>
      <c r="M385" s="163" t="s">
        <v>1</v>
      </c>
      <c r="N385" s="164" t="s">
        <v>36</v>
      </c>
      <c r="O385" s="54"/>
      <c r="P385" s="165">
        <f>O385*H385</f>
        <v>0</v>
      </c>
      <c r="Q385" s="165">
        <v>0</v>
      </c>
      <c r="R385" s="165">
        <f>Q385*H385</f>
        <v>0</v>
      </c>
      <c r="S385" s="165">
        <v>0</v>
      </c>
      <c r="T385" s="166">
        <f>S385*H385</f>
        <v>0</v>
      </c>
      <c r="AR385" s="167" t="s">
        <v>263</v>
      </c>
      <c r="AT385" s="167" t="s">
        <v>161</v>
      </c>
      <c r="AU385" s="167" t="s">
        <v>82</v>
      </c>
      <c r="AY385" s="16" t="s">
        <v>159</v>
      </c>
      <c r="BE385" s="168">
        <f>IF(N385="základná",J385,0)</f>
        <v>0</v>
      </c>
      <c r="BF385" s="168">
        <f>IF(N385="znížená",J385,0)</f>
        <v>0</v>
      </c>
      <c r="BG385" s="168">
        <f>IF(N385="zákl. prenesená",J385,0)</f>
        <v>0</v>
      </c>
      <c r="BH385" s="168">
        <f>IF(N385="zníž. prenesená",J385,0)</f>
        <v>0</v>
      </c>
      <c r="BI385" s="168">
        <f>IF(N385="nulová",J385,0)</f>
        <v>0</v>
      </c>
      <c r="BJ385" s="16" t="s">
        <v>82</v>
      </c>
      <c r="BK385" s="168">
        <f>ROUND(I385*H385,2)</f>
        <v>0</v>
      </c>
      <c r="BL385" s="16" t="s">
        <v>263</v>
      </c>
      <c r="BM385" s="167" t="s">
        <v>819</v>
      </c>
    </row>
    <row r="386" spans="2:65" s="1" customFormat="1" ht="19.2">
      <c r="B386" s="31"/>
      <c r="D386" s="170" t="s">
        <v>179</v>
      </c>
      <c r="F386" s="186" t="s">
        <v>813</v>
      </c>
      <c r="I386" s="95"/>
      <c r="L386" s="31"/>
      <c r="M386" s="187"/>
      <c r="N386" s="54"/>
      <c r="O386" s="54"/>
      <c r="P386" s="54"/>
      <c r="Q386" s="54"/>
      <c r="R386" s="54"/>
      <c r="S386" s="54"/>
      <c r="T386" s="55"/>
      <c r="AT386" s="16" t="s">
        <v>179</v>
      </c>
      <c r="AU386" s="16" t="s">
        <v>82</v>
      </c>
    </row>
    <row r="387" spans="2:65" s="12" customFormat="1">
      <c r="B387" s="169"/>
      <c r="D387" s="170" t="s">
        <v>167</v>
      </c>
      <c r="E387" s="171" t="s">
        <v>1</v>
      </c>
      <c r="F387" s="172" t="s">
        <v>820</v>
      </c>
      <c r="H387" s="173">
        <v>9</v>
      </c>
      <c r="I387" s="174"/>
      <c r="L387" s="169"/>
      <c r="M387" s="175"/>
      <c r="N387" s="176"/>
      <c r="O387" s="176"/>
      <c r="P387" s="176"/>
      <c r="Q387" s="176"/>
      <c r="R387" s="176"/>
      <c r="S387" s="176"/>
      <c r="T387" s="177"/>
      <c r="AT387" s="171" t="s">
        <v>167</v>
      </c>
      <c r="AU387" s="171" t="s">
        <v>82</v>
      </c>
      <c r="AV387" s="12" t="s">
        <v>82</v>
      </c>
      <c r="AW387" s="12" t="s">
        <v>27</v>
      </c>
      <c r="AX387" s="12" t="s">
        <v>70</v>
      </c>
      <c r="AY387" s="171" t="s">
        <v>159</v>
      </c>
    </row>
    <row r="388" spans="2:65" s="12" customFormat="1">
      <c r="B388" s="169"/>
      <c r="D388" s="170" t="s">
        <v>167</v>
      </c>
      <c r="E388" s="171" t="s">
        <v>1</v>
      </c>
      <c r="F388" s="172" t="s">
        <v>821</v>
      </c>
      <c r="H388" s="173">
        <v>9</v>
      </c>
      <c r="I388" s="174"/>
      <c r="L388" s="169"/>
      <c r="M388" s="175"/>
      <c r="N388" s="176"/>
      <c r="O388" s="176"/>
      <c r="P388" s="176"/>
      <c r="Q388" s="176"/>
      <c r="R388" s="176"/>
      <c r="S388" s="176"/>
      <c r="T388" s="177"/>
      <c r="AT388" s="171" t="s">
        <v>167</v>
      </c>
      <c r="AU388" s="171" t="s">
        <v>82</v>
      </c>
      <c r="AV388" s="12" t="s">
        <v>82</v>
      </c>
      <c r="AW388" s="12" t="s">
        <v>27</v>
      </c>
      <c r="AX388" s="12" t="s">
        <v>70</v>
      </c>
      <c r="AY388" s="171" t="s">
        <v>159</v>
      </c>
    </row>
    <row r="389" spans="2:65" s="13" customFormat="1">
      <c r="B389" s="178"/>
      <c r="D389" s="170" t="s">
        <v>167</v>
      </c>
      <c r="E389" s="179" t="s">
        <v>1</v>
      </c>
      <c r="F389" s="180" t="s">
        <v>169</v>
      </c>
      <c r="H389" s="181">
        <v>18</v>
      </c>
      <c r="I389" s="182"/>
      <c r="L389" s="178"/>
      <c r="M389" s="183"/>
      <c r="N389" s="184"/>
      <c r="O389" s="184"/>
      <c r="P389" s="184"/>
      <c r="Q389" s="184"/>
      <c r="R389" s="184"/>
      <c r="S389" s="184"/>
      <c r="T389" s="185"/>
      <c r="AT389" s="179" t="s">
        <v>167</v>
      </c>
      <c r="AU389" s="179" t="s">
        <v>82</v>
      </c>
      <c r="AV389" s="13" t="s">
        <v>165</v>
      </c>
      <c r="AW389" s="13" t="s">
        <v>27</v>
      </c>
      <c r="AX389" s="13" t="s">
        <v>74</v>
      </c>
      <c r="AY389" s="179" t="s">
        <v>159</v>
      </c>
    </row>
    <row r="390" spans="2:65" s="1" customFormat="1" ht="36" customHeight="1">
      <c r="B390" s="155"/>
      <c r="C390" s="156" t="s">
        <v>822</v>
      </c>
      <c r="D390" s="156" t="s">
        <v>161</v>
      </c>
      <c r="E390" s="157" t="s">
        <v>823</v>
      </c>
      <c r="F390" s="158" t="s">
        <v>824</v>
      </c>
      <c r="G390" s="159" t="s">
        <v>355</v>
      </c>
      <c r="H390" s="160">
        <v>1</v>
      </c>
      <c r="I390" s="161"/>
      <c r="J390" s="162">
        <f>ROUND(I390*H390,2)</f>
        <v>0</v>
      </c>
      <c r="K390" s="158" t="s">
        <v>1</v>
      </c>
      <c r="L390" s="31"/>
      <c r="M390" s="163" t="s">
        <v>1</v>
      </c>
      <c r="N390" s="164" t="s">
        <v>36</v>
      </c>
      <c r="O390" s="54"/>
      <c r="P390" s="165">
        <f>O390*H390</f>
        <v>0</v>
      </c>
      <c r="Q390" s="165">
        <v>0</v>
      </c>
      <c r="R390" s="165">
        <f>Q390*H390</f>
        <v>0</v>
      </c>
      <c r="S390" s="165">
        <v>0</v>
      </c>
      <c r="T390" s="166">
        <f>S390*H390</f>
        <v>0</v>
      </c>
      <c r="AR390" s="167" t="s">
        <v>263</v>
      </c>
      <c r="AT390" s="167" t="s">
        <v>161</v>
      </c>
      <c r="AU390" s="167" t="s">
        <v>82</v>
      </c>
      <c r="AY390" s="16" t="s">
        <v>159</v>
      </c>
      <c r="BE390" s="168">
        <f>IF(N390="základná",J390,0)</f>
        <v>0</v>
      </c>
      <c r="BF390" s="168">
        <f>IF(N390="znížená",J390,0)</f>
        <v>0</v>
      </c>
      <c r="BG390" s="168">
        <f>IF(N390="zákl. prenesená",J390,0)</f>
        <v>0</v>
      </c>
      <c r="BH390" s="168">
        <f>IF(N390="zníž. prenesená",J390,0)</f>
        <v>0</v>
      </c>
      <c r="BI390" s="168">
        <f>IF(N390="nulová",J390,0)</f>
        <v>0</v>
      </c>
      <c r="BJ390" s="16" t="s">
        <v>82</v>
      </c>
      <c r="BK390" s="168">
        <f>ROUND(I390*H390,2)</f>
        <v>0</v>
      </c>
      <c r="BL390" s="16" t="s">
        <v>263</v>
      </c>
      <c r="BM390" s="167" t="s">
        <v>825</v>
      </c>
    </row>
    <row r="391" spans="2:65" s="1" customFormat="1" ht="19.2">
      <c r="B391" s="31"/>
      <c r="D391" s="170" t="s">
        <v>179</v>
      </c>
      <c r="F391" s="186" t="s">
        <v>813</v>
      </c>
      <c r="I391" s="95"/>
      <c r="L391" s="31"/>
      <c r="M391" s="187"/>
      <c r="N391" s="54"/>
      <c r="O391" s="54"/>
      <c r="P391" s="54"/>
      <c r="Q391" s="54"/>
      <c r="R391" s="54"/>
      <c r="S391" s="54"/>
      <c r="T391" s="55"/>
      <c r="AT391" s="16" t="s">
        <v>179</v>
      </c>
      <c r="AU391" s="16" t="s">
        <v>82</v>
      </c>
    </row>
    <row r="392" spans="2:65" s="12" customFormat="1">
      <c r="B392" s="169"/>
      <c r="D392" s="170" t="s">
        <v>167</v>
      </c>
      <c r="E392" s="171" t="s">
        <v>1</v>
      </c>
      <c r="F392" s="172" t="s">
        <v>685</v>
      </c>
      <c r="H392" s="173">
        <v>1</v>
      </c>
      <c r="I392" s="174"/>
      <c r="L392" s="169"/>
      <c r="M392" s="175"/>
      <c r="N392" s="176"/>
      <c r="O392" s="176"/>
      <c r="P392" s="176"/>
      <c r="Q392" s="176"/>
      <c r="R392" s="176"/>
      <c r="S392" s="176"/>
      <c r="T392" s="177"/>
      <c r="AT392" s="171" t="s">
        <v>167</v>
      </c>
      <c r="AU392" s="171" t="s">
        <v>82</v>
      </c>
      <c r="AV392" s="12" t="s">
        <v>82</v>
      </c>
      <c r="AW392" s="12" t="s">
        <v>27</v>
      </c>
      <c r="AX392" s="12" t="s">
        <v>70</v>
      </c>
      <c r="AY392" s="171" t="s">
        <v>159</v>
      </c>
    </row>
    <row r="393" spans="2:65" s="13" customFormat="1">
      <c r="B393" s="178"/>
      <c r="D393" s="170" t="s">
        <v>167</v>
      </c>
      <c r="E393" s="179" t="s">
        <v>1</v>
      </c>
      <c r="F393" s="180" t="s">
        <v>169</v>
      </c>
      <c r="H393" s="181">
        <v>1</v>
      </c>
      <c r="I393" s="182"/>
      <c r="L393" s="178"/>
      <c r="M393" s="183"/>
      <c r="N393" s="184"/>
      <c r="O393" s="184"/>
      <c r="P393" s="184"/>
      <c r="Q393" s="184"/>
      <c r="R393" s="184"/>
      <c r="S393" s="184"/>
      <c r="T393" s="185"/>
      <c r="AT393" s="179" t="s">
        <v>167</v>
      </c>
      <c r="AU393" s="179" t="s">
        <v>82</v>
      </c>
      <c r="AV393" s="13" t="s">
        <v>165</v>
      </c>
      <c r="AW393" s="13" t="s">
        <v>27</v>
      </c>
      <c r="AX393" s="13" t="s">
        <v>74</v>
      </c>
      <c r="AY393" s="179" t="s">
        <v>159</v>
      </c>
    </row>
    <row r="394" spans="2:65" s="1" customFormat="1" ht="24" customHeight="1">
      <c r="B394" s="155"/>
      <c r="C394" s="156" t="s">
        <v>826</v>
      </c>
      <c r="D394" s="156" t="s">
        <v>161</v>
      </c>
      <c r="E394" s="157" t="s">
        <v>827</v>
      </c>
      <c r="F394" s="158" t="s">
        <v>828</v>
      </c>
      <c r="G394" s="159" t="s">
        <v>355</v>
      </c>
      <c r="H394" s="160">
        <v>1</v>
      </c>
      <c r="I394" s="161"/>
      <c r="J394" s="162">
        <f>ROUND(I394*H394,2)</f>
        <v>0</v>
      </c>
      <c r="K394" s="158" t="s">
        <v>1</v>
      </c>
      <c r="L394" s="31"/>
      <c r="M394" s="163" t="s">
        <v>1</v>
      </c>
      <c r="N394" s="164" t="s">
        <v>36</v>
      </c>
      <c r="O394" s="54"/>
      <c r="P394" s="165">
        <f>O394*H394</f>
        <v>0</v>
      </c>
      <c r="Q394" s="165">
        <v>0</v>
      </c>
      <c r="R394" s="165">
        <f>Q394*H394</f>
        <v>0</v>
      </c>
      <c r="S394" s="165">
        <v>0</v>
      </c>
      <c r="T394" s="166">
        <f>S394*H394</f>
        <v>0</v>
      </c>
      <c r="AR394" s="167" t="s">
        <v>263</v>
      </c>
      <c r="AT394" s="167" t="s">
        <v>161</v>
      </c>
      <c r="AU394" s="167" t="s">
        <v>82</v>
      </c>
      <c r="AY394" s="16" t="s">
        <v>159</v>
      </c>
      <c r="BE394" s="168">
        <f>IF(N394="základná",J394,0)</f>
        <v>0</v>
      </c>
      <c r="BF394" s="168">
        <f>IF(N394="znížená",J394,0)</f>
        <v>0</v>
      </c>
      <c r="BG394" s="168">
        <f>IF(N394="zákl. prenesená",J394,0)</f>
        <v>0</v>
      </c>
      <c r="BH394" s="168">
        <f>IF(N394="zníž. prenesená",J394,0)</f>
        <v>0</v>
      </c>
      <c r="BI394" s="168">
        <f>IF(N394="nulová",J394,0)</f>
        <v>0</v>
      </c>
      <c r="BJ394" s="16" t="s">
        <v>82</v>
      </c>
      <c r="BK394" s="168">
        <f>ROUND(I394*H394,2)</f>
        <v>0</v>
      </c>
      <c r="BL394" s="16" t="s">
        <v>263</v>
      </c>
      <c r="BM394" s="167" t="s">
        <v>829</v>
      </c>
    </row>
    <row r="395" spans="2:65" s="1" customFormat="1" ht="19.2">
      <c r="B395" s="31"/>
      <c r="D395" s="170" t="s">
        <v>179</v>
      </c>
      <c r="F395" s="186" t="s">
        <v>813</v>
      </c>
      <c r="I395" s="95"/>
      <c r="L395" s="31"/>
      <c r="M395" s="187"/>
      <c r="N395" s="54"/>
      <c r="O395" s="54"/>
      <c r="P395" s="54"/>
      <c r="Q395" s="54"/>
      <c r="R395" s="54"/>
      <c r="S395" s="54"/>
      <c r="T395" s="55"/>
      <c r="AT395" s="16" t="s">
        <v>179</v>
      </c>
      <c r="AU395" s="16" t="s">
        <v>82</v>
      </c>
    </row>
    <row r="396" spans="2:65" s="12" customFormat="1">
      <c r="B396" s="169"/>
      <c r="D396" s="170" t="s">
        <v>167</v>
      </c>
      <c r="E396" s="171" t="s">
        <v>1</v>
      </c>
      <c r="F396" s="172" t="s">
        <v>685</v>
      </c>
      <c r="H396" s="173">
        <v>1</v>
      </c>
      <c r="I396" s="174"/>
      <c r="L396" s="169"/>
      <c r="M396" s="175"/>
      <c r="N396" s="176"/>
      <c r="O396" s="176"/>
      <c r="P396" s="176"/>
      <c r="Q396" s="176"/>
      <c r="R396" s="176"/>
      <c r="S396" s="176"/>
      <c r="T396" s="177"/>
      <c r="AT396" s="171" t="s">
        <v>167</v>
      </c>
      <c r="AU396" s="171" t="s">
        <v>82</v>
      </c>
      <c r="AV396" s="12" t="s">
        <v>82</v>
      </c>
      <c r="AW396" s="12" t="s">
        <v>27</v>
      </c>
      <c r="AX396" s="12" t="s">
        <v>70</v>
      </c>
      <c r="AY396" s="171" t="s">
        <v>159</v>
      </c>
    </row>
    <row r="397" spans="2:65" s="13" customFormat="1">
      <c r="B397" s="178"/>
      <c r="D397" s="170" t="s">
        <v>167</v>
      </c>
      <c r="E397" s="179" t="s">
        <v>1</v>
      </c>
      <c r="F397" s="180" t="s">
        <v>169</v>
      </c>
      <c r="H397" s="181">
        <v>1</v>
      </c>
      <c r="I397" s="182"/>
      <c r="L397" s="178"/>
      <c r="M397" s="183"/>
      <c r="N397" s="184"/>
      <c r="O397" s="184"/>
      <c r="P397" s="184"/>
      <c r="Q397" s="184"/>
      <c r="R397" s="184"/>
      <c r="S397" s="184"/>
      <c r="T397" s="185"/>
      <c r="AT397" s="179" t="s">
        <v>167</v>
      </c>
      <c r="AU397" s="179" t="s">
        <v>82</v>
      </c>
      <c r="AV397" s="13" t="s">
        <v>165</v>
      </c>
      <c r="AW397" s="13" t="s">
        <v>27</v>
      </c>
      <c r="AX397" s="13" t="s">
        <v>74</v>
      </c>
      <c r="AY397" s="179" t="s">
        <v>159</v>
      </c>
    </row>
    <row r="398" spans="2:65" s="1" customFormat="1" ht="36" customHeight="1">
      <c r="B398" s="155"/>
      <c r="C398" s="156" t="s">
        <v>830</v>
      </c>
      <c r="D398" s="156" t="s">
        <v>161</v>
      </c>
      <c r="E398" s="157" t="s">
        <v>831</v>
      </c>
      <c r="F398" s="158" t="s">
        <v>832</v>
      </c>
      <c r="G398" s="159" t="s">
        <v>355</v>
      </c>
      <c r="H398" s="160">
        <v>1</v>
      </c>
      <c r="I398" s="161"/>
      <c r="J398" s="162">
        <f>ROUND(I398*H398,2)</f>
        <v>0</v>
      </c>
      <c r="K398" s="158" t="s">
        <v>1</v>
      </c>
      <c r="L398" s="31"/>
      <c r="M398" s="163" t="s">
        <v>1</v>
      </c>
      <c r="N398" s="164" t="s">
        <v>36</v>
      </c>
      <c r="O398" s="54"/>
      <c r="P398" s="165">
        <f>O398*H398</f>
        <v>0</v>
      </c>
      <c r="Q398" s="165">
        <v>0</v>
      </c>
      <c r="R398" s="165">
        <f>Q398*H398</f>
        <v>0</v>
      </c>
      <c r="S398" s="165">
        <v>0</v>
      </c>
      <c r="T398" s="166">
        <f>S398*H398</f>
        <v>0</v>
      </c>
      <c r="AR398" s="167" t="s">
        <v>263</v>
      </c>
      <c r="AT398" s="167" t="s">
        <v>161</v>
      </c>
      <c r="AU398" s="167" t="s">
        <v>82</v>
      </c>
      <c r="AY398" s="16" t="s">
        <v>159</v>
      </c>
      <c r="BE398" s="168">
        <f>IF(N398="základná",J398,0)</f>
        <v>0</v>
      </c>
      <c r="BF398" s="168">
        <f>IF(N398="znížená",J398,0)</f>
        <v>0</v>
      </c>
      <c r="BG398" s="168">
        <f>IF(N398="zákl. prenesená",J398,0)</f>
        <v>0</v>
      </c>
      <c r="BH398" s="168">
        <f>IF(N398="zníž. prenesená",J398,0)</f>
        <v>0</v>
      </c>
      <c r="BI398" s="168">
        <f>IF(N398="nulová",J398,0)</f>
        <v>0</v>
      </c>
      <c r="BJ398" s="16" t="s">
        <v>82</v>
      </c>
      <c r="BK398" s="168">
        <f>ROUND(I398*H398,2)</f>
        <v>0</v>
      </c>
      <c r="BL398" s="16" t="s">
        <v>263</v>
      </c>
      <c r="BM398" s="167" t="s">
        <v>833</v>
      </c>
    </row>
    <row r="399" spans="2:65" s="1" customFormat="1" ht="19.2">
      <c r="B399" s="31"/>
      <c r="D399" s="170" t="s">
        <v>179</v>
      </c>
      <c r="F399" s="186" t="s">
        <v>813</v>
      </c>
      <c r="I399" s="95"/>
      <c r="L399" s="31"/>
      <c r="M399" s="187"/>
      <c r="N399" s="54"/>
      <c r="O399" s="54"/>
      <c r="P399" s="54"/>
      <c r="Q399" s="54"/>
      <c r="R399" s="54"/>
      <c r="S399" s="54"/>
      <c r="T399" s="55"/>
      <c r="AT399" s="16" t="s">
        <v>179</v>
      </c>
      <c r="AU399" s="16" t="s">
        <v>82</v>
      </c>
    </row>
    <row r="400" spans="2:65" s="12" customFormat="1">
      <c r="B400" s="169"/>
      <c r="D400" s="170" t="s">
        <v>167</v>
      </c>
      <c r="E400" s="171" t="s">
        <v>1</v>
      </c>
      <c r="F400" s="172" t="s">
        <v>685</v>
      </c>
      <c r="H400" s="173">
        <v>1</v>
      </c>
      <c r="I400" s="174"/>
      <c r="L400" s="169"/>
      <c r="M400" s="175"/>
      <c r="N400" s="176"/>
      <c r="O400" s="176"/>
      <c r="P400" s="176"/>
      <c r="Q400" s="176"/>
      <c r="R400" s="176"/>
      <c r="S400" s="176"/>
      <c r="T400" s="177"/>
      <c r="AT400" s="171" t="s">
        <v>167</v>
      </c>
      <c r="AU400" s="171" t="s">
        <v>82</v>
      </c>
      <c r="AV400" s="12" t="s">
        <v>82</v>
      </c>
      <c r="AW400" s="12" t="s">
        <v>27</v>
      </c>
      <c r="AX400" s="12" t="s">
        <v>70</v>
      </c>
      <c r="AY400" s="171" t="s">
        <v>159</v>
      </c>
    </row>
    <row r="401" spans="2:65" s="13" customFormat="1">
      <c r="B401" s="178"/>
      <c r="D401" s="170" t="s">
        <v>167</v>
      </c>
      <c r="E401" s="179" t="s">
        <v>1</v>
      </c>
      <c r="F401" s="180" t="s">
        <v>169</v>
      </c>
      <c r="H401" s="181">
        <v>1</v>
      </c>
      <c r="I401" s="182"/>
      <c r="L401" s="178"/>
      <c r="M401" s="183"/>
      <c r="N401" s="184"/>
      <c r="O401" s="184"/>
      <c r="P401" s="184"/>
      <c r="Q401" s="184"/>
      <c r="R401" s="184"/>
      <c r="S401" s="184"/>
      <c r="T401" s="185"/>
      <c r="AT401" s="179" t="s">
        <v>167</v>
      </c>
      <c r="AU401" s="179" t="s">
        <v>82</v>
      </c>
      <c r="AV401" s="13" t="s">
        <v>165</v>
      </c>
      <c r="AW401" s="13" t="s">
        <v>27</v>
      </c>
      <c r="AX401" s="13" t="s">
        <v>74</v>
      </c>
      <c r="AY401" s="179" t="s">
        <v>159</v>
      </c>
    </row>
    <row r="402" spans="2:65" s="1" customFormat="1" ht="36" customHeight="1">
      <c r="B402" s="155"/>
      <c r="C402" s="156" t="s">
        <v>834</v>
      </c>
      <c r="D402" s="156" t="s">
        <v>161</v>
      </c>
      <c r="E402" s="157" t="s">
        <v>835</v>
      </c>
      <c r="F402" s="158" t="s">
        <v>836</v>
      </c>
      <c r="G402" s="159" t="s">
        <v>355</v>
      </c>
      <c r="H402" s="160">
        <v>2</v>
      </c>
      <c r="I402" s="161"/>
      <c r="J402" s="162">
        <f>ROUND(I402*H402,2)</f>
        <v>0</v>
      </c>
      <c r="K402" s="158" t="s">
        <v>1</v>
      </c>
      <c r="L402" s="31"/>
      <c r="M402" s="163" t="s">
        <v>1</v>
      </c>
      <c r="N402" s="164" t="s">
        <v>36</v>
      </c>
      <c r="O402" s="54"/>
      <c r="P402" s="165">
        <f>O402*H402</f>
        <v>0</v>
      </c>
      <c r="Q402" s="165">
        <v>0</v>
      </c>
      <c r="R402" s="165">
        <f>Q402*H402</f>
        <v>0</v>
      </c>
      <c r="S402" s="165">
        <v>0</v>
      </c>
      <c r="T402" s="166">
        <f>S402*H402</f>
        <v>0</v>
      </c>
      <c r="AR402" s="167" t="s">
        <v>263</v>
      </c>
      <c r="AT402" s="167" t="s">
        <v>161</v>
      </c>
      <c r="AU402" s="167" t="s">
        <v>82</v>
      </c>
      <c r="AY402" s="16" t="s">
        <v>159</v>
      </c>
      <c r="BE402" s="168">
        <f>IF(N402="základná",J402,0)</f>
        <v>0</v>
      </c>
      <c r="BF402" s="168">
        <f>IF(N402="znížená",J402,0)</f>
        <v>0</v>
      </c>
      <c r="BG402" s="168">
        <f>IF(N402="zákl. prenesená",J402,0)</f>
        <v>0</v>
      </c>
      <c r="BH402" s="168">
        <f>IF(N402="zníž. prenesená",J402,0)</f>
        <v>0</v>
      </c>
      <c r="BI402" s="168">
        <f>IF(N402="nulová",J402,0)</f>
        <v>0</v>
      </c>
      <c r="BJ402" s="16" t="s">
        <v>82</v>
      </c>
      <c r="BK402" s="168">
        <f>ROUND(I402*H402,2)</f>
        <v>0</v>
      </c>
      <c r="BL402" s="16" t="s">
        <v>263</v>
      </c>
      <c r="BM402" s="167" t="s">
        <v>837</v>
      </c>
    </row>
    <row r="403" spans="2:65" s="1" customFormat="1" ht="19.2">
      <c r="B403" s="31"/>
      <c r="D403" s="170" t="s">
        <v>179</v>
      </c>
      <c r="F403" s="186" t="s">
        <v>813</v>
      </c>
      <c r="I403" s="95"/>
      <c r="L403" s="31"/>
      <c r="M403" s="187"/>
      <c r="N403" s="54"/>
      <c r="O403" s="54"/>
      <c r="P403" s="54"/>
      <c r="Q403" s="54"/>
      <c r="R403" s="54"/>
      <c r="S403" s="54"/>
      <c r="T403" s="55"/>
      <c r="AT403" s="16" t="s">
        <v>179</v>
      </c>
      <c r="AU403" s="16" t="s">
        <v>82</v>
      </c>
    </row>
    <row r="404" spans="2:65" s="12" customFormat="1">
      <c r="B404" s="169"/>
      <c r="D404" s="170" t="s">
        <v>167</v>
      </c>
      <c r="E404" s="171" t="s">
        <v>1</v>
      </c>
      <c r="F404" s="172" t="s">
        <v>768</v>
      </c>
      <c r="H404" s="173">
        <v>2</v>
      </c>
      <c r="I404" s="174"/>
      <c r="L404" s="169"/>
      <c r="M404" s="175"/>
      <c r="N404" s="176"/>
      <c r="O404" s="176"/>
      <c r="P404" s="176"/>
      <c r="Q404" s="176"/>
      <c r="R404" s="176"/>
      <c r="S404" s="176"/>
      <c r="T404" s="177"/>
      <c r="AT404" s="171" t="s">
        <v>167</v>
      </c>
      <c r="AU404" s="171" t="s">
        <v>82</v>
      </c>
      <c r="AV404" s="12" t="s">
        <v>82</v>
      </c>
      <c r="AW404" s="12" t="s">
        <v>27</v>
      </c>
      <c r="AX404" s="12" t="s">
        <v>70</v>
      </c>
      <c r="AY404" s="171" t="s">
        <v>159</v>
      </c>
    </row>
    <row r="405" spans="2:65" s="13" customFormat="1">
      <c r="B405" s="178"/>
      <c r="D405" s="170" t="s">
        <v>167</v>
      </c>
      <c r="E405" s="179" t="s">
        <v>1</v>
      </c>
      <c r="F405" s="180" t="s">
        <v>169</v>
      </c>
      <c r="H405" s="181">
        <v>2</v>
      </c>
      <c r="I405" s="182"/>
      <c r="L405" s="178"/>
      <c r="M405" s="183"/>
      <c r="N405" s="184"/>
      <c r="O405" s="184"/>
      <c r="P405" s="184"/>
      <c r="Q405" s="184"/>
      <c r="R405" s="184"/>
      <c r="S405" s="184"/>
      <c r="T405" s="185"/>
      <c r="AT405" s="179" t="s">
        <v>167</v>
      </c>
      <c r="AU405" s="179" t="s">
        <v>82</v>
      </c>
      <c r="AV405" s="13" t="s">
        <v>165</v>
      </c>
      <c r="AW405" s="13" t="s">
        <v>27</v>
      </c>
      <c r="AX405" s="13" t="s">
        <v>74</v>
      </c>
      <c r="AY405" s="179" t="s">
        <v>159</v>
      </c>
    </row>
    <row r="406" spans="2:65" s="1" customFormat="1" ht="24" customHeight="1">
      <c r="B406" s="155"/>
      <c r="C406" s="156" t="s">
        <v>838</v>
      </c>
      <c r="D406" s="156" t="s">
        <v>161</v>
      </c>
      <c r="E406" s="157" t="s">
        <v>839</v>
      </c>
      <c r="F406" s="158" t="s">
        <v>840</v>
      </c>
      <c r="G406" s="159" t="s">
        <v>355</v>
      </c>
      <c r="H406" s="160">
        <v>1</v>
      </c>
      <c r="I406" s="161"/>
      <c r="J406" s="162">
        <f>ROUND(I406*H406,2)</f>
        <v>0</v>
      </c>
      <c r="K406" s="158" t="s">
        <v>1</v>
      </c>
      <c r="L406" s="31"/>
      <c r="M406" s="163" t="s">
        <v>1</v>
      </c>
      <c r="N406" s="164" t="s">
        <v>36</v>
      </c>
      <c r="O406" s="54"/>
      <c r="P406" s="165">
        <f>O406*H406</f>
        <v>0</v>
      </c>
      <c r="Q406" s="165">
        <v>0</v>
      </c>
      <c r="R406" s="165">
        <f>Q406*H406</f>
        <v>0</v>
      </c>
      <c r="S406" s="165">
        <v>0</v>
      </c>
      <c r="T406" s="166">
        <f>S406*H406</f>
        <v>0</v>
      </c>
      <c r="AR406" s="167" t="s">
        <v>263</v>
      </c>
      <c r="AT406" s="167" t="s">
        <v>161</v>
      </c>
      <c r="AU406" s="167" t="s">
        <v>82</v>
      </c>
      <c r="AY406" s="16" t="s">
        <v>159</v>
      </c>
      <c r="BE406" s="168">
        <f>IF(N406="základná",J406,0)</f>
        <v>0</v>
      </c>
      <c r="BF406" s="168">
        <f>IF(N406="znížená",J406,0)</f>
        <v>0</v>
      </c>
      <c r="BG406" s="168">
        <f>IF(N406="zákl. prenesená",J406,0)</f>
        <v>0</v>
      </c>
      <c r="BH406" s="168">
        <f>IF(N406="zníž. prenesená",J406,0)</f>
        <v>0</v>
      </c>
      <c r="BI406" s="168">
        <f>IF(N406="nulová",J406,0)</f>
        <v>0</v>
      </c>
      <c r="BJ406" s="16" t="s">
        <v>82</v>
      </c>
      <c r="BK406" s="168">
        <f>ROUND(I406*H406,2)</f>
        <v>0</v>
      </c>
      <c r="BL406" s="16" t="s">
        <v>263</v>
      </c>
      <c r="BM406" s="167" t="s">
        <v>841</v>
      </c>
    </row>
    <row r="407" spans="2:65" s="1" customFormat="1" ht="57.6">
      <c r="B407" s="31"/>
      <c r="D407" s="170" t="s">
        <v>179</v>
      </c>
      <c r="F407" s="186" t="s">
        <v>842</v>
      </c>
      <c r="I407" s="95"/>
      <c r="L407" s="31"/>
      <c r="M407" s="187"/>
      <c r="N407" s="54"/>
      <c r="O407" s="54"/>
      <c r="P407" s="54"/>
      <c r="Q407" s="54"/>
      <c r="R407" s="54"/>
      <c r="S407" s="54"/>
      <c r="T407" s="55"/>
      <c r="AT407" s="16" t="s">
        <v>179</v>
      </c>
      <c r="AU407" s="16" t="s">
        <v>82</v>
      </c>
    </row>
    <row r="408" spans="2:65" s="1" customFormat="1" ht="36" customHeight="1">
      <c r="B408" s="155"/>
      <c r="C408" s="156" t="s">
        <v>843</v>
      </c>
      <c r="D408" s="156" t="s">
        <v>161</v>
      </c>
      <c r="E408" s="157" t="s">
        <v>844</v>
      </c>
      <c r="F408" s="158" t="s">
        <v>845</v>
      </c>
      <c r="G408" s="159" t="s">
        <v>405</v>
      </c>
      <c r="H408" s="160">
        <v>7</v>
      </c>
      <c r="I408" s="161"/>
      <c r="J408" s="162">
        <f>ROUND(I408*H408,2)</f>
        <v>0</v>
      </c>
      <c r="K408" s="158" t="s">
        <v>1</v>
      </c>
      <c r="L408" s="31"/>
      <c r="M408" s="163" t="s">
        <v>1</v>
      </c>
      <c r="N408" s="164" t="s">
        <v>36</v>
      </c>
      <c r="O408" s="54"/>
      <c r="P408" s="165">
        <f>O408*H408</f>
        <v>0</v>
      </c>
      <c r="Q408" s="165">
        <v>0</v>
      </c>
      <c r="R408" s="165">
        <f>Q408*H408</f>
        <v>0</v>
      </c>
      <c r="S408" s="165">
        <v>0</v>
      </c>
      <c r="T408" s="166">
        <f>S408*H408</f>
        <v>0</v>
      </c>
      <c r="AR408" s="167" t="s">
        <v>263</v>
      </c>
      <c r="AT408" s="167" t="s">
        <v>161</v>
      </c>
      <c r="AU408" s="167" t="s">
        <v>82</v>
      </c>
      <c r="AY408" s="16" t="s">
        <v>159</v>
      </c>
      <c r="BE408" s="168">
        <f>IF(N408="základná",J408,0)</f>
        <v>0</v>
      </c>
      <c r="BF408" s="168">
        <f>IF(N408="znížená",J408,0)</f>
        <v>0</v>
      </c>
      <c r="BG408" s="168">
        <f>IF(N408="zákl. prenesená",J408,0)</f>
        <v>0</v>
      </c>
      <c r="BH408" s="168">
        <f>IF(N408="zníž. prenesená",J408,0)</f>
        <v>0</v>
      </c>
      <c r="BI408" s="168">
        <f>IF(N408="nulová",J408,0)</f>
        <v>0</v>
      </c>
      <c r="BJ408" s="16" t="s">
        <v>82</v>
      </c>
      <c r="BK408" s="168">
        <f>ROUND(I408*H408,2)</f>
        <v>0</v>
      </c>
      <c r="BL408" s="16" t="s">
        <v>263</v>
      </c>
      <c r="BM408" s="167" t="s">
        <v>846</v>
      </c>
    </row>
    <row r="409" spans="2:65" s="1" customFormat="1" ht="24" customHeight="1">
      <c r="B409" s="155"/>
      <c r="C409" s="156" t="s">
        <v>847</v>
      </c>
      <c r="D409" s="156" t="s">
        <v>161</v>
      </c>
      <c r="E409" s="157" t="s">
        <v>848</v>
      </c>
      <c r="F409" s="158" t="s">
        <v>849</v>
      </c>
      <c r="G409" s="159" t="s">
        <v>436</v>
      </c>
      <c r="H409" s="205"/>
      <c r="I409" s="161"/>
      <c r="J409" s="162">
        <f>ROUND(I409*H409,2)</f>
        <v>0</v>
      </c>
      <c r="K409" s="158" t="s">
        <v>430</v>
      </c>
      <c r="L409" s="31"/>
      <c r="M409" s="163" t="s">
        <v>1</v>
      </c>
      <c r="N409" s="164" t="s">
        <v>36</v>
      </c>
      <c r="O409" s="54"/>
      <c r="P409" s="165">
        <f>O409*H409</f>
        <v>0</v>
      </c>
      <c r="Q409" s="165">
        <v>0</v>
      </c>
      <c r="R409" s="165">
        <f>Q409*H409</f>
        <v>0</v>
      </c>
      <c r="S409" s="165">
        <v>0</v>
      </c>
      <c r="T409" s="166">
        <f>S409*H409</f>
        <v>0</v>
      </c>
      <c r="AR409" s="167" t="s">
        <v>263</v>
      </c>
      <c r="AT409" s="167" t="s">
        <v>161</v>
      </c>
      <c r="AU409" s="167" t="s">
        <v>82</v>
      </c>
      <c r="AY409" s="16" t="s">
        <v>159</v>
      </c>
      <c r="BE409" s="168">
        <f>IF(N409="základná",J409,0)</f>
        <v>0</v>
      </c>
      <c r="BF409" s="168">
        <f>IF(N409="znížená",J409,0)</f>
        <v>0</v>
      </c>
      <c r="BG409" s="168">
        <f>IF(N409="zákl. prenesená",J409,0)</f>
        <v>0</v>
      </c>
      <c r="BH409" s="168">
        <f>IF(N409="zníž. prenesená",J409,0)</f>
        <v>0</v>
      </c>
      <c r="BI409" s="168">
        <f>IF(N409="nulová",J409,0)</f>
        <v>0</v>
      </c>
      <c r="BJ409" s="16" t="s">
        <v>82</v>
      </c>
      <c r="BK409" s="168">
        <f>ROUND(I409*H409,2)</f>
        <v>0</v>
      </c>
      <c r="BL409" s="16" t="s">
        <v>263</v>
      </c>
      <c r="BM409" s="167" t="s">
        <v>850</v>
      </c>
    </row>
    <row r="410" spans="2:65" s="11" customFormat="1" ht="22.95" customHeight="1">
      <c r="B410" s="142"/>
      <c r="D410" s="143" t="s">
        <v>69</v>
      </c>
      <c r="E410" s="153" t="s">
        <v>438</v>
      </c>
      <c r="F410" s="153" t="s">
        <v>439</v>
      </c>
      <c r="I410" s="145"/>
      <c r="J410" s="154">
        <f>BK410</f>
        <v>0</v>
      </c>
      <c r="L410" s="142"/>
      <c r="M410" s="147"/>
      <c r="N410" s="148"/>
      <c r="O410" s="148"/>
      <c r="P410" s="149">
        <f>SUM(P411:P464)</f>
        <v>0</v>
      </c>
      <c r="Q410" s="148"/>
      <c r="R410" s="149">
        <f>SUM(R411:R464)</f>
        <v>0.91900000000000004</v>
      </c>
      <c r="S410" s="148"/>
      <c r="T410" s="150">
        <f>SUM(T411:T464)</f>
        <v>0</v>
      </c>
      <c r="AR410" s="143" t="s">
        <v>82</v>
      </c>
      <c r="AT410" s="151" t="s">
        <v>69</v>
      </c>
      <c r="AU410" s="151" t="s">
        <v>74</v>
      </c>
      <c r="AY410" s="143" t="s">
        <v>159</v>
      </c>
      <c r="BK410" s="152">
        <f>SUM(BK411:BK464)</f>
        <v>0</v>
      </c>
    </row>
    <row r="411" spans="2:65" s="1" customFormat="1" ht="27" customHeight="1">
      <c r="B411" s="155"/>
      <c r="C411" s="156" t="s">
        <v>851</v>
      </c>
      <c r="D411" s="156" t="s">
        <v>161</v>
      </c>
      <c r="E411" s="157" t="s">
        <v>852</v>
      </c>
      <c r="F411" s="219" t="s">
        <v>3853</v>
      </c>
      <c r="G411" s="159" t="s">
        <v>202</v>
      </c>
      <c r="H411" s="160">
        <v>1078.56</v>
      </c>
      <c r="I411" s="161"/>
      <c r="J411" s="162">
        <f>ROUND(I411*H411,2)</f>
        <v>0</v>
      </c>
      <c r="K411" s="158" t="s">
        <v>1</v>
      </c>
      <c r="L411" s="31"/>
      <c r="M411" s="163" t="s">
        <v>1</v>
      </c>
      <c r="N411" s="164" t="s">
        <v>36</v>
      </c>
      <c r="O411" s="54"/>
      <c r="P411" s="165">
        <f>O411*H411</f>
        <v>0</v>
      </c>
      <c r="Q411" s="165">
        <v>0</v>
      </c>
      <c r="R411" s="165">
        <f>Q411*H411</f>
        <v>0</v>
      </c>
      <c r="S411" s="165">
        <v>0</v>
      </c>
      <c r="T411" s="166">
        <f>S411*H411</f>
        <v>0</v>
      </c>
      <c r="AR411" s="167" t="s">
        <v>263</v>
      </c>
      <c r="AT411" s="167" t="s">
        <v>161</v>
      </c>
      <c r="AU411" s="167" t="s">
        <v>82</v>
      </c>
      <c r="AY411" s="16" t="s">
        <v>159</v>
      </c>
      <c r="BE411" s="168">
        <f>IF(N411="základná",J411,0)</f>
        <v>0</v>
      </c>
      <c r="BF411" s="168">
        <f>IF(N411="znížená",J411,0)</f>
        <v>0</v>
      </c>
      <c r="BG411" s="168">
        <f>IF(N411="zákl. prenesená",J411,0)</f>
        <v>0</v>
      </c>
      <c r="BH411" s="168">
        <f>IF(N411="zníž. prenesená",J411,0)</f>
        <v>0</v>
      </c>
      <c r="BI411" s="168">
        <f>IF(N411="nulová",J411,0)</f>
        <v>0</v>
      </c>
      <c r="BJ411" s="16" t="s">
        <v>82</v>
      </c>
      <c r="BK411" s="168">
        <f>ROUND(I411*H411,2)</f>
        <v>0</v>
      </c>
      <c r="BL411" s="16" t="s">
        <v>263</v>
      </c>
      <c r="BM411" s="167" t="s">
        <v>853</v>
      </c>
    </row>
    <row r="412" spans="2:65" s="1" customFormat="1" ht="76.8">
      <c r="B412" s="31"/>
      <c r="D412" s="170" t="s">
        <v>179</v>
      </c>
      <c r="F412" s="186" t="s">
        <v>854</v>
      </c>
      <c r="I412" s="95"/>
      <c r="L412" s="31"/>
      <c r="M412" s="187"/>
      <c r="N412" s="54"/>
      <c r="O412" s="54"/>
      <c r="P412" s="54"/>
      <c r="Q412" s="54"/>
      <c r="R412" s="54"/>
      <c r="S412" s="54"/>
      <c r="T412" s="55"/>
      <c r="AT412" s="16" t="s">
        <v>179</v>
      </c>
      <c r="AU412" s="16" t="s">
        <v>82</v>
      </c>
    </row>
    <row r="413" spans="2:65" s="12" customFormat="1">
      <c r="B413" s="169"/>
      <c r="D413" s="170" t="s">
        <v>167</v>
      </c>
      <c r="E413" s="171" t="s">
        <v>1</v>
      </c>
      <c r="F413" s="172" t="s">
        <v>855</v>
      </c>
      <c r="H413" s="173">
        <v>1078.56</v>
      </c>
      <c r="I413" s="174"/>
      <c r="L413" s="169"/>
      <c r="M413" s="175"/>
      <c r="N413" s="176"/>
      <c r="O413" s="176"/>
      <c r="P413" s="176"/>
      <c r="Q413" s="176"/>
      <c r="R413" s="176"/>
      <c r="S413" s="176"/>
      <c r="T413" s="177"/>
      <c r="AT413" s="171" t="s">
        <v>167</v>
      </c>
      <c r="AU413" s="171" t="s">
        <v>82</v>
      </c>
      <c r="AV413" s="12" t="s">
        <v>82</v>
      </c>
      <c r="AW413" s="12" t="s">
        <v>27</v>
      </c>
      <c r="AX413" s="12" t="s">
        <v>74</v>
      </c>
      <c r="AY413" s="171" t="s">
        <v>159</v>
      </c>
    </row>
    <row r="414" spans="2:65" s="1" customFormat="1" ht="24" customHeight="1">
      <c r="B414" s="155"/>
      <c r="C414" s="156" t="s">
        <v>856</v>
      </c>
      <c r="D414" s="156" t="s">
        <v>161</v>
      </c>
      <c r="E414" s="157" t="s">
        <v>857</v>
      </c>
      <c r="F414" s="158" t="s">
        <v>858</v>
      </c>
      <c r="G414" s="159" t="s">
        <v>227</v>
      </c>
      <c r="H414" s="160">
        <v>0.90800000000000003</v>
      </c>
      <c r="I414" s="161"/>
      <c r="J414" s="162">
        <f>ROUND(I414*H414,2)</f>
        <v>0</v>
      </c>
      <c r="K414" s="158" t="s">
        <v>1</v>
      </c>
      <c r="L414" s="31"/>
      <c r="M414" s="163" t="s">
        <v>1</v>
      </c>
      <c r="N414" s="164" t="s">
        <v>36</v>
      </c>
      <c r="O414" s="54"/>
      <c r="P414" s="165">
        <f>O414*H414</f>
        <v>0</v>
      </c>
      <c r="Q414" s="165">
        <v>1</v>
      </c>
      <c r="R414" s="165">
        <f>Q414*H414</f>
        <v>0.90800000000000003</v>
      </c>
      <c r="S414" s="165">
        <v>0</v>
      </c>
      <c r="T414" s="166">
        <f>S414*H414</f>
        <v>0</v>
      </c>
      <c r="AR414" s="167" t="s">
        <v>263</v>
      </c>
      <c r="AT414" s="167" t="s">
        <v>161</v>
      </c>
      <c r="AU414" s="167" t="s">
        <v>82</v>
      </c>
      <c r="AY414" s="16" t="s">
        <v>159</v>
      </c>
      <c r="BE414" s="168">
        <f>IF(N414="základná",J414,0)</f>
        <v>0</v>
      </c>
      <c r="BF414" s="168">
        <f>IF(N414="znížená",J414,0)</f>
        <v>0</v>
      </c>
      <c r="BG414" s="168">
        <f>IF(N414="zákl. prenesená",J414,0)</f>
        <v>0</v>
      </c>
      <c r="BH414" s="168">
        <f>IF(N414="zníž. prenesená",J414,0)</f>
        <v>0</v>
      </c>
      <c r="BI414" s="168">
        <f>IF(N414="nulová",J414,0)</f>
        <v>0</v>
      </c>
      <c r="BJ414" s="16" t="s">
        <v>82</v>
      </c>
      <c r="BK414" s="168">
        <f>ROUND(I414*H414,2)</f>
        <v>0</v>
      </c>
      <c r="BL414" s="16" t="s">
        <v>263</v>
      </c>
      <c r="BM414" s="167" t="s">
        <v>859</v>
      </c>
    </row>
    <row r="415" spans="2:65" s="1" customFormat="1" ht="76.8">
      <c r="B415" s="31"/>
      <c r="D415" s="170" t="s">
        <v>179</v>
      </c>
      <c r="F415" s="186" t="s">
        <v>860</v>
      </c>
      <c r="I415" s="95"/>
      <c r="L415" s="31"/>
      <c r="M415" s="187"/>
      <c r="N415" s="54"/>
      <c r="O415" s="54"/>
      <c r="P415" s="54"/>
      <c r="Q415" s="54"/>
      <c r="R415" s="54"/>
      <c r="S415" s="54"/>
      <c r="T415" s="55"/>
      <c r="AT415" s="16" t="s">
        <v>179</v>
      </c>
      <c r="AU415" s="16" t="s">
        <v>82</v>
      </c>
    </row>
    <row r="416" spans="2:65" s="12" customFormat="1">
      <c r="B416" s="169"/>
      <c r="D416" s="170" t="s">
        <v>167</v>
      </c>
      <c r="E416" s="171" t="s">
        <v>1</v>
      </c>
      <c r="F416" s="172" t="s">
        <v>861</v>
      </c>
      <c r="H416" s="173">
        <v>0.90800000000000003</v>
      </c>
      <c r="I416" s="174"/>
      <c r="L416" s="169"/>
      <c r="M416" s="175"/>
      <c r="N416" s="176"/>
      <c r="O416" s="176"/>
      <c r="P416" s="176"/>
      <c r="Q416" s="176"/>
      <c r="R416" s="176"/>
      <c r="S416" s="176"/>
      <c r="T416" s="177"/>
      <c r="AT416" s="171" t="s">
        <v>167</v>
      </c>
      <c r="AU416" s="171" t="s">
        <v>82</v>
      </c>
      <c r="AV416" s="12" t="s">
        <v>82</v>
      </c>
      <c r="AW416" s="12" t="s">
        <v>27</v>
      </c>
      <c r="AX416" s="12" t="s">
        <v>74</v>
      </c>
      <c r="AY416" s="171" t="s">
        <v>159</v>
      </c>
    </row>
    <row r="417" spans="2:65" s="1" customFormat="1" ht="60" customHeight="1">
      <c r="B417" s="155"/>
      <c r="C417" s="156" t="s">
        <v>862</v>
      </c>
      <c r="D417" s="156" t="s">
        <v>161</v>
      </c>
      <c r="E417" s="157" t="s">
        <v>863</v>
      </c>
      <c r="F417" s="158" t="s">
        <v>864</v>
      </c>
      <c r="G417" s="159" t="s">
        <v>355</v>
      </c>
      <c r="H417" s="160">
        <v>21</v>
      </c>
      <c r="I417" s="161"/>
      <c r="J417" s="162">
        <f t="shared" ref="J417:J422" si="0">ROUND(I417*H417,2)</f>
        <v>0</v>
      </c>
      <c r="K417" s="158" t="s">
        <v>1</v>
      </c>
      <c r="L417" s="31"/>
      <c r="M417" s="163" t="s">
        <v>1</v>
      </c>
      <c r="N417" s="164" t="s">
        <v>36</v>
      </c>
      <c r="O417" s="54"/>
      <c r="P417" s="165">
        <f t="shared" ref="P417:P422" si="1">O417*H417</f>
        <v>0</v>
      </c>
      <c r="Q417" s="165">
        <v>0</v>
      </c>
      <c r="R417" s="165">
        <f t="shared" ref="R417:R422" si="2">Q417*H417</f>
        <v>0</v>
      </c>
      <c r="S417" s="165">
        <v>0</v>
      </c>
      <c r="T417" s="166">
        <f t="shared" ref="T417:T422" si="3">S417*H417</f>
        <v>0</v>
      </c>
      <c r="AR417" s="167" t="s">
        <v>263</v>
      </c>
      <c r="AT417" s="167" t="s">
        <v>161</v>
      </c>
      <c r="AU417" s="167" t="s">
        <v>82</v>
      </c>
      <c r="AY417" s="16" t="s">
        <v>159</v>
      </c>
      <c r="BE417" s="168">
        <f t="shared" ref="BE417:BE422" si="4">IF(N417="základná",J417,0)</f>
        <v>0</v>
      </c>
      <c r="BF417" s="168">
        <f t="shared" ref="BF417:BF422" si="5">IF(N417="znížená",J417,0)</f>
        <v>0</v>
      </c>
      <c r="BG417" s="168">
        <f t="shared" ref="BG417:BG422" si="6">IF(N417="zákl. prenesená",J417,0)</f>
        <v>0</v>
      </c>
      <c r="BH417" s="168">
        <f t="shared" ref="BH417:BH422" si="7">IF(N417="zníž. prenesená",J417,0)</f>
        <v>0</v>
      </c>
      <c r="BI417" s="168">
        <f t="shared" ref="BI417:BI422" si="8">IF(N417="nulová",J417,0)</f>
        <v>0</v>
      </c>
      <c r="BJ417" s="16" t="s">
        <v>82</v>
      </c>
      <c r="BK417" s="168">
        <f t="shared" ref="BK417:BK422" si="9">ROUND(I417*H417,2)</f>
        <v>0</v>
      </c>
      <c r="BL417" s="16" t="s">
        <v>263</v>
      </c>
      <c r="BM417" s="167" t="s">
        <v>865</v>
      </c>
    </row>
    <row r="418" spans="2:65" s="1" customFormat="1" ht="48" customHeight="1">
      <c r="B418" s="155"/>
      <c r="C418" s="156" t="s">
        <v>866</v>
      </c>
      <c r="D418" s="156" t="s">
        <v>161</v>
      </c>
      <c r="E418" s="157" t="s">
        <v>867</v>
      </c>
      <c r="F418" s="158" t="s">
        <v>868</v>
      </c>
      <c r="G418" s="159" t="s">
        <v>355</v>
      </c>
      <c r="H418" s="160">
        <v>1</v>
      </c>
      <c r="I418" s="161"/>
      <c r="J418" s="162">
        <f t="shared" si="0"/>
        <v>0</v>
      </c>
      <c r="K418" s="158" t="s">
        <v>1</v>
      </c>
      <c r="L418" s="31"/>
      <c r="M418" s="163" t="s">
        <v>1</v>
      </c>
      <c r="N418" s="164" t="s">
        <v>36</v>
      </c>
      <c r="O418" s="54"/>
      <c r="P418" s="165">
        <f t="shared" si="1"/>
        <v>0</v>
      </c>
      <c r="Q418" s="165">
        <v>0</v>
      </c>
      <c r="R418" s="165">
        <f t="shared" si="2"/>
        <v>0</v>
      </c>
      <c r="S418" s="165">
        <v>0</v>
      </c>
      <c r="T418" s="166">
        <f t="shared" si="3"/>
        <v>0</v>
      </c>
      <c r="AR418" s="167" t="s">
        <v>263</v>
      </c>
      <c r="AT418" s="167" t="s">
        <v>161</v>
      </c>
      <c r="AU418" s="167" t="s">
        <v>82</v>
      </c>
      <c r="AY418" s="16" t="s">
        <v>159</v>
      </c>
      <c r="BE418" s="168">
        <f t="shared" si="4"/>
        <v>0</v>
      </c>
      <c r="BF418" s="168">
        <f t="shared" si="5"/>
        <v>0</v>
      </c>
      <c r="BG418" s="168">
        <f t="shared" si="6"/>
        <v>0</v>
      </c>
      <c r="BH418" s="168">
        <f t="shared" si="7"/>
        <v>0</v>
      </c>
      <c r="BI418" s="168">
        <f t="shared" si="8"/>
        <v>0</v>
      </c>
      <c r="BJ418" s="16" t="s">
        <v>82</v>
      </c>
      <c r="BK418" s="168">
        <f t="shared" si="9"/>
        <v>0</v>
      </c>
      <c r="BL418" s="16" t="s">
        <v>263</v>
      </c>
      <c r="BM418" s="167" t="s">
        <v>869</v>
      </c>
    </row>
    <row r="419" spans="2:65" s="1" customFormat="1" ht="48" customHeight="1">
      <c r="B419" s="155"/>
      <c r="C419" s="156" t="s">
        <v>870</v>
      </c>
      <c r="D419" s="156" t="s">
        <v>161</v>
      </c>
      <c r="E419" s="157" t="s">
        <v>871</v>
      </c>
      <c r="F419" s="158" t="s">
        <v>872</v>
      </c>
      <c r="G419" s="159" t="s">
        <v>355</v>
      </c>
      <c r="H419" s="160">
        <v>1</v>
      </c>
      <c r="I419" s="161"/>
      <c r="J419" s="162">
        <f t="shared" si="0"/>
        <v>0</v>
      </c>
      <c r="K419" s="158" t="s">
        <v>1</v>
      </c>
      <c r="L419" s="31"/>
      <c r="M419" s="163" t="s">
        <v>1</v>
      </c>
      <c r="N419" s="164" t="s">
        <v>36</v>
      </c>
      <c r="O419" s="54"/>
      <c r="P419" s="165">
        <f t="shared" si="1"/>
        <v>0</v>
      </c>
      <c r="Q419" s="165">
        <v>0</v>
      </c>
      <c r="R419" s="165">
        <f t="shared" si="2"/>
        <v>0</v>
      </c>
      <c r="S419" s="165">
        <v>0</v>
      </c>
      <c r="T419" s="166">
        <f t="shared" si="3"/>
        <v>0</v>
      </c>
      <c r="AR419" s="167" t="s">
        <v>263</v>
      </c>
      <c r="AT419" s="167" t="s">
        <v>161</v>
      </c>
      <c r="AU419" s="167" t="s">
        <v>82</v>
      </c>
      <c r="AY419" s="16" t="s">
        <v>159</v>
      </c>
      <c r="BE419" s="168">
        <f t="shared" si="4"/>
        <v>0</v>
      </c>
      <c r="BF419" s="168">
        <f t="shared" si="5"/>
        <v>0</v>
      </c>
      <c r="BG419" s="168">
        <f t="shared" si="6"/>
        <v>0</v>
      </c>
      <c r="BH419" s="168">
        <f t="shared" si="7"/>
        <v>0</v>
      </c>
      <c r="BI419" s="168">
        <f t="shared" si="8"/>
        <v>0</v>
      </c>
      <c r="BJ419" s="16" t="s">
        <v>82</v>
      </c>
      <c r="BK419" s="168">
        <f t="shared" si="9"/>
        <v>0</v>
      </c>
      <c r="BL419" s="16" t="s">
        <v>263</v>
      </c>
      <c r="BM419" s="167" t="s">
        <v>873</v>
      </c>
    </row>
    <row r="420" spans="2:65" s="1" customFormat="1" ht="48" customHeight="1">
      <c r="B420" s="155"/>
      <c r="C420" s="156" t="s">
        <v>874</v>
      </c>
      <c r="D420" s="156" t="s">
        <v>161</v>
      </c>
      <c r="E420" s="157" t="s">
        <v>875</v>
      </c>
      <c r="F420" s="158" t="s">
        <v>876</v>
      </c>
      <c r="G420" s="159" t="s">
        <v>355</v>
      </c>
      <c r="H420" s="160">
        <v>1</v>
      </c>
      <c r="I420" s="161"/>
      <c r="J420" s="162">
        <f t="shared" si="0"/>
        <v>0</v>
      </c>
      <c r="K420" s="158" t="s">
        <v>1</v>
      </c>
      <c r="L420" s="31"/>
      <c r="M420" s="163" t="s">
        <v>1</v>
      </c>
      <c r="N420" s="164" t="s">
        <v>36</v>
      </c>
      <c r="O420" s="54"/>
      <c r="P420" s="165">
        <f t="shared" si="1"/>
        <v>0</v>
      </c>
      <c r="Q420" s="165">
        <v>0</v>
      </c>
      <c r="R420" s="165">
        <f t="shared" si="2"/>
        <v>0</v>
      </c>
      <c r="S420" s="165">
        <v>0</v>
      </c>
      <c r="T420" s="166">
        <f t="shared" si="3"/>
        <v>0</v>
      </c>
      <c r="AR420" s="167" t="s">
        <v>263</v>
      </c>
      <c r="AT420" s="167" t="s">
        <v>161</v>
      </c>
      <c r="AU420" s="167" t="s">
        <v>82</v>
      </c>
      <c r="AY420" s="16" t="s">
        <v>159</v>
      </c>
      <c r="BE420" s="168">
        <f t="shared" si="4"/>
        <v>0</v>
      </c>
      <c r="BF420" s="168">
        <f t="shared" si="5"/>
        <v>0</v>
      </c>
      <c r="BG420" s="168">
        <f t="shared" si="6"/>
        <v>0</v>
      </c>
      <c r="BH420" s="168">
        <f t="shared" si="7"/>
        <v>0</v>
      </c>
      <c r="BI420" s="168">
        <f t="shared" si="8"/>
        <v>0</v>
      </c>
      <c r="BJ420" s="16" t="s">
        <v>82</v>
      </c>
      <c r="BK420" s="168">
        <f t="shared" si="9"/>
        <v>0</v>
      </c>
      <c r="BL420" s="16" t="s">
        <v>263</v>
      </c>
      <c r="BM420" s="167" t="s">
        <v>877</v>
      </c>
    </row>
    <row r="421" spans="2:65" s="1" customFormat="1" ht="48" customHeight="1">
      <c r="B421" s="155"/>
      <c r="C421" s="156" t="s">
        <v>878</v>
      </c>
      <c r="D421" s="156" t="s">
        <v>161</v>
      </c>
      <c r="E421" s="157" t="s">
        <v>879</v>
      </c>
      <c r="F421" s="158" t="s">
        <v>880</v>
      </c>
      <c r="G421" s="159" t="s">
        <v>355</v>
      </c>
      <c r="H421" s="160">
        <v>1</v>
      </c>
      <c r="I421" s="161"/>
      <c r="J421" s="162">
        <f t="shared" si="0"/>
        <v>0</v>
      </c>
      <c r="K421" s="158" t="s">
        <v>1</v>
      </c>
      <c r="L421" s="31"/>
      <c r="M421" s="163" t="s">
        <v>1</v>
      </c>
      <c r="N421" s="164" t="s">
        <v>36</v>
      </c>
      <c r="O421" s="54"/>
      <c r="P421" s="165">
        <f t="shared" si="1"/>
        <v>0</v>
      </c>
      <c r="Q421" s="165">
        <v>0</v>
      </c>
      <c r="R421" s="165">
        <f t="shared" si="2"/>
        <v>0</v>
      </c>
      <c r="S421" s="165">
        <v>0</v>
      </c>
      <c r="T421" s="166">
        <f t="shared" si="3"/>
        <v>0</v>
      </c>
      <c r="AR421" s="167" t="s">
        <v>263</v>
      </c>
      <c r="AT421" s="167" t="s">
        <v>161</v>
      </c>
      <c r="AU421" s="167" t="s">
        <v>82</v>
      </c>
      <c r="AY421" s="16" t="s">
        <v>159</v>
      </c>
      <c r="BE421" s="168">
        <f t="shared" si="4"/>
        <v>0</v>
      </c>
      <c r="BF421" s="168">
        <f t="shared" si="5"/>
        <v>0</v>
      </c>
      <c r="BG421" s="168">
        <f t="shared" si="6"/>
        <v>0</v>
      </c>
      <c r="BH421" s="168">
        <f t="shared" si="7"/>
        <v>0</v>
      </c>
      <c r="BI421" s="168">
        <f t="shared" si="8"/>
        <v>0</v>
      </c>
      <c r="BJ421" s="16" t="s">
        <v>82</v>
      </c>
      <c r="BK421" s="168">
        <f t="shared" si="9"/>
        <v>0</v>
      </c>
      <c r="BL421" s="16" t="s">
        <v>263</v>
      </c>
      <c r="BM421" s="167" t="s">
        <v>881</v>
      </c>
    </row>
    <row r="422" spans="2:65" s="1" customFormat="1" ht="36" customHeight="1">
      <c r="B422" s="155"/>
      <c r="C422" s="156" t="s">
        <v>882</v>
      </c>
      <c r="D422" s="156" t="s">
        <v>161</v>
      </c>
      <c r="E422" s="157" t="s">
        <v>883</v>
      </c>
      <c r="F422" s="158" t="s">
        <v>884</v>
      </c>
      <c r="G422" s="159" t="s">
        <v>405</v>
      </c>
      <c r="H422" s="160">
        <v>11.74</v>
      </c>
      <c r="I422" s="161"/>
      <c r="J422" s="162">
        <f t="shared" si="0"/>
        <v>0</v>
      </c>
      <c r="K422" s="158" t="s">
        <v>1</v>
      </c>
      <c r="L422" s="31"/>
      <c r="M422" s="163" t="s">
        <v>1</v>
      </c>
      <c r="N422" s="164" t="s">
        <v>36</v>
      </c>
      <c r="O422" s="54"/>
      <c r="P422" s="165">
        <f t="shared" si="1"/>
        <v>0</v>
      </c>
      <c r="Q422" s="165">
        <v>0</v>
      </c>
      <c r="R422" s="165">
        <f t="shared" si="2"/>
        <v>0</v>
      </c>
      <c r="S422" s="165">
        <v>0</v>
      </c>
      <c r="T422" s="166">
        <f t="shared" si="3"/>
        <v>0</v>
      </c>
      <c r="AR422" s="167" t="s">
        <v>263</v>
      </c>
      <c r="AT422" s="167" t="s">
        <v>161</v>
      </c>
      <c r="AU422" s="167" t="s">
        <v>82</v>
      </c>
      <c r="AY422" s="16" t="s">
        <v>159</v>
      </c>
      <c r="BE422" s="168">
        <f t="shared" si="4"/>
        <v>0</v>
      </c>
      <c r="BF422" s="168">
        <f t="shared" si="5"/>
        <v>0</v>
      </c>
      <c r="BG422" s="168">
        <f t="shared" si="6"/>
        <v>0</v>
      </c>
      <c r="BH422" s="168">
        <f t="shared" si="7"/>
        <v>0</v>
      </c>
      <c r="BI422" s="168">
        <f t="shared" si="8"/>
        <v>0</v>
      </c>
      <c r="BJ422" s="16" t="s">
        <v>82</v>
      </c>
      <c r="BK422" s="168">
        <f t="shared" si="9"/>
        <v>0</v>
      </c>
      <c r="BL422" s="16" t="s">
        <v>263</v>
      </c>
      <c r="BM422" s="167" t="s">
        <v>885</v>
      </c>
    </row>
    <row r="423" spans="2:65" s="1" customFormat="1" ht="172.8">
      <c r="B423" s="31"/>
      <c r="D423" s="170" t="s">
        <v>179</v>
      </c>
      <c r="F423" s="186" t="s">
        <v>886</v>
      </c>
      <c r="I423" s="95"/>
      <c r="L423" s="31"/>
      <c r="M423" s="187"/>
      <c r="N423" s="54"/>
      <c r="O423" s="54"/>
      <c r="P423" s="54"/>
      <c r="Q423" s="54"/>
      <c r="R423" s="54"/>
      <c r="S423" s="54"/>
      <c r="T423" s="55"/>
      <c r="AT423" s="16" t="s">
        <v>179</v>
      </c>
      <c r="AU423" s="16" t="s">
        <v>82</v>
      </c>
    </row>
    <row r="424" spans="2:65" s="1" customFormat="1" ht="24" customHeight="1">
      <c r="B424" s="155"/>
      <c r="C424" s="156" t="s">
        <v>887</v>
      </c>
      <c r="D424" s="156" t="s">
        <v>161</v>
      </c>
      <c r="E424" s="157" t="s">
        <v>888</v>
      </c>
      <c r="F424" s="158" t="s">
        <v>889</v>
      </c>
      <c r="G424" s="159" t="s">
        <v>227</v>
      </c>
      <c r="H424" s="160">
        <v>0.20100000000000001</v>
      </c>
      <c r="I424" s="161"/>
      <c r="J424" s="162">
        <f>ROUND(I424*H424,2)</f>
        <v>0</v>
      </c>
      <c r="K424" s="158" t="s">
        <v>1</v>
      </c>
      <c r="L424" s="31"/>
      <c r="M424" s="163" t="s">
        <v>1</v>
      </c>
      <c r="N424" s="164" t="s">
        <v>36</v>
      </c>
      <c r="O424" s="54"/>
      <c r="P424" s="165">
        <f>O424*H424</f>
        <v>0</v>
      </c>
      <c r="Q424" s="165">
        <v>0</v>
      </c>
      <c r="R424" s="165">
        <f>Q424*H424</f>
        <v>0</v>
      </c>
      <c r="S424" s="165">
        <v>0</v>
      </c>
      <c r="T424" s="166">
        <f>S424*H424</f>
        <v>0</v>
      </c>
      <c r="AR424" s="167" t="s">
        <v>263</v>
      </c>
      <c r="AT424" s="167" t="s">
        <v>161</v>
      </c>
      <c r="AU424" s="167" t="s">
        <v>82</v>
      </c>
      <c r="AY424" s="16" t="s">
        <v>159</v>
      </c>
      <c r="BE424" s="168">
        <f>IF(N424="základná",J424,0)</f>
        <v>0</v>
      </c>
      <c r="BF424" s="168">
        <f>IF(N424="znížená",J424,0)</f>
        <v>0</v>
      </c>
      <c r="BG424" s="168">
        <f>IF(N424="zákl. prenesená",J424,0)</f>
        <v>0</v>
      </c>
      <c r="BH424" s="168">
        <f>IF(N424="zníž. prenesená",J424,0)</f>
        <v>0</v>
      </c>
      <c r="BI424" s="168">
        <f>IF(N424="nulová",J424,0)</f>
        <v>0</v>
      </c>
      <c r="BJ424" s="16" t="s">
        <v>82</v>
      </c>
      <c r="BK424" s="168">
        <f>ROUND(I424*H424,2)</f>
        <v>0</v>
      </c>
      <c r="BL424" s="16" t="s">
        <v>263</v>
      </c>
      <c r="BM424" s="167" t="s">
        <v>890</v>
      </c>
    </row>
    <row r="425" spans="2:65" s="12" customFormat="1">
      <c r="B425" s="169"/>
      <c r="D425" s="170" t="s">
        <v>167</v>
      </c>
      <c r="E425" s="171" t="s">
        <v>1</v>
      </c>
      <c r="F425" s="172" t="s">
        <v>891</v>
      </c>
      <c r="H425" s="173">
        <v>0.20100000000000001</v>
      </c>
      <c r="I425" s="174"/>
      <c r="L425" s="169"/>
      <c r="M425" s="175"/>
      <c r="N425" s="176"/>
      <c r="O425" s="176"/>
      <c r="P425" s="176"/>
      <c r="Q425" s="176"/>
      <c r="R425" s="176"/>
      <c r="S425" s="176"/>
      <c r="T425" s="177"/>
      <c r="AT425" s="171" t="s">
        <v>167</v>
      </c>
      <c r="AU425" s="171" t="s">
        <v>82</v>
      </c>
      <c r="AV425" s="12" t="s">
        <v>82</v>
      </c>
      <c r="AW425" s="12" t="s">
        <v>27</v>
      </c>
      <c r="AX425" s="12" t="s">
        <v>74</v>
      </c>
      <c r="AY425" s="171" t="s">
        <v>159</v>
      </c>
    </row>
    <row r="426" spans="2:65" s="1" customFormat="1" ht="24" customHeight="1">
      <c r="B426" s="155"/>
      <c r="C426" s="156" t="s">
        <v>892</v>
      </c>
      <c r="D426" s="156" t="s">
        <v>161</v>
      </c>
      <c r="E426" s="157" t="s">
        <v>893</v>
      </c>
      <c r="F426" s="158" t="s">
        <v>894</v>
      </c>
      <c r="G426" s="159" t="s">
        <v>355</v>
      </c>
      <c r="H426" s="160">
        <v>16</v>
      </c>
      <c r="I426" s="161"/>
      <c r="J426" s="162">
        <f>ROUND(I426*H426,2)</f>
        <v>0</v>
      </c>
      <c r="K426" s="158" t="s">
        <v>1</v>
      </c>
      <c r="L426" s="31"/>
      <c r="M426" s="163" t="s">
        <v>1</v>
      </c>
      <c r="N426" s="164" t="s">
        <v>36</v>
      </c>
      <c r="O426" s="54"/>
      <c r="P426" s="165">
        <f>O426*H426</f>
        <v>0</v>
      </c>
      <c r="Q426" s="165">
        <v>0</v>
      </c>
      <c r="R426" s="165">
        <f>Q426*H426</f>
        <v>0</v>
      </c>
      <c r="S426" s="165">
        <v>0</v>
      </c>
      <c r="T426" s="166">
        <f>S426*H426</f>
        <v>0</v>
      </c>
      <c r="AR426" s="167" t="s">
        <v>263</v>
      </c>
      <c r="AT426" s="167" t="s">
        <v>161</v>
      </c>
      <c r="AU426" s="167" t="s">
        <v>82</v>
      </c>
      <c r="AY426" s="16" t="s">
        <v>159</v>
      </c>
      <c r="BE426" s="168">
        <f>IF(N426="základná",J426,0)</f>
        <v>0</v>
      </c>
      <c r="BF426" s="168">
        <f>IF(N426="znížená",J426,0)</f>
        <v>0</v>
      </c>
      <c r="BG426" s="168">
        <f>IF(N426="zákl. prenesená",J426,0)</f>
        <v>0</v>
      </c>
      <c r="BH426" s="168">
        <f>IF(N426="zníž. prenesená",J426,0)</f>
        <v>0</v>
      </c>
      <c r="BI426" s="168">
        <f>IF(N426="nulová",J426,0)</f>
        <v>0</v>
      </c>
      <c r="BJ426" s="16" t="s">
        <v>82</v>
      </c>
      <c r="BK426" s="168">
        <f>ROUND(I426*H426,2)</f>
        <v>0</v>
      </c>
      <c r="BL426" s="16" t="s">
        <v>263</v>
      </c>
      <c r="BM426" s="167" t="s">
        <v>895</v>
      </c>
    </row>
    <row r="427" spans="2:65" s="12" customFormat="1">
      <c r="B427" s="169"/>
      <c r="D427" s="170" t="s">
        <v>167</v>
      </c>
      <c r="E427" s="171" t="s">
        <v>1</v>
      </c>
      <c r="F427" s="172" t="s">
        <v>263</v>
      </c>
      <c r="H427" s="173">
        <v>16</v>
      </c>
      <c r="I427" s="174"/>
      <c r="L427" s="169"/>
      <c r="M427" s="175"/>
      <c r="N427" s="176"/>
      <c r="O427" s="176"/>
      <c r="P427" s="176"/>
      <c r="Q427" s="176"/>
      <c r="R427" s="176"/>
      <c r="S427" s="176"/>
      <c r="T427" s="177"/>
      <c r="AT427" s="171" t="s">
        <v>167</v>
      </c>
      <c r="AU427" s="171" t="s">
        <v>82</v>
      </c>
      <c r="AV427" s="12" t="s">
        <v>82</v>
      </c>
      <c r="AW427" s="12" t="s">
        <v>27</v>
      </c>
      <c r="AX427" s="12" t="s">
        <v>74</v>
      </c>
      <c r="AY427" s="171" t="s">
        <v>159</v>
      </c>
    </row>
    <row r="428" spans="2:65" s="1" customFormat="1" ht="60" customHeight="1">
      <c r="B428" s="155"/>
      <c r="C428" s="156" t="s">
        <v>896</v>
      </c>
      <c r="D428" s="156" t="s">
        <v>161</v>
      </c>
      <c r="E428" s="157" t="s">
        <v>897</v>
      </c>
      <c r="F428" s="158" t="s">
        <v>898</v>
      </c>
      <c r="G428" s="159" t="s">
        <v>355</v>
      </c>
      <c r="H428" s="160">
        <v>2</v>
      </c>
      <c r="I428" s="161"/>
      <c r="J428" s="162">
        <f>ROUND(I428*H428,2)</f>
        <v>0</v>
      </c>
      <c r="K428" s="158" t="s">
        <v>1</v>
      </c>
      <c r="L428" s="31"/>
      <c r="M428" s="163" t="s">
        <v>1</v>
      </c>
      <c r="N428" s="164" t="s">
        <v>36</v>
      </c>
      <c r="O428" s="54"/>
      <c r="P428" s="165">
        <f>O428*H428</f>
        <v>0</v>
      </c>
      <c r="Q428" s="165">
        <v>0</v>
      </c>
      <c r="R428" s="165">
        <f>Q428*H428</f>
        <v>0</v>
      </c>
      <c r="S428" s="165">
        <v>0</v>
      </c>
      <c r="T428" s="166">
        <f>S428*H428</f>
        <v>0</v>
      </c>
      <c r="AR428" s="167" t="s">
        <v>263</v>
      </c>
      <c r="AT428" s="167" t="s">
        <v>161</v>
      </c>
      <c r="AU428" s="167" t="s">
        <v>82</v>
      </c>
      <c r="AY428" s="16" t="s">
        <v>159</v>
      </c>
      <c r="BE428" s="168">
        <f>IF(N428="základná",J428,0)</f>
        <v>0</v>
      </c>
      <c r="BF428" s="168">
        <f>IF(N428="znížená",J428,0)</f>
        <v>0</v>
      </c>
      <c r="BG428" s="168">
        <f>IF(N428="zákl. prenesená",J428,0)</f>
        <v>0</v>
      </c>
      <c r="BH428" s="168">
        <f>IF(N428="zníž. prenesená",J428,0)</f>
        <v>0</v>
      </c>
      <c r="BI428" s="168">
        <f>IF(N428="nulová",J428,0)</f>
        <v>0</v>
      </c>
      <c r="BJ428" s="16" t="s">
        <v>82</v>
      </c>
      <c r="BK428" s="168">
        <f>ROUND(I428*H428,2)</f>
        <v>0</v>
      </c>
      <c r="BL428" s="16" t="s">
        <v>263</v>
      </c>
      <c r="BM428" s="167" t="s">
        <v>899</v>
      </c>
    </row>
    <row r="429" spans="2:65" s="1" customFormat="1" ht="36" customHeight="1">
      <c r="B429" s="155"/>
      <c r="C429" s="156" t="s">
        <v>417</v>
      </c>
      <c r="D429" s="156" t="s">
        <v>161</v>
      </c>
      <c r="E429" s="157" t="s">
        <v>900</v>
      </c>
      <c r="F429" s="158" t="s">
        <v>901</v>
      </c>
      <c r="G429" s="159" t="s">
        <v>405</v>
      </c>
      <c r="H429" s="160">
        <v>5</v>
      </c>
      <c r="I429" s="161"/>
      <c r="J429" s="162">
        <f>ROUND(I429*H429,2)</f>
        <v>0</v>
      </c>
      <c r="K429" s="158" t="s">
        <v>1</v>
      </c>
      <c r="L429" s="31"/>
      <c r="M429" s="163" t="s">
        <v>1</v>
      </c>
      <c r="N429" s="164" t="s">
        <v>36</v>
      </c>
      <c r="O429" s="54"/>
      <c r="P429" s="165">
        <f>O429*H429</f>
        <v>0</v>
      </c>
      <c r="Q429" s="165">
        <v>2.2000000000000001E-3</v>
      </c>
      <c r="R429" s="165">
        <f>Q429*H429</f>
        <v>1.1000000000000001E-2</v>
      </c>
      <c r="S429" s="165">
        <v>0</v>
      </c>
      <c r="T429" s="166">
        <f>S429*H429</f>
        <v>0</v>
      </c>
      <c r="AR429" s="167" t="s">
        <v>263</v>
      </c>
      <c r="AT429" s="167" t="s">
        <v>161</v>
      </c>
      <c r="AU429" s="167" t="s">
        <v>82</v>
      </c>
      <c r="AY429" s="16" t="s">
        <v>159</v>
      </c>
      <c r="BE429" s="168">
        <f>IF(N429="základná",J429,0)</f>
        <v>0</v>
      </c>
      <c r="BF429" s="168">
        <f>IF(N429="znížená",J429,0)</f>
        <v>0</v>
      </c>
      <c r="BG429" s="168">
        <f>IF(N429="zákl. prenesená",J429,0)</f>
        <v>0</v>
      </c>
      <c r="BH429" s="168">
        <f>IF(N429="zníž. prenesená",J429,0)</f>
        <v>0</v>
      </c>
      <c r="BI429" s="168">
        <f>IF(N429="nulová",J429,0)</f>
        <v>0</v>
      </c>
      <c r="BJ429" s="16" t="s">
        <v>82</v>
      </c>
      <c r="BK429" s="168">
        <f>ROUND(I429*H429,2)</f>
        <v>0</v>
      </c>
      <c r="BL429" s="16" t="s">
        <v>263</v>
      </c>
      <c r="BM429" s="167" t="s">
        <v>902</v>
      </c>
    </row>
    <row r="430" spans="2:65" s="1" customFormat="1" ht="48">
      <c r="B430" s="31"/>
      <c r="D430" s="170" t="s">
        <v>179</v>
      </c>
      <c r="F430" s="186" t="s">
        <v>903</v>
      </c>
      <c r="I430" s="95"/>
      <c r="L430" s="31"/>
      <c r="M430" s="187"/>
      <c r="N430" s="54"/>
      <c r="O430" s="54"/>
      <c r="P430" s="54"/>
      <c r="Q430" s="54"/>
      <c r="R430" s="54"/>
      <c r="S430" s="54"/>
      <c r="T430" s="55"/>
      <c r="AT430" s="16" t="s">
        <v>179</v>
      </c>
      <c r="AU430" s="16" t="s">
        <v>82</v>
      </c>
    </row>
    <row r="431" spans="2:65" s="1" customFormat="1" ht="24" customHeight="1">
      <c r="B431" s="155"/>
      <c r="C431" s="156" t="s">
        <v>904</v>
      </c>
      <c r="D431" s="156" t="s">
        <v>161</v>
      </c>
      <c r="E431" s="157" t="s">
        <v>905</v>
      </c>
      <c r="F431" s="158" t="s">
        <v>906</v>
      </c>
      <c r="G431" s="159" t="s">
        <v>907</v>
      </c>
      <c r="H431" s="160">
        <v>732.77800000000002</v>
      </c>
      <c r="I431" s="161"/>
      <c r="J431" s="162">
        <f>ROUND(I431*H431,2)</f>
        <v>0</v>
      </c>
      <c r="K431" s="158" t="s">
        <v>1</v>
      </c>
      <c r="L431" s="31"/>
      <c r="M431" s="163" t="s">
        <v>1</v>
      </c>
      <c r="N431" s="164" t="s">
        <v>36</v>
      </c>
      <c r="O431" s="54"/>
      <c r="P431" s="165">
        <f>O431*H431</f>
        <v>0</v>
      </c>
      <c r="Q431" s="165">
        <v>0</v>
      </c>
      <c r="R431" s="165">
        <f>Q431*H431</f>
        <v>0</v>
      </c>
      <c r="S431" s="165">
        <v>0</v>
      </c>
      <c r="T431" s="166">
        <f>S431*H431</f>
        <v>0</v>
      </c>
      <c r="AR431" s="167" t="s">
        <v>263</v>
      </c>
      <c r="AT431" s="167" t="s">
        <v>161</v>
      </c>
      <c r="AU431" s="167" t="s">
        <v>82</v>
      </c>
      <c r="AY431" s="16" t="s">
        <v>159</v>
      </c>
      <c r="BE431" s="168">
        <f>IF(N431="základná",J431,0)</f>
        <v>0</v>
      </c>
      <c r="BF431" s="168">
        <f>IF(N431="znížená",J431,0)</f>
        <v>0</v>
      </c>
      <c r="BG431" s="168">
        <f>IF(N431="zákl. prenesená",J431,0)</f>
        <v>0</v>
      </c>
      <c r="BH431" s="168">
        <f>IF(N431="zníž. prenesená",J431,0)</f>
        <v>0</v>
      </c>
      <c r="BI431" s="168">
        <f>IF(N431="nulová",J431,0)</f>
        <v>0</v>
      </c>
      <c r="BJ431" s="16" t="s">
        <v>82</v>
      </c>
      <c r="BK431" s="168">
        <f>ROUND(I431*H431,2)</f>
        <v>0</v>
      </c>
      <c r="BL431" s="16" t="s">
        <v>263</v>
      </c>
      <c r="BM431" s="167" t="s">
        <v>908</v>
      </c>
    </row>
    <row r="432" spans="2:65" s="1" customFormat="1" ht="48">
      <c r="B432" s="31"/>
      <c r="D432" s="170" t="s">
        <v>179</v>
      </c>
      <c r="F432" s="186" t="s">
        <v>909</v>
      </c>
      <c r="I432" s="95"/>
      <c r="L432" s="31"/>
      <c r="M432" s="187"/>
      <c r="N432" s="54"/>
      <c r="O432" s="54"/>
      <c r="P432" s="54"/>
      <c r="Q432" s="54"/>
      <c r="R432" s="54"/>
      <c r="S432" s="54"/>
      <c r="T432" s="55"/>
      <c r="AT432" s="16" t="s">
        <v>179</v>
      </c>
      <c r="AU432" s="16" t="s">
        <v>82</v>
      </c>
    </row>
    <row r="433" spans="2:65" s="12" customFormat="1" ht="30.6">
      <c r="B433" s="169"/>
      <c r="D433" s="170" t="s">
        <v>167</v>
      </c>
      <c r="E433" s="171" t="s">
        <v>1</v>
      </c>
      <c r="F433" s="172" t="s">
        <v>910</v>
      </c>
      <c r="H433" s="173">
        <v>732.77800000000002</v>
      </c>
      <c r="I433" s="174"/>
      <c r="L433" s="169"/>
      <c r="M433" s="175"/>
      <c r="N433" s="176"/>
      <c r="O433" s="176"/>
      <c r="P433" s="176"/>
      <c r="Q433" s="176"/>
      <c r="R433" s="176"/>
      <c r="S433" s="176"/>
      <c r="T433" s="177"/>
      <c r="AT433" s="171" t="s">
        <v>167</v>
      </c>
      <c r="AU433" s="171" t="s">
        <v>82</v>
      </c>
      <c r="AV433" s="12" t="s">
        <v>82</v>
      </c>
      <c r="AW433" s="12" t="s">
        <v>27</v>
      </c>
      <c r="AX433" s="12" t="s">
        <v>74</v>
      </c>
      <c r="AY433" s="171" t="s">
        <v>159</v>
      </c>
    </row>
    <row r="434" spans="2:65" s="1" customFormat="1" ht="24" customHeight="1">
      <c r="B434" s="155"/>
      <c r="C434" s="156" t="s">
        <v>911</v>
      </c>
      <c r="D434" s="156" t="s">
        <v>161</v>
      </c>
      <c r="E434" s="157" t="s">
        <v>912</v>
      </c>
      <c r="F434" s="158" t="s">
        <v>913</v>
      </c>
      <c r="G434" s="159" t="s">
        <v>907</v>
      </c>
      <c r="H434" s="160">
        <v>112.765</v>
      </c>
      <c r="I434" s="161"/>
      <c r="J434" s="162">
        <f>ROUND(I434*H434,2)</f>
        <v>0</v>
      </c>
      <c r="K434" s="158" t="s">
        <v>1</v>
      </c>
      <c r="L434" s="31"/>
      <c r="M434" s="163" t="s">
        <v>1</v>
      </c>
      <c r="N434" s="164" t="s">
        <v>36</v>
      </c>
      <c r="O434" s="54"/>
      <c r="P434" s="165">
        <f>O434*H434</f>
        <v>0</v>
      </c>
      <c r="Q434" s="165">
        <v>0</v>
      </c>
      <c r="R434" s="165">
        <f>Q434*H434</f>
        <v>0</v>
      </c>
      <c r="S434" s="165">
        <v>0</v>
      </c>
      <c r="T434" s="166">
        <f>S434*H434</f>
        <v>0</v>
      </c>
      <c r="AR434" s="167" t="s">
        <v>263</v>
      </c>
      <c r="AT434" s="167" t="s">
        <v>161</v>
      </c>
      <c r="AU434" s="167" t="s">
        <v>82</v>
      </c>
      <c r="AY434" s="16" t="s">
        <v>159</v>
      </c>
      <c r="BE434" s="168">
        <f>IF(N434="základná",J434,0)</f>
        <v>0</v>
      </c>
      <c r="BF434" s="168">
        <f>IF(N434="znížená",J434,0)</f>
        <v>0</v>
      </c>
      <c r="BG434" s="168">
        <f>IF(N434="zákl. prenesená",J434,0)</f>
        <v>0</v>
      </c>
      <c r="BH434" s="168">
        <f>IF(N434="zníž. prenesená",J434,0)</f>
        <v>0</v>
      </c>
      <c r="BI434" s="168">
        <f>IF(N434="nulová",J434,0)</f>
        <v>0</v>
      </c>
      <c r="BJ434" s="16" t="s">
        <v>82</v>
      </c>
      <c r="BK434" s="168">
        <f>ROUND(I434*H434,2)</f>
        <v>0</v>
      </c>
      <c r="BL434" s="16" t="s">
        <v>263</v>
      </c>
      <c r="BM434" s="167" t="s">
        <v>914</v>
      </c>
    </row>
    <row r="435" spans="2:65" s="1" customFormat="1" ht="48">
      <c r="B435" s="31"/>
      <c r="D435" s="170" t="s">
        <v>179</v>
      </c>
      <c r="F435" s="186" t="s">
        <v>915</v>
      </c>
      <c r="I435" s="95"/>
      <c r="L435" s="31"/>
      <c r="M435" s="187"/>
      <c r="N435" s="54"/>
      <c r="O435" s="54"/>
      <c r="P435" s="54"/>
      <c r="Q435" s="54"/>
      <c r="R435" s="54"/>
      <c r="S435" s="54"/>
      <c r="T435" s="55"/>
      <c r="AT435" s="16" t="s">
        <v>179</v>
      </c>
      <c r="AU435" s="16" t="s">
        <v>82</v>
      </c>
    </row>
    <row r="436" spans="2:65" s="12" customFormat="1" ht="20.399999999999999">
      <c r="B436" s="169"/>
      <c r="D436" s="170" t="s">
        <v>167</v>
      </c>
      <c r="E436" s="171" t="s">
        <v>1</v>
      </c>
      <c r="F436" s="172" t="s">
        <v>916</v>
      </c>
      <c r="H436" s="173">
        <v>112.765</v>
      </c>
      <c r="I436" s="174"/>
      <c r="L436" s="169"/>
      <c r="M436" s="175"/>
      <c r="N436" s="176"/>
      <c r="O436" s="176"/>
      <c r="P436" s="176"/>
      <c r="Q436" s="176"/>
      <c r="R436" s="176"/>
      <c r="S436" s="176"/>
      <c r="T436" s="177"/>
      <c r="AT436" s="171" t="s">
        <v>167</v>
      </c>
      <c r="AU436" s="171" t="s">
        <v>82</v>
      </c>
      <c r="AV436" s="12" t="s">
        <v>82</v>
      </c>
      <c r="AW436" s="12" t="s">
        <v>27</v>
      </c>
      <c r="AX436" s="12" t="s">
        <v>74</v>
      </c>
      <c r="AY436" s="171" t="s">
        <v>159</v>
      </c>
    </row>
    <row r="437" spans="2:65" s="1" customFormat="1" ht="36" customHeight="1">
      <c r="B437" s="155"/>
      <c r="C437" s="156" t="s">
        <v>917</v>
      </c>
      <c r="D437" s="156" t="s">
        <v>161</v>
      </c>
      <c r="E437" s="157" t="s">
        <v>918</v>
      </c>
      <c r="F437" s="158" t="s">
        <v>919</v>
      </c>
      <c r="G437" s="159" t="s">
        <v>907</v>
      </c>
      <c r="H437" s="160">
        <v>741.04</v>
      </c>
      <c r="I437" s="161"/>
      <c r="J437" s="162">
        <f>ROUND(I437*H437,2)</f>
        <v>0</v>
      </c>
      <c r="K437" s="158" t="s">
        <v>1</v>
      </c>
      <c r="L437" s="31"/>
      <c r="M437" s="163" t="s">
        <v>1</v>
      </c>
      <c r="N437" s="164" t="s">
        <v>36</v>
      </c>
      <c r="O437" s="54"/>
      <c r="P437" s="165">
        <f>O437*H437</f>
        <v>0</v>
      </c>
      <c r="Q437" s="165">
        <v>0</v>
      </c>
      <c r="R437" s="165">
        <f>Q437*H437</f>
        <v>0</v>
      </c>
      <c r="S437" s="165">
        <v>0</v>
      </c>
      <c r="T437" s="166">
        <f>S437*H437</f>
        <v>0</v>
      </c>
      <c r="AR437" s="167" t="s">
        <v>263</v>
      </c>
      <c r="AT437" s="167" t="s">
        <v>161</v>
      </c>
      <c r="AU437" s="167" t="s">
        <v>82</v>
      </c>
      <c r="AY437" s="16" t="s">
        <v>159</v>
      </c>
      <c r="BE437" s="168">
        <f>IF(N437="základná",J437,0)</f>
        <v>0</v>
      </c>
      <c r="BF437" s="168">
        <f>IF(N437="znížená",J437,0)</f>
        <v>0</v>
      </c>
      <c r="BG437" s="168">
        <f>IF(N437="zákl. prenesená",J437,0)</f>
        <v>0</v>
      </c>
      <c r="BH437" s="168">
        <f>IF(N437="zníž. prenesená",J437,0)</f>
        <v>0</v>
      </c>
      <c r="BI437" s="168">
        <f>IF(N437="nulová",J437,0)</f>
        <v>0</v>
      </c>
      <c r="BJ437" s="16" t="s">
        <v>82</v>
      </c>
      <c r="BK437" s="168">
        <f>ROUND(I437*H437,2)</f>
        <v>0</v>
      </c>
      <c r="BL437" s="16" t="s">
        <v>263</v>
      </c>
      <c r="BM437" s="167" t="s">
        <v>920</v>
      </c>
    </row>
    <row r="438" spans="2:65" s="1" customFormat="1" ht="48">
      <c r="B438" s="31"/>
      <c r="D438" s="170" t="s">
        <v>179</v>
      </c>
      <c r="F438" s="186" t="s">
        <v>909</v>
      </c>
      <c r="I438" s="95"/>
      <c r="L438" s="31"/>
      <c r="M438" s="187"/>
      <c r="N438" s="54"/>
      <c r="O438" s="54"/>
      <c r="P438" s="54"/>
      <c r="Q438" s="54"/>
      <c r="R438" s="54"/>
      <c r="S438" s="54"/>
      <c r="T438" s="55"/>
      <c r="AT438" s="16" t="s">
        <v>179</v>
      </c>
      <c r="AU438" s="16" t="s">
        <v>82</v>
      </c>
    </row>
    <row r="439" spans="2:65" s="12" customFormat="1">
      <c r="B439" s="169"/>
      <c r="D439" s="170" t="s">
        <v>167</v>
      </c>
      <c r="E439" s="171" t="s">
        <v>1</v>
      </c>
      <c r="F439" s="172" t="s">
        <v>921</v>
      </c>
      <c r="H439" s="173">
        <v>741.04</v>
      </c>
      <c r="I439" s="174"/>
      <c r="L439" s="169"/>
      <c r="M439" s="175"/>
      <c r="N439" s="176"/>
      <c r="O439" s="176"/>
      <c r="P439" s="176"/>
      <c r="Q439" s="176"/>
      <c r="R439" s="176"/>
      <c r="S439" s="176"/>
      <c r="T439" s="177"/>
      <c r="AT439" s="171" t="s">
        <v>167</v>
      </c>
      <c r="AU439" s="171" t="s">
        <v>82</v>
      </c>
      <c r="AV439" s="12" t="s">
        <v>82</v>
      </c>
      <c r="AW439" s="12" t="s">
        <v>27</v>
      </c>
      <c r="AX439" s="12" t="s">
        <v>74</v>
      </c>
      <c r="AY439" s="171" t="s">
        <v>159</v>
      </c>
    </row>
    <row r="440" spans="2:65" s="1" customFormat="1" ht="24" customHeight="1">
      <c r="B440" s="155"/>
      <c r="C440" s="156" t="s">
        <v>922</v>
      </c>
      <c r="D440" s="156" t="s">
        <v>161</v>
      </c>
      <c r="E440" s="157" t="s">
        <v>923</v>
      </c>
      <c r="F440" s="158" t="s">
        <v>924</v>
      </c>
      <c r="G440" s="159" t="s">
        <v>907</v>
      </c>
      <c r="H440" s="160">
        <v>158.65899999999999</v>
      </c>
      <c r="I440" s="161"/>
      <c r="J440" s="162">
        <f>ROUND(I440*H440,2)</f>
        <v>0</v>
      </c>
      <c r="K440" s="158" t="s">
        <v>1</v>
      </c>
      <c r="L440" s="31"/>
      <c r="M440" s="163" t="s">
        <v>1</v>
      </c>
      <c r="N440" s="164" t="s">
        <v>36</v>
      </c>
      <c r="O440" s="54"/>
      <c r="P440" s="165">
        <f>O440*H440</f>
        <v>0</v>
      </c>
      <c r="Q440" s="165">
        <v>0</v>
      </c>
      <c r="R440" s="165">
        <f>Q440*H440</f>
        <v>0</v>
      </c>
      <c r="S440" s="165">
        <v>0</v>
      </c>
      <c r="T440" s="166">
        <f>S440*H440</f>
        <v>0</v>
      </c>
      <c r="AR440" s="167" t="s">
        <v>263</v>
      </c>
      <c r="AT440" s="167" t="s">
        <v>161</v>
      </c>
      <c r="AU440" s="167" t="s">
        <v>82</v>
      </c>
      <c r="AY440" s="16" t="s">
        <v>159</v>
      </c>
      <c r="BE440" s="168">
        <f>IF(N440="základná",J440,0)</f>
        <v>0</v>
      </c>
      <c r="BF440" s="168">
        <f>IF(N440="znížená",J440,0)</f>
        <v>0</v>
      </c>
      <c r="BG440" s="168">
        <f>IF(N440="zákl. prenesená",J440,0)</f>
        <v>0</v>
      </c>
      <c r="BH440" s="168">
        <f>IF(N440="zníž. prenesená",J440,0)</f>
        <v>0</v>
      </c>
      <c r="BI440" s="168">
        <f>IF(N440="nulová",J440,0)</f>
        <v>0</v>
      </c>
      <c r="BJ440" s="16" t="s">
        <v>82</v>
      </c>
      <c r="BK440" s="168">
        <f>ROUND(I440*H440,2)</f>
        <v>0</v>
      </c>
      <c r="BL440" s="16" t="s">
        <v>263</v>
      </c>
      <c r="BM440" s="167" t="s">
        <v>925</v>
      </c>
    </row>
    <row r="441" spans="2:65" s="1" customFormat="1" ht="48">
      <c r="B441" s="31"/>
      <c r="D441" s="170" t="s">
        <v>179</v>
      </c>
      <c r="F441" s="186" t="s">
        <v>915</v>
      </c>
      <c r="I441" s="95"/>
      <c r="L441" s="31"/>
      <c r="M441" s="187"/>
      <c r="N441" s="54"/>
      <c r="O441" s="54"/>
      <c r="P441" s="54"/>
      <c r="Q441" s="54"/>
      <c r="R441" s="54"/>
      <c r="S441" s="54"/>
      <c r="T441" s="55"/>
      <c r="AT441" s="16" t="s">
        <v>179</v>
      </c>
      <c r="AU441" s="16" t="s">
        <v>82</v>
      </c>
    </row>
    <row r="442" spans="2:65" s="12" customFormat="1">
      <c r="B442" s="169"/>
      <c r="D442" s="170" t="s">
        <v>167</v>
      </c>
      <c r="E442" s="171" t="s">
        <v>1</v>
      </c>
      <c r="F442" s="172" t="s">
        <v>926</v>
      </c>
      <c r="H442" s="173">
        <v>158.65899999999999</v>
      </c>
      <c r="I442" s="174"/>
      <c r="L442" s="169"/>
      <c r="M442" s="175"/>
      <c r="N442" s="176"/>
      <c r="O442" s="176"/>
      <c r="P442" s="176"/>
      <c r="Q442" s="176"/>
      <c r="R442" s="176"/>
      <c r="S442" s="176"/>
      <c r="T442" s="177"/>
      <c r="AT442" s="171" t="s">
        <v>167</v>
      </c>
      <c r="AU442" s="171" t="s">
        <v>82</v>
      </c>
      <c r="AV442" s="12" t="s">
        <v>82</v>
      </c>
      <c r="AW442" s="12" t="s">
        <v>27</v>
      </c>
      <c r="AX442" s="12" t="s">
        <v>74</v>
      </c>
      <c r="AY442" s="171" t="s">
        <v>159</v>
      </c>
    </row>
    <row r="443" spans="2:65" s="1" customFormat="1" ht="24" customHeight="1">
      <c r="B443" s="155"/>
      <c r="C443" s="156" t="s">
        <v>927</v>
      </c>
      <c r="D443" s="156" t="s">
        <v>161</v>
      </c>
      <c r="E443" s="157" t="s">
        <v>928</v>
      </c>
      <c r="F443" s="158" t="s">
        <v>929</v>
      </c>
      <c r="G443" s="159" t="s">
        <v>405</v>
      </c>
      <c r="H443" s="160">
        <v>8.2100000000000009</v>
      </c>
      <c r="I443" s="161"/>
      <c r="J443" s="162">
        <f>ROUND(I443*H443,2)</f>
        <v>0</v>
      </c>
      <c r="K443" s="158" t="s">
        <v>1</v>
      </c>
      <c r="L443" s="31"/>
      <c r="M443" s="163" t="s">
        <v>1</v>
      </c>
      <c r="N443" s="164" t="s">
        <v>36</v>
      </c>
      <c r="O443" s="54"/>
      <c r="P443" s="165">
        <f>O443*H443</f>
        <v>0</v>
      </c>
      <c r="Q443" s="165">
        <v>0</v>
      </c>
      <c r="R443" s="165">
        <f>Q443*H443</f>
        <v>0</v>
      </c>
      <c r="S443" s="165">
        <v>0</v>
      </c>
      <c r="T443" s="166">
        <f>S443*H443</f>
        <v>0</v>
      </c>
      <c r="AR443" s="167" t="s">
        <v>263</v>
      </c>
      <c r="AT443" s="167" t="s">
        <v>161</v>
      </c>
      <c r="AU443" s="167" t="s">
        <v>82</v>
      </c>
      <c r="AY443" s="16" t="s">
        <v>159</v>
      </c>
      <c r="BE443" s="168">
        <f>IF(N443="základná",J443,0)</f>
        <v>0</v>
      </c>
      <c r="BF443" s="168">
        <f>IF(N443="znížená",J443,0)</f>
        <v>0</v>
      </c>
      <c r="BG443" s="168">
        <f>IF(N443="zákl. prenesená",J443,0)</f>
        <v>0</v>
      </c>
      <c r="BH443" s="168">
        <f>IF(N443="zníž. prenesená",J443,0)</f>
        <v>0</v>
      </c>
      <c r="BI443" s="168">
        <f>IF(N443="nulová",J443,0)</f>
        <v>0</v>
      </c>
      <c r="BJ443" s="16" t="s">
        <v>82</v>
      </c>
      <c r="BK443" s="168">
        <f>ROUND(I443*H443,2)</f>
        <v>0</v>
      </c>
      <c r="BL443" s="16" t="s">
        <v>263</v>
      </c>
      <c r="BM443" s="167" t="s">
        <v>930</v>
      </c>
    </row>
    <row r="444" spans="2:65" s="1" customFormat="1" ht="163.19999999999999">
      <c r="B444" s="31"/>
      <c r="D444" s="170" t="s">
        <v>179</v>
      </c>
      <c r="F444" s="186" t="s">
        <v>931</v>
      </c>
      <c r="I444" s="95"/>
      <c r="L444" s="31"/>
      <c r="M444" s="187"/>
      <c r="N444" s="54"/>
      <c r="O444" s="54"/>
      <c r="P444" s="54"/>
      <c r="Q444" s="54"/>
      <c r="R444" s="54"/>
      <c r="S444" s="54"/>
      <c r="T444" s="55"/>
      <c r="AT444" s="16" t="s">
        <v>179</v>
      </c>
      <c r="AU444" s="16" t="s">
        <v>82</v>
      </c>
    </row>
    <row r="445" spans="2:65" s="12" customFormat="1">
      <c r="B445" s="169"/>
      <c r="D445" s="170" t="s">
        <v>167</v>
      </c>
      <c r="E445" s="171" t="s">
        <v>1</v>
      </c>
      <c r="F445" s="172" t="s">
        <v>932</v>
      </c>
      <c r="H445" s="173">
        <v>8.2100000000000009</v>
      </c>
      <c r="I445" s="174"/>
      <c r="L445" s="169"/>
      <c r="M445" s="175"/>
      <c r="N445" s="176"/>
      <c r="O445" s="176"/>
      <c r="P445" s="176"/>
      <c r="Q445" s="176"/>
      <c r="R445" s="176"/>
      <c r="S445" s="176"/>
      <c r="T445" s="177"/>
      <c r="AT445" s="171" t="s">
        <v>167</v>
      </c>
      <c r="AU445" s="171" t="s">
        <v>82</v>
      </c>
      <c r="AV445" s="12" t="s">
        <v>82</v>
      </c>
      <c r="AW445" s="12" t="s">
        <v>27</v>
      </c>
      <c r="AX445" s="12" t="s">
        <v>70</v>
      </c>
      <c r="AY445" s="171" t="s">
        <v>159</v>
      </c>
    </row>
    <row r="446" spans="2:65" s="13" customFormat="1">
      <c r="B446" s="178"/>
      <c r="D446" s="170" t="s">
        <v>167</v>
      </c>
      <c r="E446" s="179" t="s">
        <v>1</v>
      </c>
      <c r="F446" s="180" t="s">
        <v>169</v>
      </c>
      <c r="H446" s="181">
        <v>8.2100000000000009</v>
      </c>
      <c r="I446" s="182"/>
      <c r="L446" s="178"/>
      <c r="M446" s="183"/>
      <c r="N446" s="184"/>
      <c r="O446" s="184"/>
      <c r="P446" s="184"/>
      <c r="Q446" s="184"/>
      <c r="R446" s="184"/>
      <c r="S446" s="184"/>
      <c r="T446" s="185"/>
      <c r="AT446" s="179" t="s">
        <v>167</v>
      </c>
      <c r="AU446" s="179" t="s">
        <v>82</v>
      </c>
      <c r="AV446" s="13" t="s">
        <v>165</v>
      </c>
      <c r="AW446" s="13" t="s">
        <v>27</v>
      </c>
      <c r="AX446" s="13" t="s">
        <v>74</v>
      </c>
      <c r="AY446" s="179" t="s">
        <v>159</v>
      </c>
    </row>
    <row r="447" spans="2:65" s="1" customFormat="1" ht="24" customHeight="1">
      <c r="B447" s="155"/>
      <c r="C447" s="156" t="s">
        <v>933</v>
      </c>
      <c r="D447" s="156" t="s">
        <v>161</v>
      </c>
      <c r="E447" s="157" t="s">
        <v>934</v>
      </c>
      <c r="F447" s="158" t="s">
        <v>935</v>
      </c>
      <c r="G447" s="159" t="s">
        <v>355</v>
      </c>
      <c r="H447" s="160">
        <v>9</v>
      </c>
      <c r="I447" s="161"/>
      <c r="J447" s="162">
        <f>ROUND(I447*H447,2)</f>
        <v>0</v>
      </c>
      <c r="K447" s="158" t="s">
        <v>1</v>
      </c>
      <c r="L447" s="31"/>
      <c r="M447" s="163" t="s">
        <v>1</v>
      </c>
      <c r="N447" s="164" t="s">
        <v>36</v>
      </c>
      <c r="O447" s="54"/>
      <c r="P447" s="165">
        <f>O447*H447</f>
        <v>0</v>
      </c>
      <c r="Q447" s="165">
        <v>0</v>
      </c>
      <c r="R447" s="165">
        <f>Q447*H447</f>
        <v>0</v>
      </c>
      <c r="S447" s="165">
        <v>0</v>
      </c>
      <c r="T447" s="166">
        <f>S447*H447</f>
        <v>0</v>
      </c>
      <c r="AR447" s="167" t="s">
        <v>263</v>
      </c>
      <c r="AT447" s="167" t="s">
        <v>161</v>
      </c>
      <c r="AU447" s="167" t="s">
        <v>82</v>
      </c>
      <c r="AY447" s="16" t="s">
        <v>159</v>
      </c>
      <c r="BE447" s="168">
        <f>IF(N447="základná",J447,0)</f>
        <v>0</v>
      </c>
      <c r="BF447" s="168">
        <f>IF(N447="znížená",J447,0)</f>
        <v>0</v>
      </c>
      <c r="BG447" s="168">
        <f>IF(N447="zákl. prenesená",J447,0)</f>
        <v>0</v>
      </c>
      <c r="BH447" s="168">
        <f>IF(N447="zníž. prenesená",J447,0)</f>
        <v>0</v>
      </c>
      <c r="BI447" s="168">
        <f>IF(N447="nulová",J447,0)</f>
        <v>0</v>
      </c>
      <c r="BJ447" s="16" t="s">
        <v>82</v>
      </c>
      <c r="BK447" s="168">
        <f>ROUND(I447*H447,2)</f>
        <v>0</v>
      </c>
      <c r="BL447" s="16" t="s">
        <v>263</v>
      </c>
      <c r="BM447" s="167" t="s">
        <v>936</v>
      </c>
    </row>
    <row r="448" spans="2:65" s="1" customFormat="1" ht="67.2">
      <c r="B448" s="31"/>
      <c r="D448" s="170" t="s">
        <v>179</v>
      </c>
      <c r="F448" s="186" t="s">
        <v>937</v>
      </c>
      <c r="I448" s="95"/>
      <c r="L448" s="31"/>
      <c r="M448" s="187"/>
      <c r="N448" s="54"/>
      <c r="O448" s="54"/>
      <c r="P448" s="54"/>
      <c r="Q448" s="54"/>
      <c r="R448" s="54"/>
      <c r="S448" s="54"/>
      <c r="T448" s="55"/>
      <c r="AT448" s="16" t="s">
        <v>179</v>
      </c>
      <c r="AU448" s="16" t="s">
        <v>82</v>
      </c>
    </row>
    <row r="449" spans="2:65" s="1" customFormat="1" ht="24" customHeight="1">
      <c r="B449" s="155"/>
      <c r="C449" s="156" t="s">
        <v>938</v>
      </c>
      <c r="D449" s="156" t="s">
        <v>161</v>
      </c>
      <c r="E449" s="157" t="s">
        <v>939</v>
      </c>
      <c r="F449" s="158" t="s">
        <v>940</v>
      </c>
      <c r="G449" s="159" t="s">
        <v>355</v>
      </c>
      <c r="H449" s="160">
        <v>26</v>
      </c>
      <c r="I449" s="161"/>
      <c r="J449" s="162">
        <f>ROUND(I449*H449,2)</f>
        <v>0</v>
      </c>
      <c r="K449" s="158" t="s">
        <v>1</v>
      </c>
      <c r="L449" s="31"/>
      <c r="M449" s="163" t="s">
        <v>1</v>
      </c>
      <c r="N449" s="164" t="s">
        <v>36</v>
      </c>
      <c r="O449" s="54"/>
      <c r="P449" s="165">
        <f>O449*H449</f>
        <v>0</v>
      </c>
      <c r="Q449" s="165">
        <v>0</v>
      </c>
      <c r="R449" s="165">
        <f>Q449*H449</f>
        <v>0</v>
      </c>
      <c r="S449" s="165">
        <v>0</v>
      </c>
      <c r="T449" s="166">
        <f>S449*H449</f>
        <v>0</v>
      </c>
      <c r="AR449" s="167" t="s">
        <v>263</v>
      </c>
      <c r="AT449" s="167" t="s">
        <v>161</v>
      </c>
      <c r="AU449" s="167" t="s">
        <v>82</v>
      </c>
      <c r="AY449" s="16" t="s">
        <v>159</v>
      </c>
      <c r="BE449" s="168">
        <f>IF(N449="základná",J449,0)</f>
        <v>0</v>
      </c>
      <c r="BF449" s="168">
        <f>IF(N449="znížená",J449,0)</f>
        <v>0</v>
      </c>
      <c r="BG449" s="168">
        <f>IF(N449="zákl. prenesená",J449,0)</f>
        <v>0</v>
      </c>
      <c r="BH449" s="168">
        <f>IF(N449="zníž. prenesená",J449,0)</f>
        <v>0</v>
      </c>
      <c r="BI449" s="168">
        <f>IF(N449="nulová",J449,0)</f>
        <v>0</v>
      </c>
      <c r="BJ449" s="16" t="s">
        <v>82</v>
      </c>
      <c r="BK449" s="168">
        <f>ROUND(I449*H449,2)</f>
        <v>0</v>
      </c>
      <c r="BL449" s="16" t="s">
        <v>263</v>
      </c>
      <c r="BM449" s="167" t="s">
        <v>941</v>
      </c>
    </row>
    <row r="450" spans="2:65" s="1" customFormat="1" ht="24" customHeight="1">
      <c r="B450" s="155"/>
      <c r="C450" s="156" t="s">
        <v>942</v>
      </c>
      <c r="D450" s="156" t="s">
        <v>161</v>
      </c>
      <c r="E450" s="157" t="s">
        <v>943</v>
      </c>
      <c r="F450" s="158" t="s">
        <v>944</v>
      </c>
      <c r="G450" s="159" t="s">
        <v>355</v>
      </c>
      <c r="H450" s="160">
        <v>6</v>
      </c>
      <c r="I450" s="161"/>
      <c r="J450" s="162">
        <f>ROUND(I450*H450,2)</f>
        <v>0</v>
      </c>
      <c r="K450" s="158" t="s">
        <v>1</v>
      </c>
      <c r="L450" s="31"/>
      <c r="M450" s="163" t="s">
        <v>1</v>
      </c>
      <c r="N450" s="164" t="s">
        <v>36</v>
      </c>
      <c r="O450" s="54"/>
      <c r="P450" s="165">
        <f>O450*H450</f>
        <v>0</v>
      </c>
      <c r="Q450" s="165">
        <v>0</v>
      </c>
      <c r="R450" s="165">
        <f>Q450*H450</f>
        <v>0</v>
      </c>
      <c r="S450" s="165">
        <v>0</v>
      </c>
      <c r="T450" s="166">
        <f>S450*H450</f>
        <v>0</v>
      </c>
      <c r="AR450" s="167" t="s">
        <v>263</v>
      </c>
      <c r="AT450" s="167" t="s">
        <v>161</v>
      </c>
      <c r="AU450" s="167" t="s">
        <v>82</v>
      </c>
      <c r="AY450" s="16" t="s">
        <v>159</v>
      </c>
      <c r="BE450" s="168">
        <f>IF(N450="základná",J450,0)</f>
        <v>0</v>
      </c>
      <c r="BF450" s="168">
        <f>IF(N450="znížená",J450,0)</f>
        <v>0</v>
      </c>
      <c r="BG450" s="168">
        <f>IF(N450="zákl. prenesená",J450,0)</f>
        <v>0</v>
      </c>
      <c r="BH450" s="168">
        <f>IF(N450="zníž. prenesená",J450,0)</f>
        <v>0</v>
      </c>
      <c r="BI450" s="168">
        <f>IF(N450="nulová",J450,0)</f>
        <v>0</v>
      </c>
      <c r="BJ450" s="16" t="s">
        <v>82</v>
      </c>
      <c r="BK450" s="168">
        <f>ROUND(I450*H450,2)</f>
        <v>0</v>
      </c>
      <c r="BL450" s="16" t="s">
        <v>263</v>
      </c>
      <c r="BM450" s="167" t="s">
        <v>945</v>
      </c>
    </row>
    <row r="451" spans="2:65" s="1" customFormat="1" ht="24" customHeight="1">
      <c r="B451" s="155"/>
      <c r="C451" s="156" t="s">
        <v>946</v>
      </c>
      <c r="D451" s="156" t="s">
        <v>161</v>
      </c>
      <c r="E451" s="157" t="s">
        <v>947</v>
      </c>
      <c r="F451" s="158" t="s">
        <v>948</v>
      </c>
      <c r="G451" s="159" t="s">
        <v>405</v>
      </c>
      <c r="H451" s="160">
        <v>473.94</v>
      </c>
      <c r="I451" s="161"/>
      <c r="J451" s="162">
        <f>ROUND(I451*H451,2)</f>
        <v>0</v>
      </c>
      <c r="K451" s="158" t="s">
        <v>1</v>
      </c>
      <c r="L451" s="31"/>
      <c r="M451" s="163" t="s">
        <v>1</v>
      </c>
      <c r="N451" s="164" t="s">
        <v>36</v>
      </c>
      <c r="O451" s="54"/>
      <c r="P451" s="165">
        <f>O451*H451</f>
        <v>0</v>
      </c>
      <c r="Q451" s="165">
        <v>0</v>
      </c>
      <c r="R451" s="165">
        <f>Q451*H451</f>
        <v>0</v>
      </c>
      <c r="S451" s="165">
        <v>0</v>
      </c>
      <c r="T451" s="166">
        <f>S451*H451</f>
        <v>0</v>
      </c>
      <c r="AR451" s="167" t="s">
        <v>263</v>
      </c>
      <c r="AT451" s="167" t="s">
        <v>161</v>
      </c>
      <c r="AU451" s="167" t="s">
        <v>82</v>
      </c>
      <c r="AY451" s="16" t="s">
        <v>159</v>
      </c>
      <c r="BE451" s="168">
        <f>IF(N451="základná",J451,0)</f>
        <v>0</v>
      </c>
      <c r="BF451" s="168">
        <f>IF(N451="znížená",J451,0)</f>
        <v>0</v>
      </c>
      <c r="BG451" s="168">
        <f>IF(N451="zákl. prenesená",J451,0)</f>
        <v>0</v>
      </c>
      <c r="BH451" s="168">
        <f>IF(N451="zníž. prenesená",J451,0)</f>
        <v>0</v>
      </c>
      <c r="BI451" s="168">
        <f>IF(N451="nulová",J451,0)</f>
        <v>0</v>
      </c>
      <c r="BJ451" s="16" t="s">
        <v>82</v>
      </c>
      <c r="BK451" s="168">
        <f>ROUND(I451*H451,2)</f>
        <v>0</v>
      </c>
      <c r="BL451" s="16" t="s">
        <v>263</v>
      </c>
      <c r="BM451" s="167" t="s">
        <v>949</v>
      </c>
    </row>
    <row r="452" spans="2:65" s="12" customFormat="1" ht="20.399999999999999">
      <c r="B452" s="169"/>
      <c r="D452" s="170" t="s">
        <v>167</v>
      </c>
      <c r="E452" s="171" t="s">
        <v>1</v>
      </c>
      <c r="F452" s="172" t="s">
        <v>516</v>
      </c>
      <c r="H452" s="173">
        <v>473.94</v>
      </c>
      <c r="I452" s="174"/>
      <c r="L452" s="169"/>
      <c r="M452" s="175"/>
      <c r="N452" s="176"/>
      <c r="O452" s="176"/>
      <c r="P452" s="176"/>
      <c r="Q452" s="176"/>
      <c r="R452" s="176"/>
      <c r="S452" s="176"/>
      <c r="T452" s="177"/>
      <c r="AT452" s="171" t="s">
        <v>167</v>
      </c>
      <c r="AU452" s="171" t="s">
        <v>82</v>
      </c>
      <c r="AV452" s="12" t="s">
        <v>82</v>
      </c>
      <c r="AW452" s="12" t="s">
        <v>27</v>
      </c>
      <c r="AX452" s="12" t="s">
        <v>70</v>
      </c>
      <c r="AY452" s="171" t="s">
        <v>159</v>
      </c>
    </row>
    <row r="453" spans="2:65" s="13" customFormat="1">
      <c r="B453" s="178"/>
      <c r="D453" s="170" t="s">
        <v>167</v>
      </c>
      <c r="E453" s="179" t="s">
        <v>1</v>
      </c>
      <c r="F453" s="180" t="s">
        <v>169</v>
      </c>
      <c r="H453" s="181">
        <v>473.94</v>
      </c>
      <c r="I453" s="182"/>
      <c r="L453" s="178"/>
      <c r="M453" s="183"/>
      <c r="N453" s="184"/>
      <c r="O453" s="184"/>
      <c r="P453" s="184"/>
      <c r="Q453" s="184"/>
      <c r="R453" s="184"/>
      <c r="S453" s="184"/>
      <c r="T453" s="185"/>
      <c r="AT453" s="179" t="s">
        <v>167</v>
      </c>
      <c r="AU453" s="179" t="s">
        <v>82</v>
      </c>
      <c r="AV453" s="13" t="s">
        <v>165</v>
      </c>
      <c r="AW453" s="13" t="s">
        <v>27</v>
      </c>
      <c r="AX453" s="13" t="s">
        <v>74</v>
      </c>
      <c r="AY453" s="179" t="s">
        <v>159</v>
      </c>
    </row>
    <row r="454" spans="2:65" s="1" customFormat="1" ht="24" customHeight="1">
      <c r="B454" s="155"/>
      <c r="C454" s="156" t="s">
        <v>950</v>
      </c>
      <c r="D454" s="156" t="s">
        <v>161</v>
      </c>
      <c r="E454" s="157" t="s">
        <v>951</v>
      </c>
      <c r="F454" s="158" t="s">
        <v>952</v>
      </c>
      <c r="G454" s="159" t="s">
        <v>355</v>
      </c>
      <c r="H454" s="160">
        <v>38</v>
      </c>
      <c r="I454" s="161"/>
      <c r="J454" s="162">
        <f>ROUND(I454*H454,2)</f>
        <v>0</v>
      </c>
      <c r="K454" s="158" t="s">
        <v>1</v>
      </c>
      <c r="L454" s="31"/>
      <c r="M454" s="163" t="s">
        <v>1</v>
      </c>
      <c r="N454" s="164" t="s">
        <v>36</v>
      </c>
      <c r="O454" s="54"/>
      <c r="P454" s="165">
        <f>O454*H454</f>
        <v>0</v>
      </c>
      <c r="Q454" s="165">
        <v>0</v>
      </c>
      <c r="R454" s="165">
        <f>Q454*H454</f>
        <v>0</v>
      </c>
      <c r="S454" s="165">
        <v>0</v>
      </c>
      <c r="T454" s="166">
        <f>S454*H454</f>
        <v>0</v>
      </c>
      <c r="AR454" s="167" t="s">
        <v>263</v>
      </c>
      <c r="AT454" s="167" t="s">
        <v>161</v>
      </c>
      <c r="AU454" s="167" t="s">
        <v>82</v>
      </c>
      <c r="AY454" s="16" t="s">
        <v>159</v>
      </c>
      <c r="BE454" s="168">
        <f>IF(N454="základná",J454,0)</f>
        <v>0</v>
      </c>
      <c r="BF454" s="168">
        <f>IF(N454="znížená",J454,0)</f>
        <v>0</v>
      </c>
      <c r="BG454" s="168">
        <f>IF(N454="zákl. prenesená",J454,0)</f>
        <v>0</v>
      </c>
      <c r="BH454" s="168">
        <f>IF(N454="zníž. prenesená",J454,0)</f>
        <v>0</v>
      </c>
      <c r="BI454" s="168">
        <f>IF(N454="nulová",J454,0)</f>
        <v>0</v>
      </c>
      <c r="BJ454" s="16" t="s">
        <v>82</v>
      </c>
      <c r="BK454" s="168">
        <f>ROUND(I454*H454,2)</f>
        <v>0</v>
      </c>
      <c r="BL454" s="16" t="s">
        <v>263</v>
      </c>
      <c r="BM454" s="167" t="s">
        <v>953</v>
      </c>
    </row>
    <row r="455" spans="2:65" s="1" customFormat="1" ht="76.8">
      <c r="B455" s="31"/>
      <c r="D455" s="170" t="s">
        <v>179</v>
      </c>
      <c r="F455" s="186" t="s">
        <v>954</v>
      </c>
      <c r="I455" s="95"/>
      <c r="L455" s="31"/>
      <c r="M455" s="187"/>
      <c r="N455" s="54"/>
      <c r="O455" s="54"/>
      <c r="P455" s="54"/>
      <c r="Q455" s="54"/>
      <c r="R455" s="54"/>
      <c r="S455" s="54"/>
      <c r="T455" s="55"/>
      <c r="AT455" s="16" t="s">
        <v>179</v>
      </c>
      <c r="AU455" s="16" t="s">
        <v>82</v>
      </c>
    </row>
    <row r="456" spans="2:65" s="1" customFormat="1" ht="48" customHeight="1">
      <c r="B456" s="155"/>
      <c r="C456" s="156" t="s">
        <v>955</v>
      </c>
      <c r="D456" s="156" t="s">
        <v>161</v>
      </c>
      <c r="E456" s="157" t="s">
        <v>956</v>
      </c>
      <c r="F456" s="158" t="s">
        <v>957</v>
      </c>
      <c r="G456" s="159" t="s">
        <v>355</v>
      </c>
      <c r="H456" s="160">
        <v>1</v>
      </c>
      <c r="I456" s="161"/>
      <c r="J456" s="162">
        <f>ROUND(I456*H456,2)</f>
        <v>0</v>
      </c>
      <c r="K456" s="158" t="s">
        <v>1</v>
      </c>
      <c r="L456" s="31"/>
      <c r="M456" s="163" t="s">
        <v>1</v>
      </c>
      <c r="N456" s="164" t="s">
        <v>36</v>
      </c>
      <c r="O456" s="54"/>
      <c r="P456" s="165">
        <f>O456*H456</f>
        <v>0</v>
      </c>
      <c r="Q456" s="165">
        <v>0</v>
      </c>
      <c r="R456" s="165">
        <f>Q456*H456</f>
        <v>0</v>
      </c>
      <c r="S456" s="165">
        <v>0</v>
      </c>
      <c r="T456" s="166">
        <f>S456*H456</f>
        <v>0</v>
      </c>
      <c r="AR456" s="167" t="s">
        <v>263</v>
      </c>
      <c r="AT456" s="167" t="s">
        <v>161</v>
      </c>
      <c r="AU456" s="167" t="s">
        <v>82</v>
      </c>
      <c r="AY456" s="16" t="s">
        <v>159</v>
      </c>
      <c r="BE456" s="168">
        <f>IF(N456="základná",J456,0)</f>
        <v>0</v>
      </c>
      <c r="BF456" s="168">
        <f>IF(N456="znížená",J456,0)</f>
        <v>0</v>
      </c>
      <c r="BG456" s="168">
        <f>IF(N456="zákl. prenesená",J456,0)</f>
        <v>0</v>
      </c>
      <c r="BH456" s="168">
        <f>IF(N456="zníž. prenesená",J456,0)</f>
        <v>0</v>
      </c>
      <c r="BI456" s="168">
        <f>IF(N456="nulová",J456,0)</f>
        <v>0</v>
      </c>
      <c r="BJ456" s="16" t="s">
        <v>82</v>
      </c>
      <c r="BK456" s="168">
        <f>ROUND(I456*H456,2)</f>
        <v>0</v>
      </c>
      <c r="BL456" s="16" t="s">
        <v>263</v>
      </c>
      <c r="BM456" s="167" t="s">
        <v>958</v>
      </c>
    </row>
    <row r="457" spans="2:65" s="1" customFormat="1" ht="19.2">
      <c r="B457" s="31"/>
      <c r="D457" s="170" t="s">
        <v>179</v>
      </c>
      <c r="F457" s="186" t="s">
        <v>813</v>
      </c>
      <c r="I457" s="95"/>
      <c r="L457" s="31"/>
      <c r="M457" s="187"/>
      <c r="N457" s="54"/>
      <c r="O457" s="54"/>
      <c r="P457" s="54"/>
      <c r="Q457" s="54"/>
      <c r="R457" s="54"/>
      <c r="S457" s="54"/>
      <c r="T457" s="55"/>
      <c r="AT457" s="16" t="s">
        <v>179</v>
      </c>
      <c r="AU457" s="16" t="s">
        <v>82</v>
      </c>
    </row>
    <row r="458" spans="2:65" s="12" customFormat="1">
      <c r="B458" s="169"/>
      <c r="D458" s="170" t="s">
        <v>167</v>
      </c>
      <c r="E458" s="171" t="s">
        <v>1</v>
      </c>
      <c r="F458" s="172" t="s">
        <v>685</v>
      </c>
      <c r="H458" s="173">
        <v>1</v>
      </c>
      <c r="I458" s="174"/>
      <c r="L458" s="169"/>
      <c r="M458" s="175"/>
      <c r="N458" s="176"/>
      <c r="O458" s="176"/>
      <c r="P458" s="176"/>
      <c r="Q458" s="176"/>
      <c r="R458" s="176"/>
      <c r="S458" s="176"/>
      <c r="T458" s="177"/>
      <c r="AT458" s="171" t="s">
        <v>167</v>
      </c>
      <c r="AU458" s="171" t="s">
        <v>82</v>
      </c>
      <c r="AV458" s="12" t="s">
        <v>82</v>
      </c>
      <c r="AW458" s="12" t="s">
        <v>27</v>
      </c>
      <c r="AX458" s="12" t="s">
        <v>70</v>
      </c>
      <c r="AY458" s="171" t="s">
        <v>159</v>
      </c>
    </row>
    <row r="459" spans="2:65" s="13" customFormat="1">
      <c r="B459" s="178"/>
      <c r="D459" s="170" t="s">
        <v>167</v>
      </c>
      <c r="E459" s="179" t="s">
        <v>1</v>
      </c>
      <c r="F459" s="180" t="s">
        <v>169</v>
      </c>
      <c r="H459" s="181">
        <v>1</v>
      </c>
      <c r="I459" s="182"/>
      <c r="L459" s="178"/>
      <c r="M459" s="183"/>
      <c r="N459" s="184"/>
      <c r="O459" s="184"/>
      <c r="P459" s="184"/>
      <c r="Q459" s="184"/>
      <c r="R459" s="184"/>
      <c r="S459" s="184"/>
      <c r="T459" s="185"/>
      <c r="AT459" s="179" t="s">
        <v>167</v>
      </c>
      <c r="AU459" s="179" t="s">
        <v>82</v>
      </c>
      <c r="AV459" s="13" t="s">
        <v>165</v>
      </c>
      <c r="AW459" s="13" t="s">
        <v>27</v>
      </c>
      <c r="AX459" s="13" t="s">
        <v>74</v>
      </c>
      <c r="AY459" s="179" t="s">
        <v>159</v>
      </c>
    </row>
    <row r="460" spans="2:65" s="1" customFormat="1" ht="36" customHeight="1">
      <c r="B460" s="155"/>
      <c r="C460" s="156" t="s">
        <v>959</v>
      </c>
      <c r="D460" s="156" t="s">
        <v>161</v>
      </c>
      <c r="E460" s="157" t="s">
        <v>960</v>
      </c>
      <c r="F460" s="158" t="s">
        <v>961</v>
      </c>
      <c r="G460" s="159" t="s">
        <v>355</v>
      </c>
      <c r="H460" s="160">
        <v>1</v>
      </c>
      <c r="I460" s="161"/>
      <c r="J460" s="162">
        <f>ROUND(I460*H460,2)</f>
        <v>0</v>
      </c>
      <c r="K460" s="158" t="s">
        <v>1</v>
      </c>
      <c r="L460" s="31"/>
      <c r="M460" s="163" t="s">
        <v>1</v>
      </c>
      <c r="N460" s="164" t="s">
        <v>36</v>
      </c>
      <c r="O460" s="54"/>
      <c r="P460" s="165">
        <f>O460*H460</f>
        <v>0</v>
      </c>
      <c r="Q460" s="165">
        <v>0</v>
      </c>
      <c r="R460" s="165">
        <f>Q460*H460</f>
        <v>0</v>
      </c>
      <c r="S460" s="165">
        <v>0</v>
      </c>
      <c r="T460" s="166">
        <f>S460*H460</f>
        <v>0</v>
      </c>
      <c r="AR460" s="167" t="s">
        <v>263</v>
      </c>
      <c r="AT460" s="167" t="s">
        <v>161</v>
      </c>
      <c r="AU460" s="167" t="s">
        <v>82</v>
      </c>
      <c r="AY460" s="16" t="s">
        <v>159</v>
      </c>
      <c r="BE460" s="168">
        <f>IF(N460="základná",J460,0)</f>
        <v>0</v>
      </c>
      <c r="BF460" s="168">
        <f>IF(N460="znížená",J460,0)</f>
        <v>0</v>
      </c>
      <c r="BG460" s="168">
        <f>IF(N460="zákl. prenesená",J460,0)</f>
        <v>0</v>
      </c>
      <c r="BH460" s="168">
        <f>IF(N460="zníž. prenesená",J460,0)</f>
        <v>0</v>
      </c>
      <c r="BI460" s="168">
        <f>IF(N460="nulová",J460,0)</f>
        <v>0</v>
      </c>
      <c r="BJ460" s="16" t="s">
        <v>82</v>
      </c>
      <c r="BK460" s="168">
        <f>ROUND(I460*H460,2)</f>
        <v>0</v>
      </c>
      <c r="BL460" s="16" t="s">
        <v>263</v>
      </c>
      <c r="BM460" s="167" t="s">
        <v>962</v>
      </c>
    </row>
    <row r="461" spans="2:65" s="1" customFormat="1" ht="19.2">
      <c r="B461" s="31"/>
      <c r="D461" s="170" t="s">
        <v>179</v>
      </c>
      <c r="F461" s="186" t="s">
        <v>813</v>
      </c>
      <c r="I461" s="95"/>
      <c r="L461" s="31"/>
      <c r="M461" s="187"/>
      <c r="N461" s="54"/>
      <c r="O461" s="54"/>
      <c r="P461" s="54"/>
      <c r="Q461" s="54"/>
      <c r="R461" s="54"/>
      <c r="S461" s="54"/>
      <c r="T461" s="55"/>
      <c r="AT461" s="16" t="s">
        <v>179</v>
      </c>
      <c r="AU461" s="16" t="s">
        <v>82</v>
      </c>
    </row>
    <row r="462" spans="2:65" s="12" customFormat="1">
      <c r="B462" s="169"/>
      <c r="D462" s="170" t="s">
        <v>167</v>
      </c>
      <c r="E462" s="171" t="s">
        <v>1</v>
      </c>
      <c r="F462" s="172" t="s">
        <v>686</v>
      </c>
      <c r="H462" s="173">
        <v>1</v>
      </c>
      <c r="I462" s="174"/>
      <c r="L462" s="169"/>
      <c r="M462" s="175"/>
      <c r="N462" s="176"/>
      <c r="O462" s="176"/>
      <c r="P462" s="176"/>
      <c r="Q462" s="176"/>
      <c r="R462" s="176"/>
      <c r="S462" s="176"/>
      <c r="T462" s="177"/>
      <c r="AT462" s="171" t="s">
        <v>167</v>
      </c>
      <c r="AU462" s="171" t="s">
        <v>82</v>
      </c>
      <c r="AV462" s="12" t="s">
        <v>82</v>
      </c>
      <c r="AW462" s="12" t="s">
        <v>27</v>
      </c>
      <c r="AX462" s="12" t="s">
        <v>70</v>
      </c>
      <c r="AY462" s="171" t="s">
        <v>159</v>
      </c>
    </row>
    <row r="463" spans="2:65" s="13" customFormat="1">
      <c r="B463" s="178"/>
      <c r="D463" s="170" t="s">
        <v>167</v>
      </c>
      <c r="E463" s="179" t="s">
        <v>1</v>
      </c>
      <c r="F463" s="180" t="s">
        <v>169</v>
      </c>
      <c r="H463" s="181">
        <v>1</v>
      </c>
      <c r="I463" s="182"/>
      <c r="L463" s="178"/>
      <c r="M463" s="183"/>
      <c r="N463" s="184"/>
      <c r="O463" s="184"/>
      <c r="P463" s="184"/>
      <c r="Q463" s="184"/>
      <c r="R463" s="184"/>
      <c r="S463" s="184"/>
      <c r="T463" s="185"/>
      <c r="AT463" s="179" t="s">
        <v>167</v>
      </c>
      <c r="AU463" s="179" t="s">
        <v>82</v>
      </c>
      <c r="AV463" s="13" t="s">
        <v>165</v>
      </c>
      <c r="AW463" s="13" t="s">
        <v>27</v>
      </c>
      <c r="AX463" s="13" t="s">
        <v>74</v>
      </c>
      <c r="AY463" s="179" t="s">
        <v>159</v>
      </c>
    </row>
    <row r="464" spans="2:65" s="1" customFormat="1" ht="24" customHeight="1">
      <c r="B464" s="155"/>
      <c r="C464" s="156" t="s">
        <v>963</v>
      </c>
      <c r="D464" s="156" t="s">
        <v>161</v>
      </c>
      <c r="E464" s="157" t="s">
        <v>964</v>
      </c>
      <c r="F464" s="158" t="s">
        <v>965</v>
      </c>
      <c r="G464" s="159" t="s">
        <v>436</v>
      </c>
      <c r="H464" s="205"/>
      <c r="I464" s="161"/>
      <c r="J464" s="162">
        <f>ROUND(I464*H464,2)</f>
        <v>0</v>
      </c>
      <c r="K464" s="158" t="s">
        <v>1</v>
      </c>
      <c r="L464" s="31"/>
      <c r="M464" s="163" t="s">
        <v>1</v>
      </c>
      <c r="N464" s="164" t="s">
        <v>36</v>
      </c>
      <c r="O464" s="54"/>
      <c r="P464" s="165">
        <f>O464*H464</f>
        <v>0</v>
      </c>
      <c r="Q464" s="165">
        <v>0</v>
      </c>
      <c r="R464" s="165">
        <f>Q464*H464</f>
        <v>0</v>
      </c>
      <c r="S464" s="165">
        <v>0</v>
      </c>
      <c r="T464" s="166">
        <f>S464*H464</f>
        <v>0</v>
      </c>
      <c r="AR464" s="167" t="s">
        <v>263</v>
      </c>
      <c r="AT464" s="167" t="s">
        <v>161</v>
      </c>
      <c r="AU464" s="167" t="s">
        <v>82</v>
      </c>
      <c r="AY464" s="16" t="s">
        <v>159</v>
      </c>
      <c r="BE464" s="168">
        <f>IF(N464="základná",J464,0)</f>
        <v>0</v>
      </c>
      <c r="BF464" s="168">
        <f>IF(N464="znížená",J464,0)</f>
        <v>0</v>
      </c>
      <c r="BG464" s="168">
        <f>IF(N464="zákl. prenesená",J464,0)</f>
        <v>0</v>
      </c>
      <c r="BH464" s="168">
        <f>IF(N464="zníž. prenesená",J464,0)</f>
        <v>0</v>
      </c>
      <c r="BI464" s="168">
        <f>IF(N464="nulová",J464,0)</f>
        <v>0</v>
      </c>
      <c r="BJ464" s="16" t="s">
        <v>82</v>
      </c>
      <c r="BK464" s="168">
        <f>ROUND(I464*H464,2)</f>
        <v>0</v>
      </c>
      <c r="BL464" s="16" t="s">
        <v>263</v>
      </c>
      <c r="BM464" s="167" t="s">
        <v>966</v>
      </c>
    </row>
    <row r="465" spans="2:65" s="11" customFormat="1" ht="22.95" customHeight="1">
      <c r="B465" s="142"/>
      <c r="D465" s="143" t="s">
        <v>69</v>
      </c>
      <c r="E465" s="153" t="s">
        <v>967</v>
      </c>
      <c r="F465" s="153" t="s">
        <v>968</v>
      </c>
      <c r="I465" s="145"/>
      <c r="J465" s="154">
        <f>BK465</f>
        <v>0</v>
      </c>
      <c r="L465" s="142"/>
      <c r="M465" s="147"/>
      <c r="N465" s="148"/>
      <c r="O465" s="148"/>
      <c r="P465" s="149">
        <f>SUM(P466:P482)</f>
        <v>0</v>
      </c>
      <c r="Q465" s="148"/>
      <c r="R465" s="149">
        <f>SUM(R466:R482)</f>
        <v>5.6649861000000001</v>
      </c>
      <c r="S465" s="148"/>
      <c r="T465" s="150">
        <f>SUM(T466:T482)</f>
        <v>0</v>
      </c>
      <c r="AR465" s="143" t="s">
        <v>82</v>
      </c>
      <c r="AT465" s="151" t="s">
        <v>69</v>
      </c>
      <c r="AU465" s="151" t="s">
        <v>74</v>
      </c>
      <c r="AY465" s="143" t="s">
        <v>159</v>
      </c>
      <c r="BK465" s="152">
        <f>SUM(BK466:BK482)</f>
        <v>0</v>
      </c>
    </row>
    <row r="466" spans="2:65" s="1" customFormat="1" ht="24" customHeight="1">
      <c r="B466" s="155"/>
      <c r="C466" s="156" t="s">
        <v>969</v>
      </c>
      <c r="D466" s="156" t="s">
        <v>161</v>
      </c>
      <c r="E466" s="157" t="s">
        <v>970</v>
      </c>
      <c r="F466" s="158" t="s">
        <v>971</v>
      </c>
      <c r="G466" s="159" t="s">
        <v>202</v>
      </c>
      <c r="H466" s="160">
        <v>51.4</v>
      </c>
      <c r="I466" s="161"/>
      <c r="J466" s="162">
        <f>ROUND(I466*H466,2)</f>
        <v>0</v>
      </c>
      <c r="K466" s="158" t="s">
        <v>1</v>
      </c>
      <c r="L466" s="31"/>
      <c r="M466" s="163" t="s">
        <v>1</v>
      </c>
      <c r="N466" s="164" t="s">
        <v>36</v>
      </c>
      <c r="O466" s="54"/>
      <c r="P466" s="165">
        <f>O466*H466</f>
        <v>0</v>
      </c>
      <c r="Q466" s="165">
        <v>6.3000000000000003E-4</v>
      </c>
      <c r="R466" s="165">
        <f>Q466*H466</f>
        <v>3.2382000000000001E-2</v>
      </c>
      <c r="S466" s="165">
        <v>0</v>
      </c>
      <c r="T466" s="166">
        <f>S466*H466</f>
        <v>0</v>
      </c>
      <c r="AR466" s="167" t="s">
        <v>263</v>
      </c>
      <c r="AT466" s="167" t="s">
        <v>161</v>
      </c>
      <c r="AU466" s="167" t="s">
        <v>82</v>
      </c>
      <c r="AY466" s="16" t="s">
        <v>159</v>
      </c>
      <c r="BE466" s="168">
        <f>IF(N466="základná",J466,0)</f>
        <v>0</v>
      </c>
      <c r="BF466" s="168">
        <f>IF(N466="znížená",J466,0)</f>
        <v>0</v>
      </c>
      <c r="BG466" s="168">
        <f>IF(N466="zákl. prenesená",J466,0)</f>
        <v>0</v>
      </c>
      <c r="BH466" s="168">
        <f>IF(N466="zníž. prenesená",J466,0)</f>
        <v>0</v>
      </c>
      <c r="BI466" s="168">
        <f>IF(N466="nulová",J466,0)</f>
        <v>0</v>
      </c>
      <c r="BJ466" s="16" t="s">
        <v>82</v>
      </c>
      <c r="BK466" s="168">
        <f>ROUND(I466*H466,2)</f>
        <v>0</v>
      </c>
      <c r="BL466" s="16" t="s">
        <v>263</v>
      </c>
      <c r="BM466" s="167" t="s">
        <v>972</v>
      </c>
    </row>
    <row r="467" spans="2:65" s="12" customFormat="1" ht="20.399999999999999">
      <c r="B467" s="169"/>
      <c r="D467" s="170" t="s">
        <v>167</v>
      </c>
      <c r="E467" s="171" t="s">
        <v>1</v>
      </c>
      <c r="F467" s="172" t="s">
        <v>973</v>
      </c>
      <c r="H467" s="173">
        <v>8.6</v>
      </c>
      <c r="I467" s="174"/>
      <c r="L467" s="169"/>
      <c r="M467" s="175"/>
      <c r="N467" s="176"/>
      <c r="O467" s="176"/>
      <c r="P467" s="176"/>
      <c r="Q467" s="176"/>
      <c r="R467" s="176"/>
      <c r="S467" s="176"/>
      <c r="T467" s="177"/>
      <c r="AT467" s="171" t="s">
        <v>167</v>
      </c>
      <c r="AU467" s="171" t="s">
        <v>82</v>
      </c>
      <c r="AV467" s="12" t="s">
        <v>82</v>
      </c>
      <c r="AW467" s="12" t="s">
        <v>27</v>
      </c>
      <c r="AX467" s="12" t="s">
        <v>70</v>
      </c>
      <c r="AY467" s="171" t="s">
        <v>159</v>
      </c>
    </row>
    <row r="468" spans="2:65" s="12" customFormat="1" ht="20.399999999999999">
      <c r="B468" s="169"/>
      <c r="D468" s="170" t="s">
        <v>167</v>
      </c>
      <c r="E468" s="171" t="s">
        <v>1</v>
      </c>
      <c r="F468" s="172" t="s">
        <v>974</v>
      </c>
      <c r="H468" s="173">
        <v>42.8</v>
      </c>
      <c r="I468" s="174"/>
      <c r="L468" s="169"/>
      <c r="M468" s="175"/>
      <c r="N468" s="176"/>
      <c r="O468" s="176"/>
      <c r="P468" s="176"/>
      <c r="Q468" s="176"/>
      <c r="R468" s="176"/>
      <c r="S468" s="176"/>
      <c r="T468" s="177"/>
      <c r="AT468" s="171" t="s">
        <v>167</v>
      </c>
      <c r="AU468" s="171" t="s">
        <v>82</v>
      </c>
      <c r="AV468" s="12" t="s">
        <v>82</v>
      </c>
      <c r="AW468" s="12" t="s">
        <v>27</v>
      </c>
      <c r="AX468" s="12" t="s">
        <v>70</v>
      </c>
      <c r="AY468" s="171" t="s">
        <v>159</v>
      </c>
    </row>
    <row r="469" spans="2:65" s="13" customFormat="1">
      <c r="B469" s="178"/>
      <c r="D469" s="170" t="s">
        <v>167</v>
      </c>
      <c r="E469" s="179" t="s">
        <v>1</v>
      </c>
      <c r="F469" s="180" t="s">
        <v>169</v>
      </c>
      <c r="H469" s="181">
        <v>51.4</v>
      </c>
      <c r="I469" s="182"/>
      <c r="L469" s="178"/>
      <c r="M469" s="183"/>
      <c r="N469" s="184"/>
      <c r="O469" s="184"/>
      <c r="P469" s="184"/>
      <c r="Q469" s="184"/>
      <c r="R469" s="184"/>
      <c r="S469" s="184"/>
      <c r="T469" s="185"/>
      <c r="AT469" s="179" t="s">
        <v>167</v>
      </c>
      <c r="AU469" s="179" t="s">
        <v>82</v>
      </c>
      <c r="AV469" s="13" t="s">
        <v>165</v>
      </c>
      <c r="AW469" s="13" t="s">
        <v>27</v>
      </c>
      <c r="AX469" s="13" t="s">
        <v>74</v>
      </c>
      <c r="AY469" s="179" t="s">
        <v>159</v>
      </c>
    </row>
    <row r="470" spans="2:65" s="1" customFormat="1" ht="24" customHeight="1">
      <c r="B470" s="155"/>
      <c r="C470" s="195" t="s">
        <v>975</v>
      </c>
      <c r="D470" s="195" t="s">
        <v>224</v>
      </c>
      <c r="E470" s="196" t="s">
        <v>976</v>
      </c>
      <c r="F470" s="197" t="s">
        <v>977</v>
      </c>
      <c r="G470" s="198" t="s">
        <v>202</v>
      </c>
      <c r="H470" s="199">
        <v>52.427999999999997</v>
      </c>
      <c r="I470" s="200"/>
      <c r="J470" s="201">
        <f>ROUND(I470*H470,2)</f>
        <v>0</v>
      </c>
      <c r="K470" s="197" t="s">
        <v>1</v>
      </c>
      <c r="L470" s="202"/>
      <c r="M470" s="203" t="s">
        <v>1</v>
      </c>
      <c r="N470" s="204" t="s">
        <v>36</v>
      </c>
      <c r="O470" s="54"/>
      <c r="P470" s="165">
        <f>O470*H470</f>
        <v>0</v>
      </c>
      <c r="Q470" s="165">
        <v>1.7999999999999999E-2</v>
      </c>
      <c r="R470" s="165">
        <f>Q470*H470</f>
        <v>0.94370399999999988</v>
      </c>
      <c r="S470" s="165">
        <v>0</v>
      </c>
      <c r="T470" s="166">
        <f>S470*H470</f>
        <v>0</v>
      </c>
      <c r="AR470" s="167" t="s">
        <v>377</v>
      </c>
      <c r="AT470" s="167" t="s">
        <v>224</v>
      </c>
      <c r="AU470" s="167" t="s">
        <v>82</v>
      </c>
      <c r="AY470" s="16" t="s">
        <v>159</v>
      </c>
      <c r="BE470" s="168">
        <f>IF(N470="základná",J470,0)</f>
        <v>0</v>
      </c>
      <c r="BF470" s="168">
        <f>IF(N470="znížená",J470,0)</f>
        <v>0</v>
      </c>
      <c r="BG470" s="168">
        <f>IF(N470="zákl. prenesená",J470,0)</f>
        <v>0</v>
      </c>
      <c r="BH470" s="168">
        <f>IF(N470="zníž. prenesená",J470,0)</f>
        <v>0</v>
      </c>
      <c r="BI470" s="168">
        <f>IF(N470="nulová",J470,0)</f>
        <v>0</v>
      </c>
      <c r="BJ470" s="16" t="s">
        <v>82</v>
      </c>
      <c r="BK470" s="168">
        <f>ROUND(I470*H470,2)</f>
        <v>0</v>
      </c>
      <c r="BL470" s="16" t="s">
        <v>263</v>
      </c>
      <c r="BM470" s="167" t="s">
        <v>978</v>
      </c>
    </row>
    <row r="471" spans="2:65" s="12" customFormat="1">
      <c r="B471" s="169"/>
      <c r="D471" s="170" t="s">
        <v>167</v>
      </c>
      <c r="E471" s="171" t="s">
        <v>1</v>
      </c>
      <c r="F471" s="172" t="s">
        <v>979</v>
      </c>
      <c r="H471" s="173">
        <v>8.6</v>
      </c>
      <c r="I471" s="174"/>
      <c r="L471" s="169"/>
      <c r="M471" s="175"/>
      <c r="N471" s="176"/>
      <c r="O471" s="176"/>
      <c r="P471" s="176"/>
      <c r="Q471" s="176"/>
      <c r="R471" s="176"/>
      <c r="S471" s="176"/>
      <c r="T471" s="177"/>
      <c r="AT471" s="171" t="s">
        <v>167</v>
      </c>
      <c r="AU471" s="171" t="s">
        <v>82</v>
      </c>
      <c r="AV471" s="12" t="s">
        <v>82</v>
      </c>
      <c r="AW471" s="12" t="s">
        <v>27</v>
      </c>
      <c r="AX471" s="12" t="s">
        <v>70</v>
      </c>
      <c r="AY471" s="171" t="s">
        <v>159</v>
      </c>
    </row>
    <row r="472" spans="2:65" s="12" customFormat="1">
      <c r="B472" s="169"/>
      <c r="D472" s="170" t="s">
        <v>167</v>
      </c>
      <c r="E472" s="171" t="s">
        <v>1</v>
      </c>
      <c r="F472" s="172" t="s">
        <v>980</v>
      </c>
      <c r="H472" s="173">
        <v>42.8</v>
      </c>
      <c r="I472" s="174"/>
      <c r="L472" s="169"/>
      <c r="M472" s="175"/>
      <c r="N472" s="176"/>
      <c r="O472" s="176"/>
      <c r="P472" s="176"/>
      <c r="Q472" s="176"/>
      <c r="R472" s="176"/>
      <c r="S472" s="176"/>
      <c r="T472" s="177"/>
      <c r="AT472" s="171" t="s">
        <v>167</v>
      </c>
      <c r="AU472" s="171" t="s">
        <v>82</v>
      </c>
      <c r="AV472" s="12" t="s">
        <v>82</v>
      </c>
      <c r="AW472" s="12" t="s">
        <v>27</v>
      </c>
      <c r="AX472" s="12" t="s">
        <v>70</v>
      </c>
      <c r="AY472" s="171" t="s">
        <v>159</v>
      </c>
    </row>
    <row r="473" spans="2:65" s="13" customFormat="1">
      <c r="B473" s="178"/>
      <c r="D473" s="170" t="s">
        <v>167</v>
      </c>
      <c r="E473" s="179" t="s">
        <v>1</v>
      </c>
      <c r="F473" s="180" t="s">
        <v>169</v>
      </c>
      <c r="H473" s="181">
        <v>51.4</v>
      </c>
      <c r="I473" s="182"/>
      <c r="L473" s="178"/>
      <c r="M473" s="183"/>
      <c r="N473" s="184"/>
      <c r="O473" s="184"/>
      <c r="P473" s="184"/>
      <c r="Q473" s="184"/>
      <c r="R473" s="184"/>
      <c r="S473" s="184"/>
      <c r="T473" s="185"/>
      <c r="AT473" s="179" t="s">
        <v>167</v>
      </c>
      <c r="AU473" s="179" t="s">
        <v>82</v>
      </c>
      <c r="AV473" s="13" t="s">
        <v>165</v>
      </c>
      <c r="AW473" s="13" t="s">
        <v>27</v>
      </c>
      <c r="AX473" s="13" t="s">
        <v>74</v>
      </c>
      <c r="AY473" s="179" t="s">
        <v>159</v>
      </c>
    </row>
    <row r="474" spans="2:65" s="12" customFormat="1">
      <c r="B474" s="169"/>
      <c r="D474" s="170" t="s">
        <v>167</v>
      </c>
      <c r="F474" s="172" t="s">
        <v>981</v>
      </c>
      <c r="H474" s="173">
        <v>52.427999999999997</v>
      </c>
      <c r="I474" s="174"/>
      <c r="L474" s="169"/>
      <c r="M474" s="175"/>
      <c r="N474" s="176"/>
      <c r="O474" s="176"/>
      <c r="P474" s="176"/>
      <c r="Q474" s="176"/>
      <c r="R474" s="176"/>
      <c r="S474" s="176"/>
      <c r="T474" s="177"/>
      <c r="AT474" s="171" t="s">
        <v>167</v>
      </c>
      <c r="AU474" s="171" t="s">
        <v>82</v>
      </c>
      <c r="AV474" s="12" t="s">
        <v>82</v>
      </c>
      <c r="AW474" s="12" t="s">
        <v>3</v>
      </c>
      <c r="AX474" s="12" t="s">
        <v>74</v>
      </c>
      <c r="AY474" s="171" t="s">
        <v>159</v>
      </c>
    </row>
    <row r="475" spans="2:65" s="1" customFormat="1" ht="36" customHeight="1">
      <c r="B475" s="155"/>
      <c r="C475" s="156" t="s">
        <v>982</v>
      </c>
      <c r="D475" s="156" t="s">
        <v>161</v>
      </c>
      <c r="E475" s="157" t="s">
        <v>983</v>
      </c>
      <c r="F475" s="158" t="s">
        <v>984</v>
      </c>
      <c r="G475" s="159" t="s">
        <v>202</v>
      </c>
      <c r="H475" s="160">
        <v>207.107</v>
      </c>
      <c r="I475" s="161"/>
      <c r="J475" s="162">
        <f>ROUND(I475*H475,2)</f>
        <v>0</v>
      </c>
      <c r="K475" s="158" t="s">
        <v>1</v>
      </c>
      <c r="L475" s="31"/>
      <c r="M475" s="163" t="s">
        <v>1</v>
      </c>
      <c r="N475" s="164" t="s">
        <v>36</v>
      </c>
      <c r="O475" s="54"/>
      <c r="P475" s="165">
        <f>O475*H475</f>
        <v>0</v>
      </c>
      <c r="Q475" s="165">
        <v>5.3E-3</v>
      </c>
      <c r="R475" s="165">
        <f>Q475*H475</f>
        <v>1.0976671</v>
      </c>
      <c r="S475" s="165">
        <v>0</v>
      </c>
      <c r="T475" s="166">
        <f>S475*H475</f>
        <v>0</v>
      </c>
      <c r="AR475" s="167" t="s">
        <v>263</v>
      </c>
      <c r="AT475" s="167" t="s">
        <v>161</v>
      </c>
      <c r="AU475" s="167" t="s">
        <v>82</v>
      </c>
      <c r="AY475" s="16" t="s">
        <v>159</v>
      </c>
      <c r="BE475" s="168">
        <f>IF(N475="základná",J475,0)</f>
        <v>0</v>
      </c>
      <c r="BF475" s="168">
        <f>IF(N475="znížená",J475,0)</f>
        <v>0</v>
      </c>
      <c r="BG475" s="168">
        <f>IF(N475="zákl. prenesená",J475,0)</f>
        <v>0</v>
      </c>
      <c r="BH475" s="168">
        <f>IF(N475="zníž. prenesená",J475,0)</f>
        <v>0</v>
      </c>
      <c r="BI475" s="168">
        <f>IF(N475="nulová",J475,0)</f>
        <v>0</v>
      </c>
      <c r="BJ475" s="16" t="s">
        <v>82</v>
      </c>
      <c r="BK475" s="168">
        <f>ROUND(I475*H475,2)</f>
        <v>0</v>
      </c>
      <c r="BL475" s="16" t="s">
        <v>263</v>
      </c>
      <c r="BM475" s="167" t="s">
        <v>985</v>
      </c>
    </row>
    <row r="476" spans="2:65" s="12" customFormat="1" ht="20.399999999999999">
      <c r="B476" s="169"/>
      <c r="D476" s="170" t="s">
        <v>167</v>
      </c>
      <c r="E476" s="171" t="s">
        <v>1</v>
      </c>
      <c r="F476" s="172" t="s">
        <v>986</v>
      </c>
      <c r="H476" s="173">
        <v>154.78</v>
      </c>
      <c r="I476" s="174"/>
      <c r="L476" s="169"/>
      <c r="M476" s="175"/>
      <c r="N476" s="176"/>
      <c r="O476" s="176"/>
      <c r="P476" s="176"/>
      <c r="Q476" s="176"/>
      <c r="R476" s="176"/>
      <c r="S476" s="176"/>
      <c r="T476" s="177"/>
      <c r="AT476" s="171" t="s">
        <v>167</v>
      </c>
      <c r="AU476" s="171" t="s">
        <v>82</v>
      </c>
      <c r="AV476" s="12" t="s">
        <v>82</v>
      </c>
      <c r="AW476" s="12" t="s">
        <v>27</v>
      </c>
      <c r="AX476" s="12" t="s">
        <v>70</v>
      </c>
      <c r="AY476" s="171" t="s">
        <v>159</v>
      </c>
    </row>
    <row r="477" spans="2:65" s="12" customFormat="1">
      <c r="B477" s="169"/>
      <c r="D477" s="170" t="s">
        <v>167</v>
      </c>
      <c r="E477" s="171" t="s">
        <v>1</v>
      </c>
      <c r="F477" s="172" t="s">
        <v>987</v>
      </c>
      <c r="H477" s="173">
        <v>39.49</v>
      </c>
      <c r="I477" s="174"/>
      <c r="L477" s="169"/>
      <c r="M477" s="175"/>
      <c r="N477" s="176"/>
      <c r="O477" s="176"/>
      <c r="P477" s="176"/>
      <c r="Q477" s="176"/>
      <c r="R477" s="176"/>
      <c r="S477" s="176"/>
      <c r="T477" s="177"/>
      <c r="AT477" s="171" t="s">
        <v>167</v>
      </c>
      <c r="AU477" s="171" t="s">
        <v>82</v>
      </c>
      <c r="AV477" s="12" t="s">
        <v>82</v>
      </c>
      <c r="AW477" s="12" t="s">
        <v>27</v>
      </c>
      <c r="AX477" s="12" t="s">
        <v>70</v>
      </c>
      <c r="AY477" s="171" t="s">
        <v>159</v>
      </c>
    </row>
    <row r="478" spans="2:65" s="12" customFormat="1" ht="20.399999999999999">
      <c r="B478" s="169"/>
      <c r="D478" s="170" t="s">
        <v>167</v>
      </c>
      <c r="E478" s="171" t="s">
        <v>1</v>
      </c>
      <c r="F478" s="172" t="s">
        <v>988</v>
      </c>
      <c r="H478" s="173">
        <v>12.837</v>
      </c>
      <c r="I478" s="174"/>
      <c r="L478" s="169"/>
      <c r="M478" s="175"/>
      <c r="N478" s="176"/>
      <c r="O478" s="176"/>
      <c r="P478" s="176"/>
      <c r="Q478" s="176"/>
      <c r="R478" s="176"/>
      <c r="S478" s="176"/>
      <c r="T478" s="177"/>
      <c r="AT478" s="171" t="s">
        <v>167</v>
      </c>
      <c r="AU478" s="171" t="s">
        <v>82</v>
      </c>
      <c r="AV478" s="12" t="s">
        <v>82</v>
      </c>
      <c r="AW478" s="12" t="s">
        <v>27</v>
      </c>
      <c r="AX478" s="12" t="s">
        <v>70</v>
      </c>
      <c r="AY478" s="171" t="s">
        <v>159</v>
      </c>
    </row>
    <row r="479" spans="2:65" s="13" customFormat="1">
      <c r="B479" s="178"/>
      <c r="D479" s="170" t="s">
        <v>167</v>
      </c>
      <c r="E479" s="179" t="s">
        <v>1</v>
      </c>
      <c r="F479" s="180" t="s">
        <v>169</v>
      </c>
      <c r="H479" s="181">
        <v>207.107</v>
      </c>
      <c r="I479" s="182"/>
      <c r="L479" s="178"/>
      <c r="M479" s="183"/>
      <c r="N479" s="184"/>
      <c r="O479" s="184"/>
      <c r="P479" s="184"/>
      <c r="Q479" s="184"/>
      <c r="R479" s="184"/>
      <c r="S479" s="184"/>
      <c r="T479" s="185"/>
      <c r="AT479" s="179" t="s">
        <v>167</v>
      </c>
      <c r="AU479" s="179" t="s">
        <v>82</v>
      </c>
      <c r="AV479" s="13" t="s">
        <v>165</v>
      </c>
      <c r="AW479" s="13" t="s">
        <v>27</v>
      </c>
      <c r="AX479" s="13" t="s">
        <v>74</v>
      </c>
      <c r="AY479" s="179" t="s">
        <v>159</v>
      </c>
    </row>
    <row r="480" spans="2:65" s="1" customFormat="1" ht="36" customHeight="1">
      <c r="B480" s="155"/>
      <c r="C480" s="195" t="s">
        <v>989</v>
      </c>
      <c r="D480" s="195" t="s">
        <v>224</v>
      </c>
      <c r="E480" s="196" t="s">
        <v>990</v>
      </c>
      <c r="F480" s="197" t="s">
        <v>991</v>
      </c>
      <c r="G480" s="198" t="s">
        <v>202</v>
      </c>
      <c r="H480" s="199">
        <v>211.249</v>
      </c>
      <c r="I480" s="200"/>
      <c r="J480" s="201">
        <f>ROUND(I480*H480,2)</f>
        <v>0</v>
      </c>
      <c r="K480" s="197" t="s">
        <v>1</v>
      </c>
      <c r="L480" s="202"/>
      <c r="M480" s="203" t="s">
        <v>1</v>
      </c>
      <c r="N480" s="204" t="s">
        <v>36</v>
      </c>
      <c r="O480" s="54"/>
      <c r="P480" s="165">
        <f>O480*H480</f>
        <v>0</v>
      </c>
      <c r="Q480" s="165">
        <v>1.7000000000000001E-2</v>
      </c>
      <c r="R480" s="165">
        <f>Q480*H480</f>
        <v>3.5912330000000003</v>
      </c>
      <c r="S480" s="165">
        <v>0</v>
      </c>
      <c r="T480" s="166">
        <f>S480*H480</f>
        <v>0</v>
      </c>
      <c r="AR480" s="167" t="s">
        <v>377</v>
      </c>
      <c r="AT480" s="167" t="s">
        <v>224</v>
      </c>
      <c r="AU480" s="167" t="s">
        <v>82</v>
      </c>
      <c r="AY480" s="16" t="s">
        <v>159</v>
      </c>
      <c r="BE480" s="168">
        <f>IF(N480="základná",J480,0)</f>
        <v>0</v>
      </c>
      <c r="BF480" s="168">
        <f>IF(N480="znížená",J480,0)</f>
        <v>0</v>
      </c>
      <c r="BG480" s="168">
        <f>IF(N480="zákl. prenesená",J480,0)</f>
        <v>0</v>
      </c>
      <c r="BH480" s="168">
        <f>IF(N480="zníž. prenesená",J480,0)</f>
        <v>0</v>
      </c>
      <c r="BI480" s="168">
        <f>IF(N480="nulová",J480,0)</f>
        <v>0</v>
      </c>
      <c r="BJ480" s="16" t="s">
        <v>82</v>
      </c>
      <c r="BK480" s="168">
        <f>ROUND(I480*H480,2)</f>
        <v>0</v>
      </c>
      <c r="BL480" s="16" t="s">
        <v>263</v>
      </c>
      <c r="BM480" s="167" t="s">
        <v>992</v>
      </c>
    </row>
    <row r="481" spans="2:65" s="12" customFormat="1">
      <c r="B481" s="169"/>
      <c r="D481" s="170" t="s">
        <v>167</v>
      </c>
      <c r="F481" s="172" t="s">
        <v>993</v>
      </c>
      <c r="H481" s="173">
        <v>211.249</v>
      </c>
      <c r="I481" s="174"/>
      <c r="L481" s="169"/>
      <c r="M481" s="175"/>
      <c r="N481" s="176"/>
      <c r="O481" s="176"/>
      <c r="P481" s="176"/>
      <c r="Q481" s="176"/>
      <c r="R481" s="176"/>
      <c r="S481" s="176"/>
      <c r="T481" s="177"/>
      <c r="AT481" s="171" t="s">
        <v>167</v>
      </c>
      <c r="AU481" s="171" t="s">
        <v>82</v>
      </c>
      <c r="AV481" s="12" t="s">
        <v>82</v>
      </c>
      <c r="AW481" s="12" t="s">
        <v>3</v>
      </c>
      <c r="AX481" s="12" t="s">
        <v>74</v>
      </c>
      <c r="AY481" s="171" t="s">
        <v>159</v>
      </c>
    </row>
    <row r="482" spans="2:65" s="1" customFormat="1" ht="24" customHeight="1">
      <c r="B482" s="155"/>
      <c r="C482" s="156" t="s">
        <v>994</v>
      </c>
      <c r="D482" s="156" t="s">
        <v>161</v>
      </c>
      <c r="E482" s="157" t="s">
        <v>995</v>
      </c>
      <c r="F482" s="158" t="s">
        <v>996</v>
      </c>
      <c r="G482" s="159" t="s">
        <v>436</v>
      </c>
      <c r="H482" s="205"/>
      <c r="I482" s="161"/>
      <c r="J482" s="162">
        <f>ROUND(I482*H482,2)</f>
        <v>0</v>
      </c>
      <c r="K482" s="158" t="s">
        <v>1</v>
      </c>
      <c r="L482" s="31"/>
      <c r="M482" s="163" t="s">
        <v>1</v>
      </c>
      <c r="N482" s="164" t="s">
        <v>36</v>
      </c>
      <c r="O482" s="54"/>
      <c r="P482" s="165">
        <f>O482*H482</f>
        <v>0</v>
      </c>
      <c r="Q482" s="165">
        <v>0</v>
      </c>
      <c r="R482" s="165">
        <f>Q482*H482</f>
        <v>0</v>
      </c>
      <c r="S482" s="165">
        <v>0</v>
      </c>
      <c r="T482" s="166">
        <f>S482*H482</f>
        <v>0</v>
      </c>
      <c r="AR482" s="167" t="s">
        <v>263</v>
      </c>
      <c r="AT482" s="167" t="s">
        <v>161</v>
      </c>
      <c r="AU482" s="167" t="s">
        <v>82</v>
      </c>
      <c r="AY482" s="16" t="s">
        <v>159</v>
      </c>
      <c r="BE482" s="168">
        <f>IF(N482="základná",J482,0)</f>
        <v>0</v>
      </c>
      <c r="BF482" s="168">
        <f>IF(N482="znížená",J482,0)</f>
        <v>0</v>
      </c>
      <c r="BG482" s="168">
        <f>IF(N482="zákl. prenesená",J482,0)</f>
        <v>0</v>
      </c>
      <c r="BH482" s="168">
        <f>IF(N482="zníž. prenesená",J482,0)</f>
        <v>0</v>
      </c>
      <c r="BI482" s="168">
        <f>IF(N482="nulová",J482,0)</f>
        <v>0</v>
      </c>
      <c r="BJ482" s="16" t="s">
        <v>82</v>
      </c>
      <c r="BK482" s="168">
        <f>ROUND(I482*H482,2)</f>
        <v>0</v>
      </c>
      <c r="BL482" s="16" t="s">
        <v>263</v>
      </c>
      <c r="BM482" s="167" t="s">
        <v>997</v>
      </c>
    </row>
    <row r="483" spans="2:65" s="11" customFormat="1" ht="22.95" customHeight="1">
      <c r="B483" s="142"/>
      <c r="D483" s="143" t="s">
        <v>69</v>
      </c>
      <c r="E483" s="153" t="s">
        <v>998</v>
      </c>
      <c r="F483" s="153" t="s">
        <v>999</v>
      </c>
      <c r="I483" s="145"/>
      <c r="J483" s="154">
        <f>BK483</f>
        <v>0</v>
      </c>
      <c r="L483" s="142"/>
      <c r="M483" s="147"/>
      <c r="N483" s="148"/>
      <c r="O483" s="148"/>
      <c r="P483" s="149">
        <f>SUM(P484:P490)</f>
        <v>0</v>
      </c>
      <c r="Q483" s="148"/>
      <c r="R483" s="149">
        <f>SUM(R484:R490)</f>
        <v>2.9934792000000003</v>
      </c>
      <c r="S483" s="148"/>
      <c r="T483" s="150">
        <f>SUM(T484:T490)</f>
        <v>0</v>
      </c>
      <c r="AR483" s="143" t="s">
        <v>82</v>
      </c>
      <c r="AT483" s="151" t="s">
        <v>69</v>
      </c>
      <c r="AU483" s="151" t="s">
        <v>74</v>
      </c>
      <c r="AY483" s="143" t="s">
        <v>159</v>
      </c>
      <c r="BK483" s="152">
        <f>SUM(BK484:BK490)</f>
        <v>0</v>
      </c>
    </row>
    <row r="484" spans="2:65" s="1" customFormat="1" ht="36" customHeight="1">
      <c r="B484" s="155"/>
      <c r="C484" s="156" t="s">
        <v>1000</v>
      </c>
      <c r="D484" s="156" t="s">
        <v>161</v>
      </c>
      <c r="E484" s="157" t="s">
        <v>1001</v>
      </c>
      <c r="F484" s="158" t="s">
        <v>1002</v>
      </c>
      <c r="G484" s="159" t="s">
        <v>202</v>
      </c>
      <c r="H484" s="160">
        <v>735.86</v>
      </c>
      <c r="I484" s="161"/>
      <c r="J484" s="162">
        <f>ROUND(I484*H484,2)</f>
        <v>0</v>
      </c>
      <c r="K484" s="158" t="s">
        <v>1</v>
      </c>
      <c r="L484" s="31"/>
      <c r="M484" s="163" t="s">
        <v>1</v>
      </c>
      <c r="N484" s="164" t="s">
        <v>36</v>
      </c>
      <c r="O484" s="54"/>
      <c r="P484" s="165">
        <f>O484*H484</f>
        <v>0</v>
      </c>
      <c r="Q484" s="165">
        <v>3.6000000000000002E-4</v>
      </c>
      <c r="R484" s="165">
        <f>Q484*H484</f>
        <v>0.26490960000000002</v>
      </c>
      <c r="S484" s="165">
        <v>0</v>
      </c>
      <c r="T484" s="166">
        <f>S484*H484</f>
        <v>0</v>
      </c>
      <c r="AR484" s="167" t="s">
        <v>263</v>
      </c>
      <c r="AT484" s="167" t="s">
        <v>161</v>
      </c>
      <c r="AU484" s="167" t="s">
        <v>82</v>
      </c>
      <c r="AY484" s="16" t="s">
        <v>159</v>
      </c>
      <c r="BE484" s="168">
        <f>IF(N484="základná",J484,0)</f>
        <v>0</v>
      </c>
      <c r="BF484" s="168">
        <f>IF(N484="znížená",J484,0)</f>
        <v>0</v>
      </c>
      <c r="BG484" s="168">
        <f>IF(N484="zákl. prenesená",J484,0)</f>
        <v>0</v>
      </c>
      <c r="BH484" s="168">
        <f>IF(N484="zníž. prenesená",J484,0)</f>
        <v>0</v>
      </c>
      <c r="BI484" s="168">
        <f>IF(N484="nulová",J484,0)</f>
        <v>0</v>
      </c>
      <c r="BJ484" s="16" t="s">
        <v>82</v>
      </c>
      <c r="BK484" s="168">
        <f>ROUND(I484*H484,2)</f>
        <v>0</v>
      </c>
      <c r="BL484" s="16" t="s">
        <v>263</v>
      </c>
      <c r="BM484" s="167" t="s">
        <v>1003</v>
      </c>
    </row>
    <row r="485" spans="2:65" s="12" customFormat="1">
      <c r="B485" s="169"/>
      <c r="D485" s="170" t="s">
        <v>167</v>
      </c>
      <c r="E485" s="171" t="s">
        <v>1</v>
      </c>
      <c r="F485" s="172" t="s">
        <v>1004</v>
      </c>
      <c r="H485" s="173">
        <v>316.89</v>
      </c>
      <c r="I485" s="174"/>
      <c r="L485" s="169"/>
      <c r="M485" s="175"/>
      <c r="N485" s="176"/>
      <c r="O485" s="176"/>
      <c r="P485" s="176"/>
      <c r="Q485" s="176"/>
      <c r="R485" s="176"/>
      <c r="S485" s="176"/>
      <c r="T485" s="177"/>
      <c r="AT485" s="171" t="s">
        <v>167</v>
      </c>
      <c r="AU485" s="171" t="s">
        <v>82</v>
      </c>
      <c r="AV485" s="12" t="s">
        <v>82</v>
      </c>
      <c r="AW485" s="12" t="s">
        <v>27</v>
      </c>
      <c r="AX485" s="12" t="s">
        <v>70</v>
      </c>
      <c r="AY485" s="171" t="s">
        <v>159</v>
      </c>
    </row>
    <row r="486" spans="2:65" s="12" customFormat="1">
      <c r="B486" s="169"/>
      <c r="D486" s="170" t="s">
        <v>167</v>
      </c>
      <c r="E486" s="171" t="s">
        <v>1</v>
      </c>
      <c r="F486" s="172" t="s">
        <v>1005</v>
      </c>
      <c r="H486" s="173">
        <v>418.97</v>
      </c>
      <c r="I486" s="174"/>
      <c r="L486" s="169"/>
      <c r="M486" s="175"/>
      <c r="N486" s="176"/>
      <c r="O486" s="176"/>
      <c r="P486" s="176"/>
      <c r="Q486" s="176"/>
      <c r="R486" s="176"/>
      <c r="S486" s="176"/>
      <c r="T486" s="177"/>
      <c r="AT486" s="171" t="s">
        <v>167</v>
      </c>
      <c r="AU486" s="171" t="s">
        <v>82</v>
      </c>
      <c r="AV486" s="12" t="s">
        <v>82</v>
      </c>
      <c r="AW486" s="12" t="s">
        <v>27</v>
      </c>
      <c r="AX486" s="12" t="s">
        <v>70</v>
      </c>
      <c r="AY486" s="171" t="s">
        <v>159</v>
      </c>
    </row>
    <row r="487" spans="2:65" s="13" customFormat="1">
      <c r="B487" s="178"/>
      <c r="D487" s="170" t="s">
        <v>167</v>
      </c>
      <c r="E487" s="179" t="s">
        <v>1</v>
      </c>
      <c r="F487" s="180" t="s">
        <v>169</v>
      </c>
      <c r="H487" s="181">
        <v>735.86</v>
      </c>
      <c r="I487" s="182"/>
      <c r="L487" s="178"/>
      <c r="M487" s="183"/>
      <c r="N487" s="184"/>
      <c r="O487" s="184"/>
      <c r="P487" s="184"/>
      <c r="Q487" s="184"/>
      <c r="R487" s="184"/>
      <c r="S487" s="184"/>
      <c r="T487" s="185"/>
      <c r="AT487" s="179" t="s">
        <v>167</v>
      </c>
      <c r="AU487" s="179" t="s">
        <v>82</v>
      </c>
      <c r="AV487" s="13" t="s">
        <v>165</v>
      </c>
      <c r="AW487" s="13" t="s">
        <v>27</v>
      </c>
      <c r="AX487" s="13" t="s">
        <v>74</v>
      </c>
      <c r="AY487" s="179" t="s">
        <v>159</v>
      </c>
    </row>
    <row r="488" spans="2:65" s="1" customFormat="1" ht="36" customHeight="1">
      <c r="B488" s="155"/>
      <c r="C488" s="195" t="s">
        <v>1006</v>
      </c>
      <c r="D488" s="195" t="s">
        <v>224</v>
      </c>
      <c r="E488" s="196" t="s">
        <v>1007</v>
      </c>
      <c r="F488" s="197" t="s">
        <v>1008</v>
      </c>
      <c r="G488" s="198" t="s">
        <v>202</v>
      </c>
      <c r="H488" s="199">
        <v>757.93600000000004</v>
      </c>
      <c r="I488" s="200"/>
      <c r="J488" s="201">
        <f>ROUND(I488*H488,2)</f>
        <v>0</v>
      </c>
      <c r="K488" s="197" t="s">
        <v>1</v>
      </c>
      <c r="L488" s="202"/>
      <c r="M488" s="203" t="s">
        <v>1</v>
      </c>
      <c r="N488" s="204" t="s">
        <v>36</v>
      </c>
      <c r="O488" s="54"/>
      <c r="P488" s="165">
        <f>O488*H488</f>
        <v>0</v>
      </c>
      <c r="Q488" s="165">
        <v>3.5999999999999999E-3</v>
      </c>
      <c r="R488" s="165">
        <f>Q488*H488</f>
        <v>2.7285696000000002</v>
      </c>
      <c r="S488" s="165">
        <v>0</v>
      </c>
      <c r="T488" s="166">
        <f>S488*H488</f>
        <v>0</v>
      </c>
      <c r="AR488" s="167" t="s">
        <v>377</v>
      </c>
      <c r="AT488" s="167" t="s">
        <v>224</v>
      </c>
      <c r="AU488" s="167" t="s">
        <v>82</v>
      </c>
      <c r="AY488" s="16" t="s">
        <v>159</v>
      </c>
      <c r="BE488" s="168">
        <f>IF(N488="základná",J488,0)</f>
        <v>0</v>
      </c>
      <c r="BF488" s="168">
        <f>IF(N488="znížená",J488,0)</f>
        <v>0</v>
      </c>
      <c r="BG488" s="168">
        <f>IF(N488="zákl. prenesená",J488,0)</f>
        <v>0</v>
      </c>
      <c r="BH488" s="168">
        <f>IF(N488="zníž. prenesená",J488,0)</f>
        <v>0</v>
      </c>
      <c r="BI488" s="168">
        <f>IF(N488="nulová",J488,0)</f>
        <v>0</v>
      </c>
      <c r="BJ488" s="16" t="s">
        <v>82</v>
      </c>
      <c r="BK488" s="168">
        <f>ROUND(I488*H488,2)</f>
        <v>0</v>
      </c>
      <c r="BL488" s="16" t="s">
        <v>263</v>
      </c>
      <c r="BM488" s="167" t="s">
        <v>1009</v>
      </c>
    </row>
    <row r="489" spans="2:65" s="12" customFormat="1">
      <c r="B489" s="169"/>
      <c r="D489" s="170" t="s">
        <v>167</v>
      </c>
      <c r="F489" s="172" t="s">
        <v>1010</v>
      </c>
      <c r="H489" s="173">
        <v>757.93600000000004</v>
      </c>
      <c r="I489" s="174"/>
      <c r="L489" s="169"/>
      <c r="M489" s="175"/>
      <c r="N489" s="176"/>
      <c r="O489" s="176"/>
      <c r="P489" s="176"/>
      <c r="Q489" s="176"/>
      <c r="R489" s="176"/>
      <c r="S489" s="176"/>
      <c r="T489" s="177"/>
      <c r="AT489" s="171" t="s">
        <v>167</v>
      </c>
      <c r="AU489" s="171" t="s">
        <v>82</v>
      </c>
      <c r="AV489" s="12" t="s">
        <v>82</v>
      </c>
      <c r="AW489" s="12" t="s">
        <v>3</v>
      </c>
      <c r="AX489" s="12" t="s">
        <v>74</v>
      </c>
      <c r="AY489" s="171" t="s">
        <v>159</v>
      </c>
    </row>
    <row r="490" spans="2:65" s="1" customFormat="1" ht="24" customHeight="1">
      <c r="B490" s="155"/>
      <c r="C490" s="156" t="s">
        <v>1011</v>
      </c>
      <c r="D490" s="156" t="s">
        <v>161</v>
      </c>
      <c r="E490" s="157" t="s">
        <v>1012</v>
      </c>
      <c r="F490" s="158" t="s">
        <v>1013</v>
      </c>
      <c r="G490" s="159" t="s">
        <v>436</v>
      </c>
      <c r="H490" s="205"/>
      <c r="I490" s="161"/>
      <c r="J490" s="162">
        <f>ROUND(I490*H490,2)</f>
        <v>0</v>
      </c>
      <c r="K490" s="158" t="s">
        <v>1</v>
      </c>
      <c r="L490" s="31"/>
      <c r="M490" s="163" t="s">
        <v>1</v>
      </c>
      <c r="N490" s="164" t="s">
        <v>36</v>
      </c>
      <c r="O490" s="54"/>
      <c r="P490" s="165">
        <f>O490*H490</f>
        <v>0</v>
      </c>
      <c r="Q490" s="165">
        <v>0</v>
      </c>
      <c r="R490" s="165">
        <f>Q490*H490</f>
        <v>0</v>
      </c>
      <c r="S490" s="165">
        <v>0</v>
      </c>
      <c r="T490" s="166">
        <f>S490*H490</f>
        <v>0</v>
      </c>
      <c r="AR490" s="167" t="s">
        <v>263</v>
      </c>
      <c r="AT490" s="167" t="s">
        <v>161</v>
      </c>
      <c r="AU490" s="167" t="s">
        <v>82</v>
      </c>
      <c r="AY490" s="16" t="s">
        <v>159</v>
      </c>
      <c r="BE490" s="168">
        <f>IF(N490="základná",J490,0)</f>
        <v>0</v>
      </c>
      <c r="BF490" s="168">
        <f>IF(N490="znížená",J490,0)</f>
        <v>0</v>
      </c>
      <c r="BG490" s="168">
        <f>IF(N490="zákl. prenesená",J490,0)</f>
        <v>0</v>
      </c>
      <c r="BH490" s="168">
        <f>IF(N490="zníž. prenesená",J490,0)</f>
        <v>0</v>
      </c>
      <c r="BI490" s="168">
        <f>IF(N490="nulová",J490,0)</f>
        <v>0</v>
      </c>
      <c r="BJ490" s="16" t="s">
        <v>82</v>
      </c>
      <c r="BK490" s="168">
        <f>ROUND(I490*H490,2)</f>
        <v>0</v>
      </c>
      <c r="BL490" s="16" t="s">
        <v>263</v>
      </c>
      <c r="BM490" s="167" t="s">
        <v>1014</v>
      </c>
    </row>
    <row r="491" spans="2:65" s="11" customFormat="1" ht="22.95" customHeight="1">
      <c r="B491" s="142"/>
      <c r="D491" s="143" t="s">
        <v>69</v>
      </c>
      <c r="E491" s="153" t="s">
        <v>1015</v>
      </c>
      <c r="F491" s="153" t="s">
        <v>1016</v>
      </c>
      <c r="I491" s="145"/>
      <c r="J491" s="154">
        <f>BK491</f>
        <v>0</v>
      </c>
      <c r="L491" s="142"/>
      <c r="M491" s="147"/>
      <c r="N491" s="148"/>
      <c r="O491" s="148"/>
      <c r="P491" s="149">
        <f>SUM(P492:P500)</f>
        <v>0</v>
      </c>
      <c r="Q491" s="148"/>
      <c r="R491" s="149">
        <f>SUM(R492:R500)</f>
        <v>4.6687332000000001</v>
      </c>
      <c r="S491" s="148"/>
      <c r="T491" s="150">
        <f>SUM(T492:T500)</f>
        <v>0</v>
      </c>
      <c r="AR491" s="143" t="s">
        <v>82</v>
      </c>
      <c r="AT491" s="151" t="s">
        <v>69</v>
      </c>
      <c r="AU491" s="151" t="s">
        <v>74</v>
      </c>
      <c r="AY491" s="143" t="s">
        <v>159</v>
      </c>
      <c r="BK491" s="152">
        <f>SUM(BK492:BK500)</f>
        <v>0</v>
      </c>
    </row>
    <row r="492" spans="2:65" s="1" customFormat="1" ht="48" customHeight="1">
      <c r="B492" s="155"/>
      <c r="C492" s="156" t="s">
        <v>1017</v>
      </c>
      <c r="D492" s="156" t="s">
        <v>161</v>
      </c>
      <c r="E492" s="157" t="s">
        <v>1018</v>
      </c>
      <c r="F492" s="158" t="s">
        <v>1019</v>
      </c>
      <c r="G492" s="159" t="s">
        <v>202</v>
      </c>
      <c r="H492" s="160">
        <v>330.6</v>
      </c>
      <c r="I492" s="161"/>
      <c r="J492" s="162">
        <f>ROUND(I492*H492,2)</f>
        <v>0</v>
      </c>
      <c r="K492" s="158" t="s">
        <v>1</v>
      </c>
      <c r="L492" s="31"/>
      <c r="M492" s="163" t="s">
        <v>1</v>
      </c>
      <c r="N492" s="164" t="s">
        <v>36</v>
      </c>
      <c r="O492" s="54"/>
      <c r="P492" s="165">
        <f>O492*H492</f>
        <v>0</v>
      </c>
      <c r="Q492" s="165">
        <v>3.82E-3</v>
      </c>
      <c r="R492" s="165">
        <f>Q492*H492</f>
        <v>1.2628920000000001</v>
      </c>
      <c r="S492" s="165">
        <v>0</v>
      </c>
      <c r="T492" s="166">
        <f>S492*H492</f>
        <v>0</v>
      </c>
      <c r="AR492" s="167" t="s">
        <v>263</v>
      </c>
      <c r="AT492" s="167" t="s">
        <v>161</v>
      </c>
      <c r="AU492" s="167" t="s">
        <v>82</v>
      </c>
      <c r="AY492" s="16" t="s">
        <v>159</v>
      </c>
      <c r="BE492" s="168">
        <f>IF(N492="základná",J492,0)</f>
        <v>0</v>
      </c>
      <c r="BF492" s="168">
        <f>IF(N492="znížená",J492,0)</f>
        <v>0</v>
      </c>
      <c r="BG492" s="168">
        <f>IF(N492="zákl. prenesená",J492,0)</f>
        <v>0</v>
      </c>
      <c r="BH492" s="168">
        <f>IF(N492="zníž. prenesená",J492,0)</f>
        <v>0</v>
      </c>
      <c r="BI492" s="168">
        <f>IF(N492="nulová",J492,0)</f>
        <v>0</v>
      </c>
      <c r="BJ492" s="16" t="s">
        <v>82</v>
      </c>
      <c r="BK492" s="168">
        <f>ROUND(I492*H492,2)</f>
        <v>0</v>
      </c>
      <c r="BL492" s="16" t="s">
        <v>263</v>
      </c>
      <c r="BM492" s="167" t="s">
        <v>1020</v>
      </c>
    </row>
    <row r="493" spans="2:65" s="12" customFormat="1" ht="20.399999999999999">
      <c r="B493" s="169"/>
      <c r="D493" s="170" t="s">
        <v>167</v>
      </c>
      <c r="E493" s="171" t="s">
        <v>1</v>
      </c>
      <c r="F493" s="172" t="s">
        <v>1021</v>
      </c>
      <c r="H493" s="173">
        <v>330.6</v>
      </c>
      <c r="I493" s="174"/>
      <c r="L493" s="169"/>
      <c r="M493" s="175"/>
      <c r="N493" s="176"/>
      <c r="O493" s="176"/>
      <c r="P493" s="176"/>
      <c r="Q493" s="176"/>
      <c r="R493" s="176"/>
      <c r="S493" s="176"/>
      <c r="T493" s="177"/>
      <c r="AT493" s="171" t="s">
        <v>167</v>
      </c>
      <c r="AU493" s="171" t="s">
        <v>82</v>
      </c>
      <c r="AV493" s="12" t="s">
        <v>82</v>
      </c>
      <c r="AW493" s="12" t="s">
        <v>27</v>
      </c>
      <c r="AX493" s="12" t="s">
        <v>70</v>
      </c>
      <c r="AY493" s="171" t="s">
        <v>159</v>
      </c>
    </row>
    <row r="494" spans="2:65" s="13" customFormat="1">
      <c r="B494" s="178"/>
      <c r="D494" s="170" t="s">
        <v>167</v>
      </c>
      <c r="E494" s="179" t="s">
        <v>1</v>
      </c>
      <c r="F494" s="180" t="s">
        <v>169</v>
      </c>
      <c r="H494" s="181">
        <v>330.6</v>
      </c>
      <c r="I494" s="182"/>
      <c r="L494" s="178"/>
      <c r="M494" s="183"/>
      <c r="N494" s="184"/>
      <c r="O494" s="184"/>
      <c r="P494" s="184"/>
      <c r="Q494" s="184"/>
      <c r="R494" s="184"/>
      <c r="S494" s="184"/>
      <c r="T494" s="185"/>
      <c r="AT494" s="179" t="s">
        <v>167</v>
      </c>
      <c r="AU494" s="179" t="s">
        <v>82</v>
      </c>
      <c r="AV494" s="13" t="s">
        <v>165</v>
      </c>
      <c r="AW494" s="13" t="s">
        <v>27</v>
      </c>
      <c r="AX494" s="13" t="s">
        <v>74</v>
      </c>
      <c r="AY494" s="179" t="s">
        <v>159</v>
      </c>
    </row>
    <row r="495" spans="2:65" s="1" customFormat="1" ht="36" customHeight="1">
      <c r="B495" s="155"/>
      <c r="C495" s="195" t="s">
        <v>1022</v>
      </c>
      <c r="D495" s="195" t="s">
        <v>224</v>
      </c>
      <c r="E495" s="196" t="s">
        <v>1023</v>
      </c>
      <c r="F495" s="197" t="s">
        <v>1024</v>
      </c>
      <c r="G495" s="198" t="s">
        <v>202</v>
      </c>
      <c r="H495" s="199">
        <v>337.21199999999999</v>
      </c>
      <c r="I495" s="200"/>
      <c r="J495" s="201">
        <f>ROUND(I495*H495,2)</f>
        <v>0</v>
      </c>
      <c r="K495" s="197" t="s">
        <v>1</v>
      </c>
      <c r="L495" s="202"/>
      <c r="M495" s="203" t="s">
        <v>1</v>
      </c>
      <c r="N495" s="204" t="s">
        <v>36</v>
      </c>
      <c r="O495" s="54"/>
      <c r="P495" s="165">
        <f>O495*H495</f>
        <v>0</v>
      </c>
      <c r="Q495" s="165">
        <v>1.01E-2</v>
      </c>
      <c r="R495" s="165">
        <f>Q495*H495</f>
        <v>3.4058411999999998</v>
      </c>
      <c r="S495" s="165">
        <v>0</v>
      </c>
      <c r="T495" s="166">
        <f>S495*H495</f>
        <v>0</v>
      </c>
      <c r="AR495" s="167" t="s">
        <v>377</v>
      </c>
      <c r="AT495" s="167" t="s">
        <v>224</v>
      </c>
      <c r="AU495" s="167" t="s">
        <v>82</v>
      </c>
      <c r="AY495" s="16" t="s">
        <v>159</v>
      </c>
      <c r="BE495" s="168">
        <f>IF(N495="základná",J495,0)</f>
        <v>0</v>
      </c>
      <c r="BF495" s="168">
        <f>IF(N495="znížená",J495,0)</f>
        <v>0</v>
      </c>
      <c r="BG495" s="168">
        <f>IF(N495="zákl. prenesená",J495,0)</f>
        <v>0</v>
      </c>
      <c r="BH495" s="168">
        <f>IF(N495="zníž. prenesená",J495,0)</f>
        <v>0</v>
      </c>
      <c r="BI495" s="168">
        <f>IF(N495="nulová",J495,0)</f>
        <v>0</v>
      </c>
      <c r="BJ495" s="16" t="s">
        <v>82</v>
      </c>
      <c r="BK495" s="168">
        <f>ROUND(I495*H495,2)</f>
        <v>0</v>
      </c>
      <c r="BL495" s="16" t="s">
        <v>263</v>
      </c>
      <c r="BM495" s="167" t="s">
        <v>1025</v>
      </c>
    </row>
    <row r="496" spans="2:65" s="12" customFormat="1">
      <c r="B496" s="169"/>
      <c r="D496" s="170" t="s">
        <v>167</v>
      </c>
      <c r="F496" s="172" t="s">
        <v>1026</v>
      </c>
      <c r="H496" s="173">
        <v>337.21199999999999</v>
      </c>
      <c r="I496" s="174"/>
      <c r="L496" s="169"/>
      <c r="M496" s="175"/>
      <c r="N496" s="176"/>
      <c r="O496" s="176"/>
      <c r="P496" s="176"/>
      <c r="Q496" s="176"/>
      <c r="R496" s="176"/>
      <c r="S496" s="176"/>
      <c r="T496" s="177"/>
      <c r="AT496" s="171" t="s">
        <v>167</v>
      </c>
      <c r="AU496" s="171" t="s">
        <v>82</v>
      </c>
      <c r="AV496" s="12" t="s">
        <v>82</v>
      </c>
      <c r="AW496" s="12" t="s">
        <v>3</v>
      </c>
      <c r="AX496" s="12" t="s">
        <v>74</v>
      </c>
      <c r="AY496" s="171" t="s">
        <v>159</v>
      </c>
    </row>
    <row r="497" spans="2:65" s="1" customFormat="1" ht="48" customHeight="1">
      <c r="B497" s="155"/>
      <c r="C497" s="156" t="s">
        <v>1027</v>
      </c>
      <c r="D497" s="156" t="s">
        <v>161</v>
      </c>
      <c r="E497" s="157" t="s">
        <v>1028</v>
      </c>
      <c r="F497" s="158" t="s">
        <v>1029</v>
      </c>
      <c r="G497" s="159" t="s">
        <v>405</v>
      </c>
      <c r="H497" s="160">
        <v>193.2</v>
      </c>
      <c r="I497" s="161"/>
      <c r="J497" s="162">
        <f>ROUND(I497*H497,2)</f>
        <v>0</v>
      </c>
      <c r="K497" s="158" t="s">
        <v>1</v>
      </c>
      <c r="L497" s="31"/>
      <c r="M497" s="163" t="s">
        <v>1</v>
      </c>
      <c r="N497" s="164" t="s">
        <v>36</v>
      </c>
      <c r="O497" s="54"/>
      <c r="P497" s="165">
        <f>O497*H497</f>
        <v>0</v>
      </c>
      <c r="Q497" s="165">
        <v>0</v>
      </c>
      <c r="R497" s="165">
        <f>Q497*H497</f>
        <v>0</v>
      </c>
      <c r="S497" s="165">
        <v>0</v>
      </c>
      <c r="T497" s="166">
        <f>S497*H497</f>
        <v>0</v>
      </c>
      <c r="AR497" s="167" t="s">
        <v>263</v>
      </c>
      <c r="AT497" s="167" t="s">
        <v>161</v>
      </c>
      <c r="AU497" s="167" t="s">
        <v>82</v>
      </c>
      <c r="AY497" s="16" t="s">
        <v>159</v>
      </c>
      <c r="BE497" s="168">
        <f>IF(N497="základná",J497,0)</f>
        <v>0</v>
      </c>
      <c r="BF497" s="168">
        <f>IF(N497="znížená",J497,0)</f>
        <v>0</v>
      </c>
      <c r="BG497" s="168">
        <f>IF(N497="zákl. prenesená",J497,0)</f>
        <v>0</v>
      </c>
      <c r="BH497" s="168">
        <f>IF(N497="zníž. prenesená",J497,0)</f>
        <v>0</v>
      </c>
      <c r="BI497" s="168">
        <f>IF(N497="nulová",J497,0)</f>
        <v>0</v>
      </c>
      <c r="BJ497" s="16" t="s">
        <v>82</v>
      </c>
      <c r="BK497" s="168">
        <f>ROUND(I497*H497,2)</f>
        <v>0</v>
      </c>
      <c r="BL497" s="16" t="s">
        <v>263</v>
      </c>
      <c r="BM497" s="167" t="s">
        <v>1030</v>
      </c>
    </row>
    <row r="498" spans="2:65" s="12" customFormat="1" ht="20.399999999999999">
      <c r="B498" s="169"/>
      <c r="D498" s="170" t="s">
        <v>167</v>
      </c>
      <c r="E498" s="171" t="s">
        <v>1</v>
      </c>
      <c r="F498" s="172" t="s">
        <v>1031</v>
      </c>
      <c r="H498" s="173">
        <v>193.2</v>
      </c>
      <c r="I498" s="174"/>
      <c r="L498" s="169"/>
      <c r="M498" s="175"/>
      <c r="N498" s="176"/>
      <c r="O498" s="176"/>
      <c r="P498" s="176"/>
      <c r="Q498" s="176"/>
      <c r="R498" s="176"/>
      <c r="S498" s="176"/>
      <c r="T498" s="177"/>
      <c r="AT498" s="171" t="s">
        <v>167</v>
      </c>
      <c r="AU498" s="171" t="s">
        <v>82</v>
      </c>
      <c r="AV498" s="12" t="s">
        <v>82</v>
      </c>
      <c r="AW498" s="12" t="s">
        <v>27</v>
      </c>
      <c r="AX498" s="12" t="s">
        <v>70</v>
      </c>
      <c r="AY498" s="171" t="s">
        <v>159</v>
      </c>
    </row>
    <row r="499" spans="2:65" s="13" customFormat="1">
      <c r="B499" s="178"/>
      <c r="D499" s="170" t="s">
        <v>167</v>
      </c>
      <c r="E499" s="179" t="s">
        <v>1</v>
      </c>
      <c r="F499" s="180" t="s">
        <v>169</v>
      </c>
      <c r="H499" s="181">
        <v>193.2</v>
      </c>
      <c r="I499" s="182"/>
      <c r="L499" s="178"/>
      <c r="M499" s="183"/>
      <c r="N499" s="184"/>
      <c r="O499" s="184"/>
      <c r="P499" s="184"/>
      <c r="Q499" s="184"/>
      <c r="R499" s="184"/>
      <c r="S499" s="184"/>
      <c r="T499" s="185"/>
      <c r="AT499" s="179" t="s">
        <v>167</v>
      </c>
      <c r="AU499" s="179" t="s">
        <v>82</v>
      </c>
      <c r="AV499" s="13" t="s">
        <v>165</v>
      </c>
      <c r="AW499" s="13" t="s">
        <v>27</v>
      </c>
      <c r="AX499" s="13" t="s">
        <v>74</v>
      </c>
      <c r="AY499" s="179" t="s">
        <v>159</v>
      </c>
    </row>
    <row r="500" spans="2:65" s="1" customFormat="1" ht="24" customHeight="1">
      <c r="B500" s="155"/>
      <c r="C500" s="156" t="s">
        <v>1032</v>
      </c>
      <c r="D500" s="156" t="s">
        <v>161</v>
      </c>
      <c r="E500" s="157" t="s">
        <v>1033</v>
      </c>
      <c r="F500" s="158" t="s">
        <v>1034</v>
      </c>
      <c r="G500" s="159" t="s">
        <v>436</v>
      </c>
      <c r="H500" s="205"/>
      <c r="I500" s="161"/>
      <c r="J500" s="162">
        <f>ROUND(I500*H500,2)</f>
        <v>0</v>
      </c>
      <c r="K500" s="158" t="s">
        <v>1</v>
      </c>
      <c r="L500" s="31"/>
      <c r="M500" s="163" t="s">
        <v>1</v>
      </c>
      <c r="N500" s="164" t="s">
        <v>36</v>
      </c>
      <c r="O500" s="54"/>
      <c r="P500" s="165">
        <f>O500*H500</f>
        <v>0</v>
      </c>
      <c r="Q500" s="165">
        <v>0</v>
      </c>
      <c r="R500" s="165">
        <f>Q500*H500</f>
        <v>0</v>
      </c>
      <c r="S500" s="165">
        <v>0</v>
      </c>
      <c r="T500" s="166">
        <f>S500*H500</f>
        <v>0</v>
      </c>
      <c r="AR500" s="167" t="s">
        <v>263</v>
      </c>
      <c r="AT500" s="167" t="s">
        <v>161</v>
      </c>
      <c r="AU500" s="167" t="s">
        <v>82</v>
      </c>
      <c r="AY500" s="16" t="s">
        <v>159</v>
      </c>
      <c r="BE500" s="168">
        <f>IF(N500="základná",J500,0)</f>
        <v>0</v>
      </c>
      <c r="BF500" s="168">
        <f>IF(N500="znížená",J500,0)</f>
        <v>0</v>
      </c>
      <c r="BG500" s="168">
        <f>IF(N500="zákl. prenesená",J500,0)</f>
        <v>0</v>
      </c>
      <c r="BH500" s="168">
        <f>IF(N500="zníž. prenesená",J500,0)</f>
        <v>0</v>
      </c>
      <c r="BI500" s="168">
        <f>IF(N500="nulová",J500,0)</f>
        <v>0</v>
      </c>
      <c r="BJ500" s="16" t="s">
        <v>82</v>
      </c>
      <c r="BK500" s="168">
        <f>ROUND(I500*H500,2)</f>
        <v>0</v>
      </c>
      <c r="BL500" s="16" t="s">
        <v>263</v>
      </c>
      <c r="BM500" s="167" t="s">
        <v>1035</v>
      </c>
    </row>
    <row r="501" spans="2:65" s="11" customFormat="1" ht="22.95" customHeight="1">
      <c r="B501" s="142"/>
      <c r="D501" s="143" t="s">
        <v>69</v>
      </c>
      <c r="E501" s="153" t="s">
        <v>1036</v>
      </c>
      <c r="F501" s="153" t="s">
        <v>1037</v>
      </c>
      <c r="I501" s="145"/>
      <c r="J501" s="154">
        <f>BK501</f>
        <v>0</v>
      </c>
      <c r="L501" s="142"/>
      <c r="M501" s="147"/>
      <c r="N501" s="148"/>
      <c r="O501" s="148"/>
      <c r="P501" s="149">
        <f>SUM(P502:P504)</f>
        <v>0</v>
      </c>
      <c r="Q501" s="148"/>
      <c r="R501" s="149">
        <f>SUM(R502:R504)</f>
        <v>0.32725538999999998</v>
      </c>
      <c r="S501" s="148"/>
      <c r="T501" s="150">
        <f>SUM(T502:T504)</f>
        <v>0</v>
      </c>
      <c r="AR501" s="143" t="s">
        <v>82</v>
      </c>
      <c r="AT501" s="151" t="s">
        <v>69</v>
      </c>
      <c r="AU501" s="151" t="s">
        <v>74</v>
      </c>
      <c r="AY501" s="143" t="s">
        <v>159</v>
      </c>
      <c r="BK501" s="152">
        <f>SUM(BK502:BK504)</f>
        <v>0</v>
      </c>
    </row>
    <row r="502" spans="2:65" s="1" customFormat="1" ht="24" customHeight="1">
      <c r="B502" s="155"/>
      <c r="C502" s="156" t="s">
        <v>1038</v>
      </c>
      <c r="D502" s="156" t="s">
        <v>161</v>
      </c>
      <c r="E502" s="157" t="s">
        <v>1039</v>
      </c>
      <c r="F502" s="158" t="s">
        <v>1040</v>
      </c>
      <c r="G502" s="159" t="s">
        <v>202</v>
      </c>
      <c r="H502" s="160">
        <v>991.68299999999999</v>
      </c>
      <c r="I502" s="161"/>
      <c r="J502" s="162">
        <f>ROUND(I502*H502,2)</f>
        <v>0</v>
      </c>
      <c r="K502" s="158" t="s">
        <v>1</v>
      </c>
      <c r="L502" s="31"/>
      <c r="M502" s="163" t="s">
        <v>1</v>
      </c>
      <c r="N502" s="164" t="s">
        <v>36</v>
      </c>
      <c r="O502" s="54"/>
      <c r="P502" s="165">
        <f>O502*H502</f>
        <v>0</v>
      </c>
      <c r="Q502" s="165">
        <v>3.3E-4</v>
      </c>
      <c r="R502" s="165">
        <f>Q502*H502</f>
        <v>0.32725538999999998</v>
      </c>
      <c r="S502" s="165">
        <v>0</v>
      </c>
      <c r="T502" s="166">
        <f>S502*H502</f>
        <v>0</v>
      </c>
      <c r="AR502" s="167" t="s">
        <v>263</v>
      </c>
      <c r="AT502" s="167" t="s">
        <v>161</v>
      </c>
      <c r="AU502" s="167" t="s">
        <v>82</v>
      </c>
      <c r="AY502" s="16" t="s">
        <v>159</v>
      </c>
      <c r="BE502" s="168">
        <f>IF(N502="základná",J502,0)</f>
        <v>0</v>
      </c>
      <c r="BF502" s="168">
        <f>IF(N502="znížená",J502,0)</f>
        <v>0</v>
      </c>
      <c r="BG502" s="168">
        <f>IF(N502="zákl. prenesená",J502,0)</f>
        <v>0</v>
      </c>
      <c r="BH502" s="168">
        <f>IF(N502="zníž. prenesená",J502,0)</f>
        <v>0</v>
      </c>
      <c r="BI502" s="168">
        <f>IF(N502="nulová",J502,0)</f>
        <v>0</v>
      </c>
      <c r="BJ502" s="16" t="s">
        <v>82</v>
      </c>
      <c r="BK502" s="168">
        <f>ROUND(I502*H502,2)</f>
        <v>0</v>
      </c>
      <c r="BL502" s="16" t="s">
        <v>263</v>
      </c>
      <c r="BM502" s="167" t="s">
        <v>1041</v>
      </c>
    </row>
    <row r="503" spans="2:65" s="12" customFormat="1">
      <c r="B503" s="169"/>
      <c r="D503" s="170" t="s">
        <v>167</v>
      </c>
      <c r="E503" s="171" t="s">
        <v>1</v>
      </c>
      <c r="F503" s="172" t="s">
        <v>1042</v>
      </c>
      <c r="H503" s="173">
        <v>991.68299999999999</v>
      </c>
      <c r="I503" s="174"/>
      <c r="L503" s="169"/>
      <c r="M503" s="175"/>
      <c r="N503" s="176"/>
      <c r="O503" s="176"/>
      <c r="P503" s="176"/>
      <c r="Q503" s="176"/>
      <c r="R503" s="176"/>
      <c r="S503" s="176"/>
      <c r="T503" s="177"/>
      <c r="AT503" s="171" t="s">
        <v>167</v>
      </c>
      <c r="AU503" s="171" t="s">
        <v>82</v>
      </c>
      <c r="AV503" s="12" t="s">
        <v>82</v>
      </c>
      <c r="AW503" s="12" t="s">
        <v>27</v>
      </c>
      <c r="AX503" s="12" t="s">
        <v>70</v>
      </c>
      <c r="AY503" s="171" t="s">
        <v>159</v>
      </c>
    </row>
    <row r="504" spans="2:65" s="13" customFormat="1">
      <c r="B504" s="178"/>
      <c r="D504" s="170" t="s">
        <v>167</v>
      </c>
      <c r="E504" s="179" t="s">
        <v>1</v>
      </c>
      <c r="F504" s="180" t="s">
        <v>169</v>
      </c>
      <c r="H504" s="181">
        <v>991.68299999999999</v>
      </c>
      <c r="I504" s="182"/>
      <c r="L504" s="178"/>
      <c r="M504" s="183"/>
      <c r="N504" s="184"/>
      <c r="O504" s="184"/>
      <c r="P504" s="184"/>
      <c r="Q504" s="184"/>
      <c r="R504" s="184"/>
      <c r="S504" s="184"/>
      <c r="T504" s="185"/>
      <c r="AT504" s="179" t="s">
        <v>167</v>
      </c>
      <c r="AU504" s="179" t="s">
        <v>82</v>
      </c>
      <c r="AV504" s="13" t="s">
        <v>165</v>
      </c>
      <c r="AW504" s="13" t="s">
        <v>27</v>
      </c>
      <c r="AX504" s="13" t="s">
        <v>74</v>
      </c>
      <c r="AY504" s="179" t="s">
        <v>159</v>
      </c>
    </row>
    <row r="505" spans="2:65" s="11" customFormat="1" ht="22.95" customHeight="1">
      <c r="B505" s="142"/>
      <c r="D505" s="143" t="s">
        <v>69</v>
      </c>
      <c r="E505" s="153" t="s">
        <v>1043</v>
      </c>
      <c r="F505" s="153" t="s">
        <v>1044</v>
      </c>
      <c r="I505" s="145"/>
      <c r="J505" s="154">
        <f>BK505</f>
        <v>0</v>
      </c>
      <c r="L505" s="142"/>
      <c r="M505" s="147"/>
      <c r="N505" s="148"/>
      <c r="O505" s="148"/>
      <c r="P505" s="149">
        <f>SUM(P506:P510)</f>
        <v>0</v>
      </c>
      <c r="Q505" s="148"/>
      <c r="R505" s="149">
        <f>SUM(R506:R510)</f>
        <v>0.40974660000000007</v>
      </c>
      <c r="S505" s="148"/>
      <c r="T505" s="150">
        <f>SUM(T506:T510)</f>
        <v>0</v>
      </c>
      <c r="AR505" s="143" t="s">
        <v>82</v>
      </c>
      <c r="AT505" s="151" t="s">
        <v>69</v>
      </c>
      <c r="AU505" s="151" t="s">
        <v>74</v>
      </c>
      <c r="AY505" s="143" t="s">
        <v>159</v>
      </c>
      <c r="BK505" s="152">
        <f>SUM(BK506:BK510)</f>
        <v>0</v>
      </c>
    </row>
    <row r="506" spans="2:65" s="1" customFormat="1" ht="36" customHeight="1">
      <c r="B506" s="155"/>
      <c r="C506" s="156" t="s">
        <v>1045</v>
      </c>
      <c r="D506" s="156" t="s">
        <v>161</v>
      </c>
      <c r="E506" s="157" t="s">
        <v>1046</v>
      </c>
      <c r="F506" s="158" t="s">
        <v>1047</v>
      </c>
      <c r="G506" s="159" t="s">
        <v>202</v>
      </c>
      <c r="H506" s="160">
        <v>2048.7330000000002</v>
      </c>
      <c r="I506" s="161"/>
      <c r="J506" s="162">
        <f>ROUND(I506*H506,2)</f>
        <v>0</v>
      </c>
      <c r="K506" s="158" t="s">
        <v>1</v>
      </c>
      <c r="L506" s="31"/>
      <c r="M506" s="163" t="s">
        <v>1</v>
      </c>
      <c r="N506" s="164" t="s">
        <v>36</v>
      </c>
      <c r="O506" s="54"/>
      <c r="P506" s="165">
        <f>O506*H506</f>
        <v>0</v>
      </c>
      <c r="Q506" s="165">
        <v>2.0000000000000001E-4</v>
      </c>
      <c r="R506" s="165">
        <f>Q506*H506</f>
        <v>0.40974660000000007</v>
      </c>
      <c r="S506" s="165">
        <v>0</v>
      </c>
      <c r="T506" s="166">
        <f>S506*H506</f>
        <v>0</v>
      </c>
      <c r="AR506" s="167" t="s">
        <v>263</v>
      </c>
      <c r="AT506" s="167" t="s">
        <v>161</v>
      </c>
      <c r="AU506" s="167" t="s">
        <v>82</v>
      </c>
      <c r="AY506" s="16" t="s">
        <v>159</v>
      </c>
      <c r="BE506" s="168">
        <f>IF(N506="základná",J506,0)</f>
        <v>0</v>
      </c>
      <c r="BF506" s="168">
        <f>IF(N506="znížená",J506,0)</f>
        <v>0</v>
      </c>
      <c r="BG506" s="168">
        <f>IF(N506="zákl. prenesená",J506,0)</f>
        <v>0</v>
      </c>
      <c r="BH506" s="168">
        <f>IF(N506="zníž. prenesená",J506,0)</f>
        <v>0</v>
      </c>
      <c r="BI506" s="168">
        <f>IF(N506="nulová",J506,0)</f>
        <v>0</v>
      </c>
      <c r="BJ506" s="16" t="s">
        <v>82</v>
      </c>
      <c r="BK506" s="168">
        <f>ROUND(I506*H506,2)</f>
        <v>0</v>
      </c>
      <c r="BL506" s="16" t="s">
        <v>263</v>
      </c>
      <c r="BM506" s="167" t="s">
        <v>1048</v>
      </c>
    </row>
    <row r="507" spans="2:65" s="12" customFormat="1" ht="30.6">
      <c r="B507" s="169"/>
      <c r="D507" s="170" t="s">
        <v>167</v>
      </c>
      <c r="E507" s="171" t="s">
        <v>1</v>
      </c>
      <c r="F507" s="172" t="s">
        <v>495</v>
      </c>
      <c r="H507" s="173">
        <v>1872.3</v>
      </c>
      <c r="I507" s="174"/>
      <c r="L507" s="169"/>
      <c r="M507" s="175"/>
      <c r="N507" s="176"/>
      <c r="O507" s="176"/>
      <c r="P507" s="176"/>
      <c r="Q507" s="176"/>
      <c r="R507" s="176"/>
      <c r="S507" s="176"/>
      <c r="T507" s="177"/>
      <c r="AT507" s="171" t="s">
        <v>167</v>
      </c>
      <c r="AU507" s="171" t="s">
        <v>82</v>
      </c>
      <c r="AV507" s="12" t="s">
        <v>82</v>
      </c>
      <c r="AW507" s="12" t="s">
        <v>27</v>
      </c>
      <c r="AX507" s="12" t="s">
        <v>70</v>
      </c>
      <c r="AY507" s="171" t="s">
        <v>159</v>
      </c>
    </row>
    <row r="508" spans="2:65" s="12" customFormat="1">
      <c r="B508" s="169"/>
      <c r="D508" s="170" t="s">
        <v>167</v>
      </c>
      <c r="E508" s="171" t="s">
        <v>1</v>
      </c>
      <c r="F508" s="172" t="s">
        <v>496</v>
      </c>
      <c r="H508" s="173">
        <v>451.5</v>
      </c>
      <c r="I508" s="174"/>
      <c r="L508" s="169"/>
      <c r="M508" s="175"/>
      <c r="N508" s="176"/>
      <c r="O508" s="176"/>
      <c r="P508" s="176"/>
      <c r="Q508" s="176"/>
      <c r="R508" s="176"/>
      <c r="S508" s="176"/>
      <c r="T508" s="177"/>
      <c r="AT508" s="171" t="s">
        <v>167</v>
      </c>
      <c r="AU508" s="171" t="s">
        <v>82</v>
      </c>
      <c r="AV508" s="12" t="s">
        <v>82</v>
      </c>
      <c r="AW508" s="12" t="s">
        <v>27</v>
      </c>
      <c r="AX508" s="12" t="s">
        <v>70</v>
      </c>
      <c r="AY508" s="171" t="s">
        <v>159</v>
      </c>
    </row>
    <row r="509" spans="2:65" s="12" customFormat="1" ht="40.799999999999997">
      <c r="B509" s="169"/>
      <c r="D509" s="170" t="s">
        <v>167</v>
      </c>
      <c r="E509" s="171" t="s">
        <v>1</v>
      </c>
      <c r="F509" s="172" t="s">
        <v>497</v>
      </c>
      <c r="H509" s="173">
        <v>-275.06700000000001</v>
      </c>
      <c r="I509" s="174"/>
      <c r="L509" s="169"/>
      <c r="M509" s="175"/>
      <c r="N509" s="176"/>
      <c r="O509" s="176"/>
      <c r="P509" s="176"/>
      <c r="Q509" s="176"/>
      <c r="R509" s="176"/>
      <c r="S509" s="176"/>
      <c r="T509" s="177"/>
      <c r="AT509" s="171" t="s">
        <v>167</v>
      </c>
      <c r="AU509" s="171" t="s">
        <v>82</v>
      </c>
      <c r="AV509" s="12" t="s">
        <v>82</v>
      </c>
      <c r="AW509" s="12" t="s">
        <v>27</v>
      </c>
      <c r="AX509" s="12" t="s">
        <v>70</v>
      </c>
      <c r="AY509" s="171" t="s">
        <v>159</v>
      </c>
    </row>
    <row r="510" spans="2:65" s="13" customFormat="1">
      <c r="B510" s="178"/>
      <c r="D510" s="170" t="s">
        <v>167</v>
      </c>
      <c r="E510" s="179" t="s">
        <v>1</v>
      </c>
      <c r="F510" s="180" t="s">
        <v>169</v>
      </c>
      <c r="H510" s="181">
        <v>2048.7330000000002</v>
      </c>
      <c r="I510" s="182"/>
      <c r="L510" s="178"/>
      <c r="M510" s="211"/>
      <c r="N510" s="212"/>
      <c r="O510" s="212"/>
      <c r="P510" s="212"/>
      <c r="Q510" s="212"/>
      <c r="R510" s="212"/>
      <c r="S510" s="212"/>
      <c r="T510" s="213"/>
      <c r="AT510" s="179" t="s">
        <v>167</v>
      </c>
      <c r="AU510" s="179" t="s">
        <v>82</v>
      </c>
      <c r="AV510" s="13" t="s">
        <v>165</v>
      </c>
      <c r="AW510" s="13" t="s">
        <v>27</v>
      </c>
      <c r="AX510" s="13" t="s">
        <v>74</v>
      </c>
      <c r="AY510" s="179" t="s">
        <v>159</v>
      </c>
    </row>
    <row r="511" spans="2:65" s="1" customFormat="1" ht="6.9" customHeight="1">
      <c r="B511" s="43"/>
      <c r="C511" s="44"/>
      <c r="D511" s="44"/>
      <c r="E511" s="44"/>
      <c r="F511" s="44"/>
      <c r="G511" s="44"/>
      <c r="H511" s="44"/>
      <c r="I511" s="116"/>
      <c r="J511" s="44"/>
      <c r="K511" s="44"/>
      <c r="L511" s="31"/>
    </row>
  </sheetData>
  <autoFilter ref="C136:K510"/>
  <mergeCells count="12">
    <mergeCell ref="E129:H129"/>
    <mergeCell ref="L2:V2"/>
    <mergeCell ref="E85:H85"/>
    <mergeCell ref="E87:H87"/>
    <mergeCell ref="E89:H89"/>
    <mergeCell ref="E125:H125"/>
    <mergeCell ref="E127:H12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B2:BM361"/>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89</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127</v>
      </c>
      <c r="F9" s="263"/>
      <c r="G9" s="263"/>
      <c r="H9" s="263"/>
      <c r="I9" s="95"/>
      <c r="L9" s="31"/>
    </row>
    <row r="10" spans="2:46" s="1" customFormat="1" ht="12" customHeight="1">
      <c r="B10" s="31"/>
      <c r="D10" s="26" t="s">
        <v>128</v>
      </c>
      <c r="I10" s="95"/>
      <c r="L10" s="31"/>
    </row>
    <row r="11" spans="2:46" s="1" customFormat="1" ht="36.9" customHeight="1">
      <c r="B11" s="31"/>
      <c r="E11" s="242" t="s">
        <v>1049</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ROUND(J133,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ROUND((SUM(BE133:BE360)),  2)</f>
        <v>0</v>
      </c>
      <c r="I35" s="104">
        <v>0.2</v>
      </c>
      <c r="J35" s="103">
        <f>ROUND(((SUM(BE133:BE360))*I35),  2)</f>
        <v>0</v>
      </c>
      <c r="L35" s="31"/>
    </row>
    <row r="36" spans="2:12" s="1" customFormat="1" ht="14.4" customHeight="1">
      <c r="B36" s="31"/>
      <c r="E36" s="26" t="s">
        <v>36</v>
      </c>
      <c r="F36" s="103">
        <f>ROUND((SUM(BF133:BF360)),  2)</f>
        <v>0</v>
      </c>
      <c r="I36" s="104">
        <v>0.2</v>
      </c>
      <c r="J36" s="103">
        <f>ROUND(((SUM(BF133:BF360))*I36),  2)</f>
        <v>0</v>
      </c>
      <c r="L36" s="31"/>
    </row>
    <row r="37" spans="2:12" s="1" customFormat="1" ht="14.4" hidden="1" customHeight="1">
      <c r="B37" s="31"/>
      <c r="E37" s="26" t="s">
        <v>37</v>
      </c>
      <c r="F37" s="103">
        <f>ROUND((SUM(BG133:BG360)),  2)</f>
        <v>0</v>
      </c>
      <c r="I37" s="104">
        <v>0.2</v>
      </c>
      <c r="J37" s="103">
        <f>0</f>
        <v>0</v>
      </c>
      <c r="L37" s="31"/>
    </row>
    <row r="38" spans="2:12" s="1" customFormat="1" ht="14.4" hidden="1" customHeight="1">
      <c r="B38" s="31"/>
      <c r="E38" s="26" t="s">
        <v>38</v>
      </c>
      <c r="F38" s="103">
        <f>ROUND((SUM(BH133:BH360)),  2)</f>
        <v>0</v>
      </c>
      <c r="I38" s="104">
        <v>0.2</v>
      </c>
      <c r="J38" s="103">
        <f>0</f>
        <v>0</v>
      </c>
      <c r="L38" s="31"/>
    </row>
    <row r="39" spans="2:12" s="1" customFormat="1" ht="14.4" hidden="1" customHeight="1">
      <c r="B39" s="31"/>
      <c r="E39" s="26" t="s">
        <v>39</v>
      </c>
      <c r="F39" s="103">
        <f>ROUND((SUM(BI133:BI360)),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127</v>
      </c>
      <c r="F87" s="263"/>
      <c r="G87" s="263"/>
      <c r="H87" s="263"/>
      <c r="I87" s="95"/>
      <c r="L87" s="31"/>
    </row>
    <row r="88" spans="2:12" s="1" customFormat="1" ht="12" customHeight="1">
      <c r="B88" s="31"/>
      <c r="C88" s="26" t="s">
        <v>128</v>
      </c>
      <c r="I88" s="95"/>
      <c r="L88" s="31"/>
    </row>
    <row r="89" spans="2:12" s="1" customFormat="1" ht="16.5" customHeight="1">
      <c r="B89" s="31"/>
      <c r="E89" s="242" t="str">
        <f>E11</f>
        <v>1-3 - Zdravotechnika</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J133</f>
        <v>0</v>
      </c>
      <c r="L98" s="31"/>
      <c r="AU98" s="16" t="s">
        <v>134</v>
      </c>
    </row>
    <row r="99" spans="2:47" s="8" customFormat="1" ht="24.9" customHeight="1">
      <c r="B99" s="122"/>
      <c r="D99" s="123" t="s">
        <v>135</v>
      </c>
      <c r="E99" s="124"/>
      <c r="F99" s="124"/>
      <c r="G99" s="124"/>
      <c r="H99" s="124"/>
      <c r="I99" s="125"/>
      <c r="J99" s="126">
        <f>J134</f>
        <v>0</v>
      </c>
      <c r="L99" s="122"/>
    </row>
    <row r="100" spans="2:47" s="9" customFormat="1" ht="19.95" customHeight="1">
      <c r="B100" s="127"/>
      <c r="D100" s="128" t="s">
        <v>136</v>
      </c>
      <c r="E100" s="129"/>
      <c r="F100" s="129"/>
      <c r="G100" s="129"/>
      <c r="H100" s="129"/>
      <c r="I100" s="130"/>
      <c r="J100" s="131">
        <f>J135</f>
        <v>0</v>
      </c>
      <c r="L100" s="127"/>
    </row>
    <row r="101" spans="2:47" s="9" customFormat="1" ht="19.95" customHeight="1">
      <c r="B101" s="127"/>
      <c r="D101" s="128" t="s">
        <v>137</v>
      </c>
      <c r="E101" s="129"/>
      <c r="F101" s="129"/>
      <c r="G101" s="129"/>
      <c r="H101" s="129"/>
      <c r="I101" s="130"/>
      <c r="J101" s="131">
        <f>J150</f>
        <v>0</v>
      </c>
      <c r="L101" s="127"/>
    </row>
    <row r="102" spans="2:47" s="9" customFormat="1" ht="19.95" customHeight="1">
      <c r="B102" s="127"/>
      <c r="D102" s="128" t="s">
        <v>1050</v>
      </c>
      <c r="E102" s="129"/>
      <c r="F102" s="129"/>
      <c r="G102" s="129"/>
      <c r="H102" s="129"/>
      <c r="I102" s="130"/>
      <c r="J102" s="131">
        <f>J152</f>
        <v>0</v>
      </c>
      <c r="L102" s="127"/>
    </row>
    <row r="103" spans="2:47" s="9" customFormat="1" ht="19.95" customHeight="1">
      <c r="B103" s="127"/>
      <c r="D103" s="128" t="s">
        <v>1051</v>
      </c>
      <c r="E103" s="129"/>
      <c r="F103" s="129"/>
      <c r="G103" s="129"/>
      <c r="H103" s="129"/>
      <c r="I103" s="130"/>
      <c r="J103" s="131">
        <f>J154</f>
        <v>0</v>
      </c>
      <c r="L103" s="127"/>
    </row>
    <row r="104" spans="2:47" s="9" customFormat="1" ht="19.95" customHeight="1">
      <c r="B104" s="127"/>
      <c r="D104" s="128" t="s">
        <v>141</v>
      </c>
      <c r="E104" s="129"/>
      <c r="F104" s="129"/>
      <c r="G104" s="129"/>
      <c r="H104" s="129"/>
      <c r="I104" s="130"/>
      <c r="J104" s="131">
        <f>J176</f>
        <v>0</v>
      </c>
      <c r="L104" s="127"/>
    </row>
    <row r="105" spans="2:47" s="8" customFormat="1" ht="24.9" customHeight="1">
      <c r="B105" s="122"/>
      <c r="D105" s="123" t="s">
        <v>142</v>
      </c>
      <c r="E105" s="124"/>
      <c r="F105" s="124"/>
      <c r="G105" s="124"/>
      <c r="H105" s="124"/>
      <c r="I105" s="125"/>
      <c r="J105" s="126">
        <f>J178</f>
        <v>0</v>
      </c>
      <c r="L105" s="122"/>
    </row>
    <row r="106" spans="2:47" s="9" customFormat="1" ht="19.95" customHeight="1">
      <c r="B106" s="127"/>
      <c r="D106" s="128" t="s">
        <v>451</v>
      </c>
      <c r="E106" s="129"/>
      <c r="F106" s="129"/>
      <c r="G106" s="129"/>
      <c r="H106" s="129"/>
      <c r="I106" s="130"/>
      <c r="J106" s="131">
        <f>J179</f>
        <v>0</v>
      </c>
      <c r="L106" s="127"/>
    </row>
    <row r="107" spans="2:47" s="9" customFormat="1" ht="19.95" customHeight="1">
      <c r="B107" s="127"/>
      <c r="D107" s="128" t="s">
        <v>1052</v>
      </c>
      <c r="E107" s="129"/>
      <c r="F107" s="129"/>
      <c r="G107" s="129"/>
      <c r="H107" s="129"/>
      <c r="I107" s="130"/>
      <c r="J107" s="131">
        <f>J210</f>
        <v>0</v>
      </c>
      <c r="L107" s="127"/>
    </row>
    <row r="108" spans="2:47" s="9" customFormat="1" ht="19.95" customHeight="1">
      <c r="B108" s="127"/>
      <c r="D108" s="128" t="s">
        <v>1053</v>
      </c>
      <c r="E108" s="129"/>
      <c r="F108" s="129"/>
      <c r="G108" s="129"/>
      <c r="H108" s="129"/>
      <c r="I108" s="130"/>
      <c r="J108" s="131">
        <f>J249</f>
        <v>0</v>
      </c>
      <c r="L108" s="127"/>
    </row>
    <row r="109" spans="2:47" s="9" customFormat="1" ht="19.95" customHeight="1">
      <c r="B109" s="127"/>
      <c r="D109" s="128" t="s">
        <v>1054</v>
      </c>
      <c r="E109" s="129"/>
      <c r="F109" s="129"/>
      <c r="G109" s="129"/>
      <c r="H109" s="129"/>
      <c r="I109" s="130"/>
      <c r="J109" s="131">
        <f>J294</f>
        <v>0</v>
      </c>
      <c r="L109" s="127"/>
    </row>
    <row r="110" spans="2:47" s="9" customFormat="1" ht="19.95" customHeight="1">
      <c r="B110" s="127"/>
      <c r="D110" s="128" t="s">
        <v>452</v>
      </c>
      <c r="E110" s="129"/>
      <c r="F110" s="129"/>
      <c r="G110" s="129"/>
      <c r="H110" s="129"/>
      <c r="I110" s="130"/>
      <c r="J110" s="131">
        <f>J305</f>
        <v>0</v>
      </c>
      <c r="L110" s="127"/>
    </row>
    <row r="111" spans="2:47" s="9" customFormat="1" ht="19.95" customHeight="1">
      <c r="B111" s="127"/>
      <c r="D111" s="128" t="s">
        <v>144</v>
      </c>
      <c r="E111" s="129"/>
      <c r="F111" s="129"/>
      <c r="G111" s="129"/>
      <c r="H111" s="129"/>
      <c r="I111" s="130"/>
      <c r="J111" s="131">
        <f>J350</f>
        <v>0</v>
      </c>
      <c r="L111" s="127"/>
    </row>
    <row r="112" spans="2:47" s="1" customFormat="1" ht="21.75" customHeight="1">
      <c r="B112" s="31"/>
      <c r="I112" s="95"/>
      <c r="L112" s="31"/>
    </row>
    <row r="113" spans="2:12" s="1" customFormat="1" ht="6.9" customHeight="1">
      <c r="B113" s="43"/>
      <c r="C113" s="44"/>
      <c r="D113" s="44"/>
      <c r="E113" s="44"/>
      <c r="F113" s="44"/>
      <c r="G113" s="44"/>
      <c r="H113" s="44"/>
      <c r="I113" s="116"/>
      <c r="J113" s="44"/>
      <c r="K113" s="44"/>
      <c r="L113" s="31"/>
    </row>
    <row r="117" spans="2:12" s="1" customFormat="1" ht="6.9" customHeight="1">
      <c r="B117" s="45"/>
      <c r="C117" s="46"/>
      <c r="D117" s="46"/>
      <c r="E117" s="46"/>
      <c r="F117" s="46"/>
      <c r="G117" s="46"/>
      <c r="H117" s="46"/>
      <c r="I117" s="117"/>
      <c r="J117" s="46"/>
      <c r="K117" s="46"/>
      <c r="L117" s="31"/>
    </row>
    <row r="118" spans="2:12" s="1" customFormat="1" ht="24.9" customHeight="1">
      <c r="B118" s="31"/>
      <c r="C118" s="20" t="s">
        <v>145</v>
      </c>
      <c r="I118" s="95"/>
      <c r="L118" s="31"/>
    </row>
    <row r="119" spans="2:12" s="1" customFormat="1" ht="6.9" customHeight="1">
      <c r="B119" s="31"/>
      <c r="I119" s="95"/>
      <c r="L119" s="31"/>
    </row>
    <row r="120" spans="2:12" s="1" customFormat="1" ht="12" customHeight="1">
      <c r="B120" s="31"/>
      <c r="C120" s="26" t="s">
        <v>14</v>
      </c>
      <c r="I120" s="95"/>
      <c r="L120" s="31"/>
    </row>
    <row r="121" spans="2:12" s="1" customFormat="1" ht="16.5" customHeight="1">
      <c r="B121" s="31"/>
      <c r="E121" s="264" t="str">
        <f>E7</f>
        <v>Základná škola Biely Kostol formou modulov</v>
      </c>
      <c r="F121" s="265"/>
      <c r="G121" s="265"/>
      <c r="H121" s="265"/>
      <c r="I121" s="95"/>
      <c r="L121" s="31"/>
    </row>
    <row r="122" spans="2:12" ht="12" customHeight="1">
      <c r="B122" s="19"/>
      <c r="C122" s="26" t="s">
        <v>126</v>
      </c>
      <c r="L122" s="19"/>
    </row>
    <row r="123" spans="2:12" s="1" customFormat="1" ht="16.5" customHeight="1">
      <c r="B123" s="31"/>
      <c r="E123" s="264" t="s">
        <v>127</v>
      </c>
      <c r="F123" s="263"/>
      <c r="G123" s="263"/>
      <c r="H123" s="263"/>
      <c r="I123" s="95"/>
      <c r="L123" s="31"/>
    </row>
    <row r="124" spans="2:12" s="1" customFormat="1" ht="12" customHeight="1">
      <c r="B124" s="31"/>
      <c r="C124" s="26" t="s">
        <v>128</v>
      </c>
      <c r="I124" s="95"/>
      <c r="L124" s="31"/>
    </row>
    <row r="125" spans="2:12" s="1" customFormat="1" ht="16.5" customHeight="1">
      <c r="B125" s="31"/>
      <c r="E125" s="242" t="str">
        <f>E11</f>
        <v>1-3 - Zdravotechnika</v>
      </c>
      <c r="F125" s="263"/>
      <c r="G125" s="263"/>
      <c r="H125" s="263"/>
      <c r="I125" s="95"/>
      <c r="L125" s="31"/>
    </row>
    <row r="126" spans="2:12" s="1" customFormat="1" ht="6.9" customHeight="1">
      <c r="B126" s="31"/>
      <c r="I126" s="95"/>
      <c r="L126" s="31"/>
    </row>
    <row r="127" spans="2:12" s="1" customFormat="1" ht="12" customHeight="1">
      <c r="B127" s="31"/>
      <c r="C127" s="26" t="s">
        <v>18</v>
      </c>
      <c r="F127" s="24" t="str">
        <f>F14</f>
        <v/>
      </c>
      <c r="I127" s="96" t="s">
        <v>20</v>
      </c>
      <c r="J127" s="51" t="str">
        <f>IF(J14="","",J14)</f>
        <v/>
      </c>
      <c r="L127" s="31"/>
    </row>
    <row r="128" spans="2:12" s="1" customFormat="1" ht="6.9" customHeight="1">
      <c r="B128" s="31"/>
      <c r="I128" s="95"/>
      <c r="L128" s="31"/>
    </row>
    <row r="129" spans="2:65" s="1" customFormat="1" ht="15.15" customHeight="1">
      <c r="B129" s="31"/>
      <c r="C129" s="26" t="s">
        <v>21</v>
      </c>
      <c r="F129" s="24" t="str">
        <f>E17</f>
        <v xml:space="preserve"> </v>
      </c>
      <c r="I129" s="96" t="s">
        <v>26</v>
      </c>
      <c r="J129" s="29" t="str">
        <f>E23</f>
        <v xml:space="preserve"> </v>
      </c>
      <c r="L129" s="31"/>
    </row>
    <row r="130" spans="2:65" s="1" customFormat="1" ht="15.15" customHeight="1">
      <c r="B130" s="31"/>
      <c r="C130" s="26" t="s">
        <v>24</v>
      </c>
      <c r="F130" s="24" t="str">
        <f>IF(E20="","",E20)</f>
        <v>Vyplň údaj</v>
      </c>
      <c r="I130" s="96" t="s">
        <v>28</v>
      </c>
      <c r="J130" s="29" t="str">
        <f>E26</f>
        <v xml:space="preserve"> </v>
      </c>
      <c r="L130" s="31"/>
    </row>
    <row r="131" spans="2:65" s="1" customFormat="1" ht="10.35" customHeight="1">
      <c r="B131" s="31"/>
      <c r="I131" s="95"/>
      <c r="L131" s="31"/>
    </row>
    <row r="132" spans="2:65" s="10" customFormat="1" ht="29.25" customHeight="1">
      <c r="B132" s="132"/>
      <c r="C132" s="133" t="s">
        <v>146</v>
      </c>
      <c r="D132" s="134" t="s">
        <v>55</v>
      </c>
      <c r="E132" s="134" t="s">
        <v>51</v>
      </c>
      <c r="F132" s="134" t="s">
        <v>52</v>
      </c>
      <c r="G132" s="134" t="s">
        <v>147</v>
      </c>
      <c r="H132" s="134" t="s">
        <v>148</v>
      </c>
      <c r="I132" s="135" t="s">
        <v>149</v>
      </c>
      <c r="J132" s="136" t="s">
        <v>132</v>
      </c>
      <c r="K132" s="137" t="s">
        <v>150</v>
      </c>
      <c r="L132" s="132"/>
      <c r="M132" s="58" t="s">
        <v>1</v>
      </c>
      <c r="N132" s="59" t="s">
        <v>34</v>
      </c>
      <c r="O132" s="59" t="s">
        <v>151</v>
      </c>
      <c r="P132" s="59" t="s">
        <v>152</v>
      </c>
      <c r="Q132" s="59" t="s">
        <v>153</v>
      </c>
      <c r="R132" s="59" t="s">
        <v>154</v>
      </c>
      <c r="S132" s="59" t="s">
        <v>155</v>
      </c>
      <c r="T132" s="60" t="s">
        <v>156</v>
      </c>
    </row>
    <row r="133" spans="2:65" s="1" customFormat="1" ht="22.95" customHeight="1">
      <c r="B133" s="31"/>
      <c r="C133" s="63" t="s">
        <v>133</v>
      </c>
      <c r="I133" s="95"/>
      <c r="J133" s="138">
        <f>BK133</f>
        <v>0</v>
      </c>
      <c r="L133" s="31"/>
      <c r="M133" s="61"/>
      <c r="N133" s="52"/>
      <c r="O133" s="52"/>
      <c r="P133" s="139">
        <f>P134+P178</f>
        <v>0</v>
      </c>
      <c r="Q133" s="52"/>
      <c r="R133" s="139">
        <f>R134+R178</f>
        <v>0</v>
      </c>
      <c r="S133" s="52"/>
      <c r="T133" s="140">
        <f>T134+T178</f>
        <v>0</v>
      </c>
      <c r="AT133" s="16" t="s">
        <v>69</v>
      </c>
      <c r="AU133" s="16" t="s">
        <v>134</v>
      </c>
      <c r="BK133" s="141">
        <f>BK134+BK178</f>
        <v>0</v>
      </c>
    </row>
    <row r="134" spans="2:65" s="11" customFormat="1" ht="25.95" customHeight="1">
      <c r="B134" s="142"/>
      <c r="D134" s="143" t="s">
        <v>69</v>
      </c>
      <c r="E134" s="144" t="s">
        <v>157</v>
      </c>
      <c r="F134" s="144" t="s">
        <v>158</v>
      </c>
      <c r="I134" s="145"/>
      <c r="J134" s="146">
        <f>BK134</f>
        <v>0</v>
      </c>
      <c r="L134" s="142"/>
      <c r="M134" s="147"/>
      <c r="N134" s="148"/>
      <c r="O134" s="148"/>
      <c r="P134" s="149">
        <f>P135+P150+P152+P154+P176</f>
        <v>0</v>
      </c>
      <c r="Q134" s="148"/>
      <c r="R134" s="149">
        <f>R135+R150+R152+R154+R176</f>
        <v>0</v>
      </c>
      <c r="S134" s="148"/>
      <c r="T134" s="150">
        <f>T135+T150+T152+T154+T176</f>
        <v>0</v>
      </c>
      <c r="AR134" s="143" t="s">
        <v>74</v>
      </c>
      <c r="AT134" s="151" t="s">
        <v>69</v>
      </c>
      <c r="AU134" s="151" t="s">
        <v>70</v>
      </c>
      <c r="AY134" s="143" t="s">
        <v>159</v>
      </c>
      <c r="BK134" s="152">
        <f>BK135+BK150+BK152+BK154+BK176</f>
        <v>0</v>
      </c>
    </row>
    <row r="135" spans="2:65" s="11" customFormat="1" ht="22.95" customHeight="1">
      <c r="B135" s="142"/>
      <c r="D135" s="143" t="s">
        <v>69</v>
      </c>
      <c r="E135" s="153" t="s">
        <v>74</v>
      </c>
      <c r="F135" s="153" t="s">
        <v>160</v>
      </c>
      <c r="I135" s="145"/>
      <c r="J135" s="154">
        <f>BK135</f>
        <v>0</v>
      </c>
      <c r="L135" s="142"/>
      <c r="M135" s="147"/>
      <c r="N135" s="148"/>
      <c r="O135" s="148"/>
      <c r="P135" s="149">
        <f>SUM(P136:P149)</f>
        <v>0</v>
      </c>
      <c r="Q135" s="148"/>
      <c r="R135" s="149">
        <f>SUM(R136:R149)</f>
        <v>0</v>
      </c>
      <c r="S135" s="148"/>
      <c r="T135" s="150">
        <f>SUM(T136:T149)</f>
        <v>0</v>
      </c>
      <c r="AR135" s="143" t="s">
        <v>74</v>
      </c>
      <c r="AT135" s="151" t="s">
        <v>69</v>
      </c>
      <c r="AU135" s="151" t="s">
        <v>74</v>
      </c>
      <c r="AY135" s="143" t="s">
        <v>159</v>
      </c>
      <c r="BK135" s="152">
        <f>SUM(BK136:BK149)</f>
        <v>0</v>
      </c>
    </row>
    <row r="136" spans="2:65" s="1" customFormat="1" ht="16.5" customHeight="1">
      <c r="B136" s="155"/>
      <c r="C136" s="156" t="s">
        <v>74</v>
      </c>
      <c r="D136" s="156" t="s">
        <v>161</v>
      </c>
      <c r="E136" s="157" t="s">
        <v>1055</v>
      </c>
      <c r="F136" s="158" t="s">
        <v>1056</v>
      </c>
      <c r="G136" s="159" t="s">
        <v>164</v>
      </c>
      <c r="H136" s="160">
        <v>100</v>
      </c>
      <c r="I136" s="161"/>
      <c r="J136" s="162">
        <f>ROUND(I136*H136,2)</f>
        <v>0</v>
      </c>
      <c r="K136" s="158" t="s">
        <v>1</v>
      </c>
      <c r="L136" s="31"/>
      <c r="M136" s="163" t="s">
        <v>1</v>
      </c>
      <c r="N136" s="164" t="s">
        <v>36</v>
      </c>
      <c r="O136" s="54"/>
      <c r="P136" s="165">
        <f>O136*H136</f>
        <v>0</v>
      </c>
      <c r="Q136" s="165">
        <v>0</v>
      </c>
      <c r="R136" s="165">
        <f>Q136*H136</f>
        <v>0</v>
      </c>
      <c r="S136" s="165">
        <v>0</v>
      </c>
      <c r="T136" s="166">
        <f>S136*H136</f>
        <v>0</v>
      </c>
      <c r="AR136" s="167" t="s">
        <v>165</v>
      </c>
      <c r="AT136" s="167" t="s">
        <v>161</v>
      </c>
      <c r="AU136" s="167" t="s">
        <v>82</v>
      </c>
      <c r="AY136" s="16" t="s">
        <v>159</v>
      </c>
      <c r="BE136" s="168">
        <f>IF(N136="základná",J136,0)</f>
        <v>0</v>
      </c>
      <c r="BF136" s="168">
        <f>IF(N136="znížená",J136,0)</f>
        <v>0</v>
      </c>
      <c r="BG136" s="168">
        <f>IF(N136="zákl. prenesená",J136,0)</f>
        <v>0</v>
      </c>
      <c r="BH136" s="168">
        <f>IF(N136="zníž. prenesená",J136,0)</f>
        <v>0</v>
      </c>
      <c r="BI136" s="168">
        <f>IF(N136="nulová",J136,0)</f>
        <v>0</v>
      </c>
      <c r="BJ136" s="16" t="s">
        <v>82</v>
      </c>
      <c r="BK136" s="168">
        <f>ROUND(I136*H136,2)</f>
        <v>0</v>
      </c>
      <c r="BL136" s="16" t="s">
        <v>165</v>
      </c>
      <c r="BM136" s="167" t="s">
        <v>82</v>
      </c>
    </row>
    <row r="137" spans="2:65" s="1" customFormat="1" ht="36" customHeight="1">
      <c r="B137" s="155"/>
      <c r="C137" s="156" t="s">
        <v>82</v>
      </c>
      <c r="D137" s="156" t="s">
        <v>161</v>
      </c>
      <c r="E137" s="157" t="s">
        <v>1057</v>
      </c>
      <c r="F137" s="158" t="s">
        <v>1058</v>
      </c>
      <c r="G137" s="159" t="s">
        <v>164</v>
      </c>
      <c r="H137" s="160">
        <v>50</v>
      </c>
      <c r="I137" s="161"/>
      <c r="J137" s="162">
        <f>ROUND(I137*H137,2)</f>
        <v>0</v>
      </c>
      <c r="K137" s="158" t="s">
        <v>1</v>
      </c>
      <c r="L137" s="31"/>
      <c r="M137" s="163" t="s">
        <v>1</v>
      </c>
      <c r="N137" s="164" t="s">
        <v>36</v>
      </c>
      <c r="O137" s="54"/>
      <c r="P137" s="165">
        <f>O137*H137</f>
        <v>0</v>
      </c>
      <c r="Q137" s="165">
        <v>0</v>
      </c>
      <c r="R137" s="165">
        <f>Q137*H137</f>
        <v>0</v>
      </c>
      <c r="S137" s="165">
        <v>0</v>
      </c>
      <c r="T137" s="166">
        <f>S137*H137</f>
        <v>0</v>
      </c>
      <c r="AR137" s="167" t="s">
        <v>165</v>
      </c>
      <c r="AT137" s="167" t="s">
        <v>161</v>
      </c>
      <c r="AU137" s="167" t="s">
        <v>82</v>
      </c>
      <c r="AY137" s="16" t="s">
        <v>159</v>
      </c>
      <c r="BE137" s="168">
        <f>IF(N137="základná",J137,0)</f>
        <v>0</v>
      </c>
      <c r="BF137" s="168">
        <f>IF(N137="znížená",J137,0)</f>
        <v>0</v>
      </c>
      <c r="BG137" s="168">
        <f>IF(N137="zákl. prenesená",J137,0)</f>
        <v>0</v>
      </c>
      <c r="BH137" s="168">
        <f>IF(N137="zníž. prenesená",J137,0)</f>
        <v>0</v>
      </c>
      <c r="BI137" s="168">
        <f>IF(N137="nulová",J137,0)</f>
        <v>0</v>
      </c>
      <c r="BJ137" s="16" t="s">
        <v>82</v>
      </c>
      <c r="BK137" s="168">
        <f>ROUND(I137*H137,2)</f>
        <v>0</v>
      </c>
      <c r="BL137" s="16" t="s">
        <v>165</v>
      </c>
      <c r="BM137" s="167" t="s">
        <v>165</v>
      </c>
    </row>
    <row r="138" spans="2:65" s="1" customFormat="1" ht="24" customHeight="1">
      <c r="B138" s="155"/>
      <c r="C138" s="156" t="s">
        <v>175</v>
      </c>
      <c r="D138" s="156" t="s">
        <v>161</v>
      </c>
      <c r="E138" s="157" t="s">
        <v>1059</v>
      </c>
      <c r="F138" s="158" t="s">
        <v>1060</v>
      </c>
      <c r="G138" s="159" t="s">
        <v>164</v>
      </c>
      <c r="H138" s="160">
        <v>100</v>
      </c>
      <c r="I138" s="161"/>
      <c r="J138" s="162">
        <f>ROUND(I138*H138,2)</f>
        <v>0</v>
      </c>
      <c r="K138" s="158" t="s">
        <v>1</v>
      </c>
      <c r="L138" s="31"/>
      <c r="M138" s="163" t="s">
        <v>1</v>
      </c>
      <c r="N138" s="164" t="s">
        <v>36</v>
      </c>
      <c r="O138" s="54"/>
      <c r="P138" s="165">
        <f>O138*H138</f>
        <v>0</v>
      </c>
      <c r="Q138" s="165">
        <v>0</v>
      </c>
      <c r="R138" s="165">
        <f>Q138*H138</f>
        <v>0</v>
      </c>
      <c r="S138" s="165">
        <v>0</v>
      </c>
      <c r="T138" s="166">
        <f>S138*H138</f>
        <v>0</v>
      </c>
      <c r="AR138" s="167" t="s">
        <v>165</v>
      </c>
      <c r="AT138" s="167" t="s">
        <v>161</v>
      </c>
      <c r="AU138" s="167" t="s">
        <v>82</v>
      </c>
      <c r="AY138" s="16" t="s">
        <v>159</v>
      </c>
      <c r="BE138" s="168">
        <f>IF(N138="základná",J138,0)</f>
        <v>0</v>
      </c>
      <c r="BF138" s="168">
        <f>IF(N138="znížená",J138,0)</f>
        <v>0</v>
      </c>
      <c r="BG138" s="168">
        <f>IF(N138="zákl. prenesená",J138,0)</f>
        <v>0</v>
      </c>
      <c r="BH138" s="168">
        <f>IF(N138="zníž. prenesená",J138,0)</f>
        <v>0</v>
      </c>
      <c r="BI138" s="168">
        <f>IF(N138="nulová",J138,0)</f>
        <v>0</v>
      </c>
      <c r="BJ138" s="16" t="s">
        <v>82</v>
      </c>
      <c r="BK138" s="168">
        <f>ROUND(I138*H138,2)</f>
        <v>0</v>
      </c>
      <c r="BL138" s="16" t="s">
        <v>165</v>
      </c>
      <c r="BM138" s="167" t="s">
        <v>199</v>
      </c>
    </row>
    <row r="139" spans="2:65" s="1" customFormat="1" ht="24" customHeight="1">
      <c r="B139" s="155"/>
      <c r="C139" s="156" t="s">
        <v>165</v>
      </c>
      <c r="D139" s="156" t="s">
        <v>161</v>
      </c>
      <c r="E139" s="157" t="s">
        <v>254</v>
      </c>
      <c r="F139" s="158" t="s">
        <v>1061</v>
      </c>
      <c r="G139" s="159" t="s">
        <v>164</v>
      </c>
      <c r="H139" s="160">
        <v>50</v>
      </c>
      <c r="I139" s="161"/>
      <c r="J139" s="162">
        <f>ROUND(I139*H139,2)</f>
        <v>0</v>
      </c>
      <c r="K139" s="158" t="s">
        <v>1</v>
      </c>
      <c r="L139" s="31"/>
      <c r="M139" s="163" t="s">
        <v>1</v>
      </c>
      <c r="N139" s="164" t="s">
        <v>36</v>
      </c>
      <c r="O139" s="54"/>
      <c r="P139" s="165">
        <f>O139*H139</f>
        <v>0</v>
      </c>
      <c r="Q139" s="165">
        <v>0</v>
      </c>
      <c r="R139" s="165">
        <f>Q139*H139</f>
        <v>0</v>
      </c>
      <c r="S139" s="165">
        <v>0</v>
      </c>
      <c r="T139" s="166">
        <f>S139*H139</f>
        <v>0</v>
      </c>
      <c r="AR139" s="167" t="s">
        <v>165</v>
      </c>
      <c r="AT139" s="167" t="s">
        <v>161</v>
      </c>
      <c r="AU139" s="167" t="s">
        <v>82</v>
      </c>
      <c r="AY139" s="16" t="s">
        <v>159</v>
      </c>
      <c r="BE139" s="168">
        <f>IF(N139="základná",J139,0)</f>
        <v>0</v>
      </c>
      <c r="BF139" s="168">
        <f>IF(N139="znížená",J139,0)</f>
        <v>0</v>
      </c>
      <c r="BG139" s="168">
        <f>IF(N139="zákl. prenesená",J139,0)</f>
        <v>0</v>
      </c>
      <c r="BH139" s="168">
        <f>IF(N139="zníž. prenesená",J139,0)</f>
        <v>0</v>
      </c>
      <c r="BI139" s="168">
        <f>IF(N139="nulová",J139,0)</f>
        <v>0</v>
      </c>
      <c r="BJ139" s="16" t="s">
        <v>82</v>
      </c>
      <c r="BK139" s="168">
        <f>ROUND(I139*H139,2)</f>
        <v>0</v>
      </c>
      <c r="BL139" s="16" t="s">
        <v>165</v>
      </c>
      <c r="BM139" s="167" t="s">
        <v>212</v>
      </c>
    </row>
    <row r="140" spans="2:65" s="1" customFormat="1" ht="36" customHeight="1">
      <c r="B140" s="155"/>
      <c r="C140" s="156" t="s">
        <v>195</v>
      </c>
      <c r="D140" s="156" t="s">
        <v>161</v>
      </c>
      <c r="E140" s="157" t="s">
        <v>259</v>
      </c>
      <c r="F140" s="158" t="s">
        <v>260</v>
      </c>
      <c r="G140" s="159" t="s">
        <v>164</v>
      </c>
      <c r="H140" s="160">
        <v>350</v>
      </c>
      <c r="I140" s="161"/>
      <c r="J140" s="162">
        <f>ROUND(I140*H140,2)</f>
        <v>0</v>
      </c>
      <c r="K140" s="158" t="s">
        <v>172</v>
      </c>
      <c r="L140" s="31"/>
      <c r="M140" s="163" t="s">
        <v>1</v>
      </c>
      <c r="N140" s="164" t="s">
        <v>36</v>
      </c>
      <c r="O140" s="54"/>
      <c r="P140" s="165">
        <f>O140*H140</f>
        <v>0</v>
      </c>
      <c r="Q140" s="165">
        <v>0</v>
      </c>
      <c r="R140" s="165">
        <f>Q140*H140</f>
        <v>0</v>
      </c>
      <c r="S140" s="165">
        <v>0</v>
      </c>
      <c r="T140" s="166">
        <f>S140*H140</f>
        <v>0</v>
      </c>
      <c r="AR140" s="167" t="s">
        <v>165</v>
      </c>
      <c r="AT140" s="167" t="s">
        <v>161</v>
      </c>
      <c r="AU140" s="167" t="s">
        <v>82</v>
      </c>
      <c r="AY140" s="16" t="s">
        <v>159</v>
      </c>
      <c r="BE140" s="168">
        <f>IF(N140="základná",J140,0)</f>
        <v>0</v>
      </c>
      <c r="BF140" s="168">
        <f>IF(N140="znížená",J140,0)</f>
        <v>0</v>
      </c>
      <c r="BG140" s="168">
        <f>IF(N140="zákl. prenesená",J140,0)</f>
        <v>0</v>
      </c>
      <c r="BH140" s="168">
        <f>IF(N140="zníž. prenesená",J140,0)</f>
        <v>0</v>
      </c>
      <c r="BI140" s="168">
        <f>IF(N140="nulová",J140,0)</f>
        <v>0</v>
      </c>
      <c r="BJ140" s="16" t="s">
        <v>82</v>
      </c>
      <c r="BK140" s="168">
        <f>ROUND(I140*H140,2)</f>
        <v>0</v>
      </c>
      <c r="BL140" s="16" t="s">
        <v>165</v>
      </c>
      <c r="BM140" s="167" t="s">
        <v>1062</v>
      </c>
    </row>
    <row r="141" spans="2:65" s="12" customFormat="1">
      <c r="B141" s="169"/>
      <c r="D141" s="170" t="s">
        <v>167</v>
      </c>
      <c r="E141" s="171" t="s">
        <v>1</v>
      </c>
      <c r="F141" s="172" t="s">
        <v>1063</v>
      </c>
      <c r="H141" s="173">
        <v>350</v>
      </c>
      <c r="I141" s="174"/>
      <c r="L141" s="169"/>
      <c r="M141" s="175"/>
      <c r="N141" s="176"/>
      <c r="O141" s="176"/>
      <c r="P141" s="176"/>
      <c r="Q141" s="176"/>
      <c r="R141" s="176"/>
      <c r="S141" s="176"/>
      <c r="T141" s="177"/>
      <c r="AT141" s="171" t="s">
        <v>167</v>
      </c>
      <c r="AU141" s="171" t="s">
        <v>82</v>
      </c>
      <c r="AV141" s="12" t="s">
        <v>82</v>
      </c>
      <c r="AW141" s="12" t="s">
        <v>27</v>
      </c>
      <c r="AX141" s="12" t="s">
        <v>74</v>
      </c>
      <c r="AY141" s="171" t="s">
        <v>159</v>
      </c>
    </row>
    <row r="142" spans="2:65" s="1" customFormat="1" ht="24" customHeight="1">
      <c r="B142" s="155"/>
      <c r="C142" s="156" t="s">
        <v>199</v>
      </c>
      <c r="D142" s="156" t="s">
        <v>161</v>
      </c>
      <c r="E142" s="157" t="s">
        <v>264</v>
      </c>
      <c r="F142" s="158" t="s">
        <v>265</v>
      </c>
      <c r="G142" s="159" t="s">
        <v>164</v>
      </c>
      <c r="H142" s="160">
        <v>50</v>
      </c>
      <c r="I142" s="161"/>
      <c r="J142" s="162">
        <f t="shared" ref="J142:J147" si="0">ROUND(I142*H142,2)</f>
        <v>0</v>
      </c>
      <c r="K142" s="158" t="s">
        <v>1</v>
      </c>
      <c r="L142" s="31"/>
      <c r="M142" s="163" t="s">
        <v>1</v>
      </c>
      <c r="N142" s="164" t="s">
        <v>36</v>
      </c>
      <c r="O142" s="54"/>
      <c r="P142" s="165">
        <f t="shared" ref="P142:P147" si="1">O142*H142</f>
        <v>0</v>
      </c>
      <c r="Q142" s="165">
        <v>0</v>
      </c>
      <c r="R142" s="165">
        <f t="shared" ref="R142:R147" si="2">Q142*H142</f>
        <v>0</v>
      </c>
      <c r="S142" s="165">
        <v>0</v>
      </c>
      <c r="T142" s="166">
        <f t="shared" ref="T142:T147" si="3">S142*H142</f>
        <v>0</v>
      </c>
      <c r="AR142" s="167" t="s">
        <v>165</v>
      </c>
      <c r="AT142" s="167" t="s">
        <v>161</v>
      </c>
      <c r="AU142" s="167" t="s">
        <v>82</v>
      </c>
      <c r="AY142" s="16" t="s">
        <v>159</v>
      </c>
      <c r="BE142" s="168">
        <f t="shared" ref="BE142:BE147" si="4">IF(N142="základná",J142,0)</f>
        <v>0</v>
      </c>
      <c r="BF142" s="168">
        <f t="shared" ref="BF142:BF147" si="5">IF(N142="znížená",J142,0)</f>
        <v>0</v>
      </c>
      <c r="BG142" s="168">
        <f t="shared" ref="BG142:BG147" si="6">IF(N142="zákl. prenesená",J142,0)</f>
        <v>0</v>
      </c>
      <c r="BH142" s="168">
        <f t="shared" ref="BH142:BH147" si="7">IF(N142="zníž. prenesená",J142,0)</f>
        <v>0</v>
      </c>
      <c r="BI142" s="168">
        <f t="shared" ref="BI142:BI147" si="8">IF(N142="nulová",J142,0)</f>
        <v>0</v>
      </c>
      <c r="BJ142" s="16" t="s">
        <v>82</v>
      </c>
      <c r="BK142" s="168">
        <f t="shared" ref="BK142:BK147" si="9">ROUND(I142*H142,2)</f>
        <v>0</v>
      </c>
      <c r="BL142" s="16" t="s">
        <v>165</v>
      </c>
      <c r="BM142" s="167" t="s">
        <v>230</v>
      </c>
    </row>
    <row r="143" spans="2:65" s="1" customFormat="1" ht="16.5" customHeight="1">
      <c r="B143" s="155"/>
      <c r="C143" s="156" t="s">
        <v>205</v>
      </c>
      <c r="D143" s="156" t="s">
        <v>161</v>
      </c>
      <c r="E143" s="157" t="s">
        <v>268</v>
      </c>
      <c r="F143" s="158" t="s">
        <v>269</v>
      </c>
      <c r="G143" s="159" t="s">
        <v>164</v>
      </c>
      <c r="H143" s="160">
        <v>50</v>
      </c>
      <c r="I143" s="161"/>
      <c r="J143" s="162">
        <f t="shared" si="0"/>
        <v>0</v>
      </c>
      <c r="K143" s="158" t="s">
        <v>1</v>
      </c>
      <c r="L143" s="31"/>
      <c r="M143" s="163" t="s">
        <v>1</v>
      </c>
      <c r="N143" s="164" t="s">
        <v>36</v>
      </c>
      <c r="O143" s="54"/>
      <c r="P143" s="165">
        <f t="shared" si="1"/>
        <v>0</v>
      </c>
      <c r="Q143" s="165">
        <v>0</v>
      </c>
      <c r="R143" s="165">
        <f t="shared" si="2"/>
        <v>0</v>
      </c>
      <c r="S143" s="165">
        <v>0</v>
      </c>
      <c r="T143" s="166">
        <f t="shared" si="3"/>
        <v>0</v>
      </c>
      <c r="AR143" s="167" t="s">
        <v>165</v>
      </c>
      <c r="AT143" s="167" t="s">
        <v>161</v>
      </c>
      <c r="AU143" s="167" t="s">
        <v>82</v>
      </c>
      <c r="AY143" s="16" t="s">
        <v>159</v>
      </c>
      <c r="BE143" s="168">
        <f t="shared" si="4"/>
        <v>0</v>
      </c>
      <c r="BF143" s="168">
        <f t="shared" si="5"/>
        <v>0</v>
      </c>
      <c r="BG143" s="168">
        <f t="shared" si="6"/>
        <v>0</v>
      </c>
      <c r="BH143" s="168">
        <f t="shared" si="7"/>
        <v>0</v>
      </c>
      <c r="BI143" s="168">
        <f t="shared" si="8"/>
        <v>0</v>
      </c>
      <c r="BJ143" s="16" t="s">
        <v>82</v>
      </c>
      <c r="BK143" s="168">
        <f t="shared" si="9"/>
        <v>0</v>
      </c>
      <c r="BL143" s="16" t="s">
        <v>165</v>
      </c>
      <c r="BM143" s="167" t="s">
        <v>243</v>
      </c>
    </row>
    <row r="144" spans="2:65" s="1" customFormat="1" ht="24" customHeight="1">
      <c r="B144" s="155"/>
      <c r="C144" s="156" t="s">
        <v>212</v>
      </c>
      <c r="D144" s="156" t="s">
        <v>161</v>
      </c>
      <c r="E144" s="157" t="s">
        <v>272</v>
      </c>
      <c r="F144" s="158" t="s">
        <v>273</v>
      </c>
      <c r="G144" s="159" t="s">
        <v>227</v>
      </c>
      <c r="H144" s="160">
        <v>100</v>
      </c>
      <c r="I144" s="161"/>
      <c r="J144" s="162">
        <f t="shared" si="0"/>
        <v>0</v>
      </c>
      <c r="K144" s="158" t="s">
        <v>1</v>
      </c>
      <c r="L144" s="31"/>
      <c r="M144" s="163" t="s">
        <v>1</v>
      </c>
      <c r="N144" s="164" t="s">
        <v>36</v>
      </c>
      <c r="O144" s="54"/>
      <c r="P144" s="165">
        <f t="shared" si="1"/>
        <v>0</v>
      </c>
      <c r="Q144" s="165">
        <v>0</v>
      </c>
      <c r="R144" s="165">
        <f t="shared" si="2"/>
        <v>0</v>
      </c>
      <c r="S144" s="165">
        <v>0</v>
      </c>
      <c r="T144" s="166">
        <f t="shared" si="3"/>
        <v>0</v>
      </c>
      <c r="AR144" s="167" t="s">
        <v>165</v>
      </c>
      <c r="AT144" s="167" t="s">
        <v>161</v>
      </c>
      <c r="AU144" s="167" t="s">
        <v>82</v>
      </c>
      <c r="AY144" s="16" t="s">
        <v>159</v>
      </c>
      <c r="BE144" s="168">
        <f t="shared" si="4"/>
        <v>0</v>
      </c>
      <c r="BF144" s="168">
        <f t="shared" si="5"/>
        <v>0</v>
      </c>
      <c r="BG144" s="168">
        <f t="shared" si="6"/>
        <v>0</v>
      </c>
      <c r="BH144" s="168">
        <f t="shared" si="7"/>
        <v>0</v>
      </c>
      <c r="BI144" s="168">
        <f t="shared" si="8"/>
        <v>0</v>
      </c>
      <c r="BJ144" s="16" t="s">
        <v>82</v>
      </c>
      <c r="BK144" s="168">
        <f t="shared" si="9"/>
        <v>0</v>
      </c>
      <c r="BL144" s="16" t="s">
        <v>165</v>
      </c>
      <c r="BM144" s="167" t="s">
        <v>253</v>
      </c>
    </row>
    <row r="145" spans="2:65" s="1" customFormat="1" ht="24" customHeight="1">
      <c r="B145" s="155"/>
      <c r="C145" s="156" t="s">
        <v>223</v>
      </c>
      <c r="D145" s="156" t="s">
        <v>161</v>
      </c>
      <c r="E145" s="157" t="s">
        <v>1064</v>
      </c>
      <c r="F145" s="158" t="s">
        <v>207</v>
      </c>
      <c r="G145" s="159" t="s">
        <v>164</v>
      </c>
      <c r="H145" s="160">
        <v>50</v>
      </c>
      <c r="I145" s="161"/>
      <c r="J145" s="162">
        <f t="shared" si="0"/>
        <v>0</v>
      </c>
      <c r="K145" s="158" t="s">
        <v>1</v>
      </c>
      <c r="L145" s="31"/>
      <c r="M145" s="163" t="s">
        <v>1</v>
      </c>
      <c r="N145" s="164" t="s">
        <v>36</v>
      </c>
      <c r="O145" s="54"/>
      <c r="P145" s="165">
        <f t="shared" si="1"/>
        <v>0</v>
      </c>
      <c r="Q145" s="165">
        <v>0</v>
      </c>
      <c r="R145" s="165">
        <f t="shared" si="2"/>
        <v>0</v>
      </c>
      <c r="S145" s="165">
        <v>0</v>
      </c>
      <c r="T145" s="166">
        <f t="shared" si="3"/>
        <v>0</v>
      </c>
      <c r="AR145" s="167" t="s">
        <v>165</v>
      </c>
      <c r="AT145" s="167" t="s">
        <v>161</v>
      </c>
      <c r="AU145" s="167" t="s">
        <v>82</v>
      </c>
      <c r="AY145" s="16" t="s">
        <v>159</v>
      </c>
      <c r="BE145" s="168">
        <f t="shared" si="4"/>
        <v>0</v>
      </c>
      <c r="BF145" s="168">
        <f t="shared" si="5"/>
        <v>0</v>
      </c>
      <c r="BG145" s="168">
        <f t="shared" si="6"/>
        <v>0</v>
      </c>
      <c r="BH145" s="168">
        <f t="shared" si="7"/>
        <v>0</v>
      </c>
      <c r="BI145" s="168">
        <f t="shared" si="8"/>
        <v>0</v>
      </c>
      <c r="BJ145" s="16" t="s">
        <v>82</v>
      </c>
      <c r="BK145" s="168">
        <f t="shared" si="9"/>
        <v>0</v>
      </c>
      <c r="BL145" s="16" t="s">
        <v>165</v>
      </c>
      <c r="BM145" s="167" t="s">
        <v>263</v>
      </c>
    </row>
    <row r="146" spans="2:65" s="1" customFormat="1" ht="24" customHeight="1">
      <c r="B146" s="155"/>
      <c r="C146" s="156" t="s">
        <v>230</v>
      </c>
      <c r="D146" s="156" t="s">
        <v>161</v>
      </c>
      <c r="E146" s="157" t="s">
        <v>1065</v>
      </c>
      <c r="F146" s="158" t="s">
        <v>1066</v>
      </c>
      <c r="G146" s="159" t="s">
        <v>164</v>
      </c>
      <c r="H146" s="160">
        <v>40</v>
      </c>
      <c r="I146" s="161"/>
      <c r="J146" s="162">
        <f t="shared" si="0"/>
        <v>0</v>
      </c>
      <c r="K146" s="158" t="s">
        <v>1</v>
      </c>
      <c r="L146" s="31"/>
      <c r="M146" s="163" t="s">
        <v>1</v>
      </c>
      <c r="N146" s="164" t="s">
        <v>36</v>
      </c>
      <c r="O146" s="54"/>
      <c r="P146" s="165">
        <f t="shared" si="1"/>
        <v>0</v>
      </c>
      <c r="Q146" s="165">
        <v>0</v>
      </c>
      <c r="R146" s="165">
        <f t="shared" si="2"/>
        <v>0</v>
      </c>
      <c r="S146" s="165">
        <v>0</v>
      </c>
      <c r="T146" s="166">
        <f t="shared" si="3"/>
        <v>0</v>
      </c>
      <c r="AR146" s="167" t="s">
        <v>165</v>
      </c>
      <c r="AT146" s="167" t="s">
        <v>161</v>
      </c>
      <c r="AU146" s="167" t="s">
        <v>82</v>
      </c>
      <c r="AY146" s="16" t="s">
        <v>159</v>
      </c>
      <c r="BE146" s="168">
        <f t="shared" si="4"/>
        <v>0</v>
      </c>
      <c r="BF146" s="168">
        <f t="shared" si="5"/>
        <v>0</v>
      </c>
      <c r="BG146" s="168">
        <f t="shared" si="6"/>
        <v>0</v>
      </c>
      <c r="BH146" s="168">
        <f t="shared" si="7"/>
        <v>0</v>
      </c>
      <c r="BI146" s="168">
        <f t="shared" si="8"/>
        <v>0</v>
      </c>
      <c r="BJ146" s="16" t="s">
        <v>82</v>
      </c>
      <c r="BK146" s="168">
        <f t="shared" si="9"/>
        <v>0</v>
      </c>
      <c r="BL146" s="16" t="s">
        <v>165</v>
      </c>
      <c r="BM146" s="167" t="s">
        <v>7</v>
      </c>
    </row>
    <row r="147" spans="2:65" s="1" customFormat="1" ht="16.5" customHeight="1">
      <c r="B147" s="155"/>
      <c r="C147" s="195" t="s">
        <v>235</v>
      </c>
      <c r="D147" s="195" t="s">
        <v>224</v>
      </c>
      <c r="E147" s="196" t="s">
        <v>1067</v>
      </c>
      <c r="F147" s="197" t="s">
        <v>1068</v>
      </c>
      <c r="G147" s="198" t="s">
        <v>227</v>
      </c>
      <c r="H147" s="199">
        <v>84</v>
      </c>
      <c r="I147" s="200"/>
      <c r="J147" s="201">
        <f t="shared" si="0"/>
        <v>0</v>
      </c>
      <c r="K147" s="197" t="s">
        <v>1</v>
      </c>
      <c r="L147" s="202"/>
      <c r="M147" s="203" t="s">
        <v>1</v>
      </c>
      <c r="N147" s="204" t="s">
        <v>36</v>
      </c>
      <c r="O147" s="54"/>
      <c r="P147" s="165">
        <f t="shared" si="1"/>
        <v>0</v>
      </c>
      <c r="Q147" s="165">
        <v>0</v>
      </c>
      <c r="R147" s="165">
        <f t="shared" si="2"/>
        <v>0</v>
      </c>
      <c r="S147" s="165">
        <v>0</v>
      </c>
      <c r="T147" s="166">
        <f t="shared" si="3"/>
        <v>0</v>
      </c>
      <c r="AR147" s="167" t="s">
        <v>212</v>
      </c>
      <c r="AT147" s="167" t="s">
        <v>224</v>
      </c>
      <c r="AU147" s="167" t="s">
        <v>82</v>
      </c>
      <c r="AY147" s="16" t="s">
        <v>159</v>
      </c>
      <c r="BE147" s="168">
        <f t="shared" si="4"/>
        <v>0</v>
      </c>
      <c r="BF147" s="168">
        <f t="shared" si="5"/>
        <v>0</v>
      </c>
      <c r="BG147" s="168">
        <f t="shared" si="6"/>
        <v>0</v>
      </c>
      <c r="BH147" s="168">
        <f t="shared" si="7"/>
        <v>0</v>
      </c>
      <c r="BI147" s="168">
        <f t="shared" si="8"/>
        <v>0</v>
      </c>
      <c r="BJ147" s="16" t="s">
        <v>82</v>
      </c>
      <c r="BK147" s="168">
        <f t="shared" si="9"/>
        <v>0</v>
      </c>
      <c r="BL147" s="16" t="s">
        <v>165</v>
      </c>
      <c r="BM147" s="167" t="s">
        <v>271</v>
      </c>
    </row>
    <row r="148" spans="2:65" s="12" customFormat="1">
      <c r="B148" s="169"/>
      <c r="D148" s="170" t="s">
        <v>167</v>
      </c>
      <c r="E148" s="171" t="s">
        <v>1</v>
      </c>
      <c r="F148" s="172" t="s">
        <v>1069</v>
      </c>
      <c r="H148" s="173">
        <v>84</v>
      </c>
      <c r="I148" s="174"/>
      <c r="L148" s="169"/>
      <c r="M148" s="175"/>
      <c r="N148" s="176"/>
      <c r="O148" s="176"/>
      <c r="P148" s="176"/>
      <c r="Q148" s="176"/>
      <c r="R148" s="176"/>
      <c r="S148" s="176"/>
      <c r="T148" s="177"/>
      <c r="AT148" s="171" t="s">
        <v>167</v>
      </c>
      <c r="AU148" s="171" t="s">
        <v>82</v>
      </c>
      <c r="AV148" s="12" t="s">
        <v>82</v>
      </c>
      <c r="AW148" s="12" t="s">
        <v>27</v>
      </c>
      <c r="AX148" s="12" t="s">
        <v>74</v>
      </c>
      <c r="AY148" s="171" t="s">
        <v>159</v>
      </c>
    </row>
    <row r="149" spans="2:65" s="1" customFormat="1" ht="16.5" customHeight="1">
      <c r="B149" s="155"/>
      <c r="C149" s="156" t="s">
        <v>243</v>
      </c>
      <c r="D149" s="156" t="s">
        <v>161</v>
      </c>
      <c r="E149" s="157" t="s">
        <v>1070</v>
      </c>
      <c r="F149" s="158" t="s">
        <v>1071</v>
      </c>
      <c r="G149" s="159" t="s">
        <v>202</v>
      </c>
      <c r="H149" s="160">
        <v>120</v>
      </c>
      <c r="I149" s="161"/>
      <c r="J149" s="162">
        <f>ROUND(I149*H149,2)</f>
        <v>0</v>
      </c>
      <c r="K149" s="158" t="s">
        <v>1</v>
      </c>
      <c r="L149" s="31"/>
      <c r="M149" s="163" t="s">
        <v>1</v>
      </c>
      <c r="N149" s="164" t="s">
        <v>36</v>
      </c>
      <c r="O149" s="54"/>
      <c r="P149" s="165">
        <f>O149*H149</f>
        <v>0</v>
      </c>
      <c r="Q149" s="165">
        <v>0</v>
      </c>
      <c r="R149" s="165">
        <f>Q149*H149</f>
        <v>0</v>
      </c>
      <c r="S149" s="165">
        <v>0</v>
      </c>
      <c r="T149" s="166">
        <f>S149*H149</f>
        <v>0</v>
      </c>
      <c r="AR149" s="167" t="s">
        <v>165</v>
      </c>
      <c r="AT149" s="167" t="s">
        <v>161</v>
      </c>
      <c r="AU149" s="167" t="s">
        <v>82</v>
      </c>
      <c r="AY149" s="16" t="s">
        <v>159</v>
      </c>
      <c r="BE149" s="168">
        <f>IF(N149="základná",J149,0)</f>
        <v>0</v>
      </c>
      <c r="BF149" s="168">
        <f>IF(N149="znížená",J149,0)</f>
        <v>0</v>
      </c>
      <c r="BG149" s="168">
        <f>IF(N149="zákl. prenesená",J149,0)</f>
        <v>0</v>
      </c>
      <c r="BH149" s="168">
        <f>IF(N149="zníž. prenesená",J149,0)</f>
        <v>0</v>
      </c>
      <c r="BI149" s="168">
        <f>IF(N149="nulová",J149,0)</f>
        <v>0</v>
      </c>
      <c r="BJ149" s="16" t="s">
        <v>82</v>
      </c>
      <c r="BK149" s="168">
        <f>ROUND(I149*H149,2)</f>
        <v>0</v>
      </c>
      <c r="BL149" s="16" t="s">
        <v>165</v>
      </c>
      <c r="BM149" s="167" t="s">
        <v>294</v>
      </c>
    </row>
    <row r="150" spans="2:65" s="11" customFormat="1" ht="22.95" customHeight="1">
      <c r="B150" s="142"/>
      <c r="D150" s="143" t="s">
        <v>69</v>
      </c>
      <c r="E150" s="153" t="s">
        <v>82</v>
      </c>
      <c r="F150" s="153" t="s">
        <v>276</v>
      </c>
      <c r="I150" s="145"/>
      <c r="J150" s="154">
        <f>BK150</f>
        <v>0</v>
      </c>
      <c r="L150" s="142"/>
      <c r="M150" s="147"/>
      <c r="N150" s="148"/>
      <c r="O150" s="148"/>
      <c r="P150" s="149">
        <f>P151</f>
        <v>0</v>
      </c>
      <c r="Q150" s="148"/>
      <c r="R150" s="149">
        <f>R151</f>
        <v>0</v>
      </c>
      <c r="S150" s="148"/>
      <c r="T150" s="150">
        <f>T151</f>
        <v>0</v>
      </c>
      <c r="AR150" s="143" t="s">
        <v>74</v>
      </c>
      <c r="AT150" s="151" t="s">
        <v>69</v>
      </c>
      <c r="AU150" s="151" t="s">
        <v>74</v>
      </c>
      <c r="AY150" s="143" t="s">
        <v>159</v>
      </c>
      <c r="BK150" s="152">
        <f>BK151</f>
        <v>0</v>
      </c>
    </row>
    <row r="151" spans="2:65" s="1" customFormat="1" ht="24" customHeight="1">
      <c r="B151" s="155"/>
      <c r="C151" s="156" t="s">
        <v>248</v>
      </c>
      <c r="D151" s="156" t="s">
        <v>161</v>
      </c>
      <c r="E151" s="157" t="s">
        <v>1072</v>
      </c>
      <c r="F151" s="158" t="s">
        <v>1073</v>
      </c>
      <c r="G151" s="159" t="s">
        <v>202</v>
      </c>
      <c r="H151" s="160">
        <v>120</v>
      </c>
      <c r="I151" s="161"/>
      <c r="J151" s="162">
        <f>ROUND(I151*H151,2)</f>
        <v>0</v>
      </c>
      <c r="K151" s="158" t="s">
        <v>1</v>
      </c>
      <c r="L151" s="31"/>
      <c r="M151" s="163" t="s">
        <v>1</v>
      </c>
      <c r="N151" s="164" t="s">
        <v>36</v>
      </c>
      <c r="O151" s="54"/>
      <c r="P151" s="165">
        <f>O151*H151</f>
        <v>0</v>
      </c>
      <c r="Q151" s="165">
        <v>0</v>
      </c>
      <c r="R151" s="165">
        <f>Q151*H151</f>
        <v>0</v>
      </c>
      <c r="S151" s="165">
        <v>0</v>
      </c>
      <c r="T151" s="166">
        <f>S151*H151</f>
        <v>0</v>
      </c>
      <c r="AR151" s="167" t="s">
        <v>165</v>
      </c>
      <c r="AT151" s="167" t="s">
        <v>161</v>
      </c>
      <c r="AU151" s="167" t="s">
        <v>82</v>
      </c>
      <c r="AY151" s="16" t="s">
        <v>159</v>
      </c>
      <c r="BE151" s="168">
        <f>IF(N151="základná",J151,0)</f>
        <v>0</v>
      </c>
      <c r="BF151" s="168">
        <f>IF(N151="znížená",J151,0)</f>
        <v>0</v>
      </c>
      <c r="BG151" s="168">
        <f>IF(N151="zákl. prenesená",J151,0)</f>
        <v>0</v>
      </c>
      <c r="BH151" s="168">
        <f>IF(N151="zníž. prenesená",J151,0)</f>
        <v>0</v>
      </c>
      <c r="BI151" s="168">
        <f>IF(N151="nulová",J151,0)</f>
        <v>0</v>
      </c>
      <c r="BJ151" s="16" t="s">
        <v>82</v>
      </c>
      <c r="BK151" s="168">
        <f>ROUND(I151*H151,2)</f>
        <v>0</v>
      </c>
      <c r="BL151" s="16" t="s">
        <v>165</v>
      </c>
      <c r="BM151" s="167" t="s">
        <v>314</v>
      </c>
    </row>
    <row r="152" spans="2:65" s="11" customFormat="1" ht="22.95" customHeight="1">
      <c r="B152" s="142"/>
      <c r="D152" s="143" t="s">
        <v>69</v>
      </c>
      <c r="E152" s="153" t="s">
        <v>165</v>
      </c>
      <c r="F152" s="153" t="s">
        <v>1074</v>
      </c>
      <c r="I152" s="145"/>
      <c r="J152" s="154">
        <f>BK152</f>
        <v>0</v>
      </c>
      <c r="L152" s="142"/>
      <c r="M152" s="147"/>
      <c r="N152" s="148"/>
      <c r="O152" s="148"/>
      <c r="P152" s="149">
        <f>P153</f>
        <v>0</v>
      </c>
      <c r="Q152" s="148"/>
      <c r="R152" s="149">
        <f>R153</f>
        <v>0</v>
      </c>
      <c r="S152" s="148"/>
      <c r="T152" s="150">
        <f>T153</f>
        <v>0</v>
      </c>
      <c r="AR152" s="143" t="s">
        <v>74</v>
      </c>
      <c r="AT152" s="151" t="s">
        <v>69</v>
      </c>
      <c r="AU152" s="151" t="s">
        <v>74</v>
      </c>
      <c r="AY152" s="143" t="s">
        <v>159</v>
      </c>
      <c r="BK152" s="152">
        <f>BK153</f>
        <v>0</v>
      </c>
    </row>
    <row r="153" spans="2:65" s="1" customFormat="1" ht="36" customHeight="1">
      <c r="B153" s="155"/>
      <c r="C153" s="156" t="s">
        <v>253</v>
      </c>
      <c r="D153" s="156" t="s">
        <v>161</v>
      </c>
      <c r="E153" s="157" t="s">
        <v>1075</v>
      </c>
      <c r="F153" s="158" t="s">
        <v>1076</v>
      </c>
      <c r="G153" s="159" t="s">
        <v>164</v>
      </c>
      <c r="H153" s="160">
        <v>4</v>
      </c>
      <c r="I153" s="161"/>
      <c r="J153" s="162">
        <f>ROUND(I153*H153,2)</f>
        <v>0</v>
      </c>
      <c r="K153" s="158" t="s">
        <v>1</v>
      </c>
      <c r="L153" s="31"/>
      <c r="M153" s="163" t="s">
        <v>1</v>
      </c>
      <c r="N153" s="164" t="s">
        <v>36</v>
      </c>
      <c r="O153" s="54"/>
      <c r="P153" s="165">
        <f>O153*H153</f>
        <v>0</v>
      </c>
      <c r="Q153" s="165">
        <v>0</v>
      </c>
      <c r="R153" s="165">
        <f>Q153*H153</f>
        <v>0</v>
      </c>
      <c r="S153" s="165">
        <v>0</v>
      </c>
      <c r="T153" s="166">
        <f>S153*H153</f>
        <v>0</v>
      </c>
      <c r="AR153" s="167" t="s">
        <v>165</v>
      </c>
      <c r="AT153" s="167" t="s">
        <v>161</v>
      </c>
      <c r="AU153" s="167" t="s">
        <v>82</v>
      </c>
      <c r="AY153" s="16" t="s">
        <v>159</v>
      </c>
      <c r="BE153" s="168">
        <f>IF(N153="základná",J153,0)</f>
        <v>0</v>
      </c>
      <c r="BF153" s="168">
        <f>IF(N153="znížená",J153,0)</f>
        <v>0</v>
      </c>
      <c r="BG153" s="168">
        <f>IF(N153="zákl. prenesená",J153,0)</f>
        <v>0</v>
      </c>
      <c r="BH153" s="168">
        <f>IF(N153="zníž. prenesená",J153,0)</f>
        <v>0</v>
      </c>
      <c r="BI153" s="168">
        <f>IF(N153="nulová",J153,0)</f>
        <v>0</v>
      </c>
      <c r="BJ153" s="16" t="s">
        <v>82</v>
      </c>
      <c r="BK153" s="168">
        <f>ROUND(I153*H153,2)</f>
        <v>0</v>
      </c>
      <c r="BL153" s="16" t="s">
        <v>165</v>
      </c>
      <c r="BM153" s="167" t="s">
        <v>331</v>
      </c>
    </row>
    <row r="154" spans="2:65" s="11" customFormat="1" ht="22.95" customHeight="1">
      <c r="B154" s="142"/>
      <c r="D154" s="143" t="s">
        <v>69</v>
      </c>
      <c r="E154" s="153" t="s">
        <v>212</v>
      </c>
      <c r="F154" s="153" t="s">
        <v>1077</v>
      </c>
      <c r="I154" s="145"/>
      <c r="J154" s="154">
        <f>BK154</f>
        <v>0</v>
      </c>
      <c r="L154" s="142"/>
      <c r="M154" s="147"/>
      <c r="N154" s="148"/>
      <c r="O154" s="148"/>
      <c r="P154" s="149">
        <f>SUM(P155:P175)</f>
        <v>0</v>
      </c>
      <c r="Q154" s="148"/>
      <c r="R154" s="149">
        <f>SUM(R155:R175)</f>
        <v>0</v>
      </c>
      <c r="S154" s="148"/>
      <c r="T154" s="150">
        <f>SUM(T155:T175)</f>
        <v>0</v>
      </c>
      <c r="AR154" s="143" t="s">
        <v>74</v>
      </c>
      <c r="AT154" s="151" t="s">
        <v>69</v>
      </c>
      <c r="AU154" s="151" t="s">
        <v>74</v>
      </c>
      <c r="AY154" s="143" t="s">
        <v>159</v>
      </c>
      <c r="BK154" s="152">
        <f>SUM(BK155:BK175)</f>
        <v>0</v>
      </c>
    </row>
    <row r="155" spans="2:65" s="1" customFormat="1" ht="16.5" customHeight="1">
      <c r="B155" s="155"/>
      <c r="C155" s="156" t="s">
        <v>258</v>
      </c>
      <c r="D155" s="156" t="s">
        <v>161</v>
      </c>
      <c r="E155" s="157" t="s">
        <v>1078</v>
      </c>
      <c r="F155" s="158" t="s">
        <v>1079</v>
      </c>
      <c r="G155" s="159" t="s">
        <v>355</v>
      </c>
      <c r="H155" s="160">
        <v>4</v>
      </c>
      <c r="I155" s="161"/>
      <c r="J155" s="162">
        <f t="shared" ref="J155:J175" si="10">ROUND(I155*H155,2)</f>
        <v>0</v>
      </c>
      <c r="K155" s="158" t="s">
        <v>1</v>
      </c>
      <c r="L155" s="31"/>
      <c r="M155" s="163" t="s">
        <v>1</v>
      </c>
      <c r="N155" s="164" t="s">
        <v>36</v>
      </c>
      <c r="O155" s="54"/>
      <c r="P155" s="165">
        <f t="shared" ref="P155:P175" si="11">O155*H155</f>
        <v>0</v>
      </c>
      <c r="Q155" s="165">
        <v>0</v>
      </c>
      <c r="R155" s="165">
        <f t="shared" ref="R155:R175" si="12">Q155*H155</f>
        <v>0</v>
      </c>
      <c r="S155" s="165">
        <v>0</v>
      </c>
      <c r="T155" s="166">
        <f t="shared" ref="T155:T175" si="13">S155*H155</f>
        <v>0</v>
      </c>
      <c r="AR155" s="167" t="s">
        <v>165</v>
      </c>
      <c r="AT155" s="167" t="s">
        <v>161</v>
      </c>
      <c r="AU155" s="167" t="s">
        <v>82</v>
      </c>
      <c r="AY155" s="16" t="s">
        <v>159</v>
      </c>
      <c r="BE155" s="168">
        <f t="shared" ref="BE155:BE175" si="14">IF(N155="základná",J155,0)</f>
        <v>0</v>
      </c>
      <c r="BF155" s="168">
        <f t="shared" ref="BF155:BF175" si="15">IF(N155="znížená",J155,0)</f>
        <v>0</v>
      </c>
      <c r="BG155" s="168">
        <f t="shared" ref="BG155:BG175" si="16">IF(N155="zákl. prenesená",J155,0)</f>
        <v>0</v>
      </c>
      <c r="BH155" s="168">
        <f t="shared" ref="BH155:BH175" si="17">IF(N155="zníž. prenesená",J155,0)</f>
        <v>0</v>
      </c>
      <c r="BI155" s="168">
        <f t="shared" ref="BI155:BI175" si="18">IF(N155="nulová",J155,0)</f>
        <v>0</v>
      </c>
      <c r="BJ155" s="16" t="s">
        <v>82</v>
      </c>
      <c r="BK155" s="168">
        <f t="shared" ref="BK155:BK175" si="19">ROUND(I155*H155,2)</f>
        <v>0</v>
      </c>
      <c r="BL155" s="16" t="s">
        <v>165</v>
      </c>
      <c r="BM155" s="167" t="s">
        <v>352</v>
      </c>
    </row>
    <row r="156" spans="2:65" s="1" customFormat="1" ht="24" customHeight="1">
      <c r="B156" s="155"/>
      <c r="C156" s="195" t="s">
        <v>263</v>
      </c>
      <c r="D156" s="195" t="s">
        <v>224</v>
      </c>
      <c r="E156" s="196" t="s">
        <v>1080</v>
      </c>
      <c r="F156" s="197" t="s">
        <v>1081</v>
      </c>
      <c r="G156" s="198" t="s">
        <v>405</v>
      </c>
      <c r="H156" s="199">
        <v>4</v>
      </c>
      <c r="I156" s="200"/>
      <c r="J156" s="201">
        <f t="shared" si="10"/>
        <v>0</v>
      </c>
      <c r="K156" s="197" t="s">
        <v>1</v>
      </c>
      <c r="L156" s="202"/>
      <c r="M156" s="203" t="s">
        <v>1</v>
      </c>
      <c r="N156" s="204" t="s">
        <v>36</v>
      </c>
      <c r="O156" s="54"/>
      <c r="P156" s="165">
        <f t="shared" si="11"/>
        <v>0</v>
      </c>
      <c r="Q156" s="165">
        <v>0</v>
      </c>
      <c r="R156" s="165">
        <f t="shared" si="12"/>
        <v>0</v>
      </c>
      <c r="S156" s="165">
        <v>0</v>
      </c>
      <c r="T156" s="166">
        <f t="shared" si="13"/>
        <v>0</v>
      </c>
      <c r="AR156" s="167" t="s">
        <v>212</v>
      </c>
      <c r="AT156" s="167" t="s">
        <v>224</v>
      </c>
      <c r="AU156" s="167" t="s">
        <v>82</v>
      </c>
      <c r="AY156" s="16" t="s">
        <v>159</v>
      </c>
      <c r="BE156" s="168">
        <f t="shared" si="14"/>
        <v>0</v>
      </c>
      <c r="BF156" s="168">
        <f t="shared" si="15"/>
        <v>0</v>
      </c>
      <c r="BG156" s="168">
        <f t="shared" si="16"/>
        <v>0</v>
      </c>
      <c r="BH156" s="168">
        <f t="shared" si="17"/>
        <v>0</v>
      </c>
      <c r="BI156" s="168">
        <f t="shared" si="18"/>
        <v>0</v>
      </c>
      <c r="BJ156" s="16" t="s">
        <v>82</v>
      </c>
      <c r="BK156" s="168">
        <f t="shared" si="19"/>
        <v>0</v>
      </c>
      <c r="BL156" s="16" t="s">
        <v>165</v>
      </c>
      <c r="BM156" s="167" t="s">
        <v>366</v>
      </c>
    </row>
    <row r="157" spans="2:65" s="1" customFormat="1" ht="16.5" customHeight="1">
      <c r="B157" s="155"/>
      <c r="C157" s="156" t="s">
        <v>267</v>
      </c>
      <c r="D157" s="156" t="s">
        <v>161</v>
      </c>
      <c r="E157" s="157" t="s">
        <v>1082</v>
      </c>
      <c r="F157" s="158" t="s">
        <v>1083</v>
      </c>
      <c r="G157" s="159" t="s">
        <v>405</v>
      </c>
      <c r="H157" s="160">
        <v>4</v>
      </c>
      <c r="I157" s="161"/>
      <c r="J157" s="162">
        <f t="shared" si="10"/>
        <v>0</v>
      </c>
      <c r="K157" s="158" t="s">
        <v>1</v>
      </c>
      <c r="L157" s="31"/>
      <c r="M157" s="163" t="s">
        <v>1</v>
      </c>
      <c r="N157" s="164" t="s">
        <v>36</v>
      </c>
      <c r="O157" s="54"/>
      <c r="P157" s="165">
        <f t="shared" si="11"/>
        <v>0</v>
      </c>
      <c r="Q157" s="165">
        <v>0</v>
      </c>
      <c r="R157" s="165">
        <f t="shared" si="12"/>
        <v>0</v>
      </c>
      <c r="S157" s="165">
        <v>0</v>
      </c>
      <c r="T157" s="166">
        <f t="shared" si="13"/>
        <v>0</v>
      </c>
      <c r="AR157" s="167" t="s">
        <v>165</v>
      </c>
      <c r="AT157" s="167" t="s">
        <v>161</v>
      </c>
      <c r="AU157" s="167" t="s">
        <v>82</v>
      </c>
      <c r="AY157" s="16" t="s">
        <v>159</v>
      </c>
      <c r="BE157" s="168">
        <f t="shared" si="14"/>
        <v>0</v>
      </c>
      <c r="BF157" s="168">
        <f t="shared" si="15"/>
        <v>0</v>
      </c>
      <c r="BG157" s="168">
        <f t="shared" si="16"/>
        <v>0</v>
      </c>
      <c r="BH157" s="168">
        <f t="shared" si="17"/>
        <v>0</v>
      </c>
      <c r="BI157" s="168">
        <f t="shared" si="18"/>
        <v>0</v>
      </c>
      <c r="BJ157" s="16" t="s">
        <v>82</v>
      </c>
      <c r="BK157" s="168">
        <f t="shared" si="19"/>
        <v>0</v>
      </c>
      <c r="BL157" s="16" t="s">
        <v>165</v>
      </c>
      <c r="BM157" s="167" t="s">
        <v>377</v>
      </c>
    </row>
    <row r="158" spans="2:65" s="1" customFormat="1" ht="24" customHeight="1">
      <c r="B158" s="155"/>
      <c r="C158" s="156" t="s">
        <v>271</v>
      </c>
      <c r="D158" s="156" t="s">
        <v>161</v>
      </c>
      <c r="E158" s="157" t="s">
        <v>1084</v>
      </c>
      <c r="F158" s="158" t="s">
        <v>1085</v>
      </c>
      <c r="G158" s="159" t="s">
        <v>405</v>
      </c>
      <c r="H158" s="160">
        <v>4</v>
      </c>
      <c r="I158" s="161"/>
      <c r="J158" s="162">
        <f t="shared" si="10"/>
        <v>0</v>
      </c>
      <c r="K158" s="158" t="s">
        <v>1</v>
      </c>
      <c r="L158" s="31"/>
      <c r="M158" s="163" t="s">
        <v>1</v>
      </c>
      <c r="N158" s="164" t="s">
        <v>36</v>
      </c>
      <c r="O158" s="54"/>
      <c r="P158" s="165">
        <f t="shared" si="11"/>
        <v>0</v>
      </c>
      <c r="Q158" s="165">
        <v>0</v>
      </c>
      <c r="R158" s="165">
        <f t="shared" si="12"/>
        <v>0</v>
      </c>
      <c r="S158" s="165">
        <v>0</v>
      </c>
      <c r="T158" s="166">
        <f t="shared" si="13"/>
        <v>0</v>
      </c>
      <c r="AR158" s="167" t="s">
        <v>165</v>
      </c>
      <c r="AT158" s="167" t="s">
        <v>161</v>
      </c>
      <c r="AU158" s="167" t="s">
        <v>82</v>
      </c>
      <c r="AY158" s="16" t="s">
        <v>159</v>
      </c>
      <c r="BE158" s="168">
        <f t="shared" si="14"/>
        <v>0</v>
      </c>
      <c r="BF158" s="168">
        <f t="shared" si="15"/>
        <v>0</v>
      </c>
      <c r="BG158" s="168">
        <f t="shared" si="16"/>
        <v>0</v>
      </c>
      <c r="BH158" s="168">
        <f t="shared" si="17"/>
        <v>0</v>
      </c>
      <c r="BI158" s="168">
        <f t="shared" si="18"/>
        <v>0</v>
      </c>
      <c r="BJ158" s="16" t="s">
        <v>82</v>
      </c>
      <c r="BK158" s="168">
        <f t="shared" si="19"/>
        <v>0</v>
      </c>
      <c r="BL158" s="16" t="s">
        <v>165</v>
      </c>
      <c r="BM158" s="167" t="s">
        <v>387</v>
      </c>
    </row>
    <row r="159" spans="2:65" s="1" customFormat="1" ht="24" customHeight="1">
      <c r="B159" s="155"/>
      <c r="C159" s="195" t="s">
        <v>277</v>
      </c>
      <c r="D159" s="195" t="s">
        <v>224</v>
      </c>
      <c r="E159" s="196" t="s">
        <v>1086</v>
      </c>
      <c r="F159" s="197" t="s">
        <v>1087</v>
      </c>
      <c r="G159" s="198" t="s">
        <v>405</v>
      </c>
      <c r="H159" s="199">
        <v>4</v>
      </c>
      <c r="I159" s="200"/>
      <c r="J159" s="201">
        <f t="shared" si="10"/>
        <v>0</v>
      </c>
      <c r="K159" s="197" t="s">
        <v>1</v>
      </c>
      <c r="L159" s="202"/>
      <c r="M159" s="203" t="s">
        <v>1</v>
      </c>
      <c r="N159" s="204" t="s">
        <v>36</v>
      </c>
      <c r="O159" s="54"/>
      <c r="P159" s="165">
        <f t="shared" si="11"/>
        <v>0</v>
      </c>
      <c r="Q159" s="165">
        <v>0</v>
      </c>
      <c r="R159" s="165">
        <f t="shared" si="12"/>
        <v>0</v>
      </c>
      <c r="S159" s="165">
        <v>0</v>
      </c>
      <c r="T159" s="166">
        <f t="shared" si="13"/>
        <v>0</v>
      </c>
      <c r="AR159" s="167" t="s">
        <v>212</v>
      </c>
      <c r="AT159" s="167" t="s">
        <v>224</v>
      </c>
      <c r="AU159" s="167" t="s">
        <v>82</v>
      </c>
      <c r="AY159" s="16" t="s">
        <v>159</v>
      </c>
      <c r="BE159" s="168">
        <f t="shared" si="14"/>
        <v>0</v>
      </c>
      <c r="BF159" s="168">
        <f t="shared" si="15"/>
        <v>0</v>
      </c>
      <c r="BG159" s="168">
        <f t="shared" si="16"/>
        <v>0</v>
      </c>
      <c r="BH159" s="168">
        <f t="shared" si="17"/>
        <v>0</v>
      </c>
      <c r="BI159" s="168">
        <f t="shared" si="18"/>
        <v>0</v>
      </c>
      <c r="BJ159" s="16" t="s">
        <v>82</v>
      </c>
      <c r="BK159" s="168">
        <f t="shared" si="19"/>
        <v>0</v>
      </c>
      <c r="BL159" s="16" t="s">
        <v>165</v>
      </c>
      <c r="BM159" s="167" t="s">
        <v>402</v>
      </c>
    </row>
    <row r="160" spans="2:65" s="1" customFormat="1" ht="24" customHeight="1">
      <c r="B160" s="155"/>
      <c r="C160" s="195" t="s">
        <v>7</v>
      </c>
      <c r="D160" s="195" t="s">
        <v>224</v>
      </c>
      <c r="E160" s="196" t="s">
        <v>1088</v>
      </c>
      <c r="F160" s="197" t="s">
        <v>1089</v>
      </c>
      <c r="G160" s="198" t="s">
        <v>355</v>
      </c>
      <c r="H160" s="199">
        <v>0.26800000000000002</v>
      </c>
      <c r="I160" s="200"/>
      <c r="J160" s="201">
        <f t="shared" si="10"/>
        <v>0</v>
      </c>
      <c r="K160" s="197" t="s">
        <v>1</v>
      </c>
      <c r="L160" s="202"/>
      <c r="M160" s="203" t="s">
        <v>1</v>
      </c>
      <c r="N160" s="204" t="s">
        <v>36</v>
      </c>
      <c r="O160" s="54"/>
      <c r="P160" s="165">
        <f t="shared" si="11"/>
        <v>0</v>
      </c>
      <c r="Q160" s="165">
        <v>0</v>
      </c>
      <c r="R160" s="165">
        <f t="shared" si="12"/>
        <v>0</v>
      </c>
      <c r="S160" s="165">
        <v>0</v>
      </c>
      <c r="T160" s="166">
        <f t="shared" si="13"/>
        <v>0</v>
      </c>
      <c r="AR160" s="167" t="s">
        <v>212</v>
      </c>
      <c r="AT160" s="167" t="s">
        <v>224</v>
      </c>
      <c r="AU160" s="167" t="s">
        <v>82</v>
      </c>
      <c r="AY160" s="16" t="s">
        <v>159</v>
      </c>
      <c r="BE160" s="168">
        <f t="shared" si="14"/>
        <v>0</v>
      </c>
      <c r="BF160" s="168">
        <f t="shared" si="15"/>
        <v>0</v>
      </c>
      <c r="BG160" s="168">
        <f t="shared" si="16"/>
        <v>0</v>
      </c>
      <c r="BH160" s="168">
        <f t="shared" si="17"/>
        <v>0</v>
      </c>
      <c r="BI160" s="168">
        <f t="shared" si="18"/>
        <v>0</v>
      </c>
      <c r="BJ160" s="16" t="s">
        <v>82</v>
      </c>
      <c r="BK160" s="168">
        <f t="shared" si="19"/>
        <v>0</v>
      </c>
      <c r="BL160" s="16" t="s">
        <v>165</v>
      </c>
      <c r="BM160" s="167" t="s">
        <v>412</v>
      </c>
    </row>
    <row r="161" spans="2:65" s="1" customFormat="1" ht="24" customHeight="1">
      <c r="B161" s="155"/>
      <c r="C161" s="156" t="s">
        <v>290</v>
      </c>
      <c r="D161" s="156" t="s">
        <v>161</v>
      </c>
      <c r="E161" s="157" t="s">
        <v>1090</v>
      </c>
      <c r="F161" s="158" t="s">
        <v>1091</v>
      </c>
      <c r="G161" s="159" t="s">
        <v>405</v>
      </c>
      <c r="H161" s="160">
        <v>45</v>
      </c>
      <c r="I161" s="161"/>
      <c r="J161" s="162">
        <f t="shared" si="10"/>
        <v>0</v>
      </c>
      <c r="K161" s="158" t="s">
        <v>1</v>
      </c>
      <c r="L161" s="31"/>
      <c r="M161" s="163" t="s">
        <v>1</v>
      </c>
      <c r="N161" s="164" t="s">
        <v>36</v>
      </c>
      <c r="O161" s="54"/>
      <c r="P161" s="165">
        <f t="shared" si="11"/>
        <v>0</v>
      </c>
      <c r="Q161" s="165">
        <v>0</v>
      </c>
      <c r="R161" s="165">
        <f t="shared" si="12"/>
        <v>0</v>
      </c>
      <c r="S161" s="165">
        <v>0</v>
      </c>
      <c r="T161" s="166">
        <f t="shared" si="13"/>
        <v>0</v>
      </c>
      <c r="AR161" s="167" t="s">
        <v>165</v>
      </c>
      <c r="AT161" s="167" t="s">
        <v>161</v>
      </c>
      <c r="AU161" s="167" t="s">
        <v>82</v>
      </c>
      <c r="AY161" s="16" t="s">
        <v>159</v>
      </c>
      <c r="BE161" s="168">
        <f t="shared" si="14"/>
        <v>0</v>
      </c>
      <c r="BF161" s="168">
        <f t="shared" si="15"/>
        <v>0</v>
      </c>
      <c r="BG161" s="168">
        <f t="shared" si="16"/>
        <v>0</v>
      </c>
      <c r="BH161" s="168">
        <f t="shared" si="17"/>
        <v>0</v>
      </c>
      <c r="BI161" s="168">
        <f t="shared" si="18"/>
        <v>0</v>
      </c>
      <c r="BJ161" s="16" t="s">
        <v>82</v>
      </c>
      <c r="BK161" s="168">
        <f t="shared" si="19"/>
        <v>0</v>
      </c>
      <c r="BL161" s="16" t="s">
        <v>165</v>
      </c>
      <c r="BM161" s="167" t="s">
        <v>427</v>
      </c>
    </row>
    <row r="162" spans="2:65" s="1" customFormat="1" ht="24" customHeight="1">
      <c r="B162" s="155"/>
      <c r="C162" s="195" t="s">
        <v>294</v>
      </c>
      <c r="D162" s="195" t="s">
        <v>224</v>
      </c>
      <c r="E162" s="196" t="s">
        <v>1092</v>
      </c>
      <c r="F162" s="197" t="s">
        <v>1093</v>
      </c>
      <c r="G162" s="198" t="s">
        <v>355</v>
      </c>
      <c r="H162" s="199">
        <v>45</v>
      </c>
      <c r="I162" s="200"/>
      <c r="J162" s="201">
        <f t="shared" si="10"/>
        <v>0</v>
      </c>
      <c r="K162" s="197" t="s">
        <v>1</v>
      </c>
      <c r="L162" s="202"/>
      <c r="M162" s="203" t="s">
        <v>1</v>
      </c>
      <c r="N162" s="204" t="s">
        <v>36</v>
      </c>
      <c r="O162" s="54"/>
      <c r="P162" s="165">
        <f t="shared" si="11"/>
        <v>0</v>
      </c>
      <c r="Q162" s="165">
        <v>0</v>
      </c>
      <c r="R162" s="165">
        <f t="shared" si="12"/>
        <v>0</v>
      </c>
      <c r="S162" s="165">
        <v>0</v>
      </c>
      <c r="T162" s="166">
        <f t="shared" si="13"/>
        <v>0</v>
      </c>
      <c r="AR162" s="167" t="s">
        <v>212</v>
      </c>
      <c r="AT162" s="167" t="s">
        <v>224</v>
      </c>
      <c r="AU162" s="167" t="s">
        <v>82</v>
      </c>
      <c r="AY162" s="16" t="s">
        <v>159</v>
      </c>
      <c r="BE162" s="168">
        <f t="shared" si="14"/>
        <v>0</v>
      </c>
      <c r="BF162" s="168">
        <f t="shared" si="15"/>
        <v>0</v>
      </c>
      <c r="BG162" s="168">
        <f t="shared" si="16"/>
        <v>0</v>
      </c>
      <c r="BH162" s="168">
        <f t="shared" si="17"/>
        <v>0</v>
      </c>
      <c r="BI162" s="168">
        <f t="shared" si="18"/>
        <v>0</v>
      </c>
      <c r="BJ162" s="16" t="s">
        <v>82</v>
      </c>
      <c r="BK162" s="168">
        <f t="shared" si="19"/>
        <v>0</v>
      </c>
      <c r="BL162" s="16" t="s">
        <v>165</v>
      </c>
      <c r="BM162" s="167" t="s">
        <v>440</v>
      </c>
    </row>
    <row r="163" spans="2:65" s="1" customFormat="1" ht="24" customHeight="1">
      <c r="B163" s="155"/>
      <c r="C163" s="156" t="s">
        <v>299</v>
      </c>
      <c r="D163" s="156" t="s">
        <v>161</v>
      </c>
      <c r="E163" s="157" t="s">
        <v>1094</v>
      </c>
      <c r="F163" s="158" t="s">
        <v>1095</v>
      </c>
      <c r="G163" s="159" t="s">
        <v>405</v>
      </c>
      <c r="H163" s="160">
        <v>38</v>
      </c>
      <c r="I163" s="161"/>
      <c r="J163" s="162">
        <f t="shared" si="10"/>
        <v>0</v>
      </c>
      <c r="K163" s="158" t="s">
        <v>1</v>
      </c>
      <c r="L163" s="31"/>
      <c r="M163" s="163" t="s">
        <v>1</v>
      </c>
      <c r="N163" s="164" t="s">
        <v>36</v>
      </c>
      <c r="O163" s="54"/>
      <c r="P163" s="165">
        <f t="shared" si="11"/>
        <v>0</v>
      </c>
      <c r="Q163" s="165">
        <v>0</v>
      </c>
      <c r="R163" s="165">
        <f t="shared" si="12"/>
        <v>0</v>
      </c>
      <c r="S163" s="165">
        <v>0</v>
      </c>
      <c r="T163" s="166">
        <f t="shared" si="13"/>
        <v>0</v>
      </c>
      <c r="AR163" s="167" t="s">
        <v>165</v>
      </c>
      <c r="AT163" s="167" t="s">
        <v>161</v>
      </c>
      <c r="AU163" s="167" t="s">
        <v>82</v>
      </c>
      <c r="AY163" s="16" t="s">
        <v>159</v>
      </c>
      <c r="BE163" s="168">
        <f t="shared" si="14"/>
        <v>0</v>
      </c>
      <c r="BF163" s="168">
        <f t="shared" si="15"/>
        <v>0</v>
      </c>
      <c r="BG163" s="168">
        <f t="shared" si="16"/>
        <v>0</v>
      </c>
      <c r="BH163" s="168">
        <f t="shared" si="17"/>
        <v>0</v>
      </c>
      <c r="BI163" s="168">
        <f t="shared" si="18"/>
        <v>0</v>
      </c>
      <c r="BJ163" s="16" t="s">
        <v>82</v>
      </c>
      <c r="BK163" s="168">
        <f t="shared" si="19"/>
        <v>0</v>
      </c>
      <c r="BL163" s="16" t="s">
        <v>165</v>
      </c>
      <c r="BM163" s="167" t="s">
        <v>633</v>
      </c>
    </row>
    <row r="164" spans="2:65" s="1" customFormat="1" ht="24" customHeight="1">
      <c r="B164" s="155"/>
      <c r="C164" s="195" t="s">
        <v>314</v>
      </c>
      <c r="D164" s="195" t="s">
        <v>224</v>
      </c>
      <c r="E164" s="196" t="s">
        <v>1096</v>
      </c>
      <c r="F164" s="197" t="s">
        <v>1097</v>
      </c>
      <c r="G164" s="198" t="s">
        <v>355</v>
      </c>
      <c r="H164" s="199">
        <v>19</v>
      </c>
      <c r="I164" s="200"/>
      <c r="J164" s="201">
        <f t="shared" si="10"/>
        <v>0</v>
      </c>
      <c r="K164" s="197" t="s">
        <v>1</v>
      </c>
      <c r="L164" s="202"/>
      <c r="M164" s="203" t="s">
        <v>1</v>
      </c>
      <c r="N164" s="204" t="s">
        <v>36</v>
      </c>
      <c r="O164" s="54"/>
      <c r="P164" s="165">
        <f t="shared" si="11"/>
        <v>0</v>
      </c>
      <c r="Q164" s="165">
        <v>0</v>
      </c>
      <c r="R164" s="165">
        <f t="shared" si="12"/>
        <v>0</v>
      </c>
      <c r="S164" s="165">
        <v>0</v>
      </c>
      <c r="T164" s="166">
        <f t="shared" si="13"/>
        <v>0</v>
      </c>
      <c r="AR164" s="167" t="s">
        <v>212</v>
      </c>
      <c r="AT164" s="167" t="s">
        <v>224</v>
      </c>
      <c r="AU164" s="167" t="s">
        <v>82</v>
      </c>
      <c r="AY164" s="16" t="s">
        <v>159</v>
      </c>
      <c r="BE164" s="168">
        <f t="shared" si="14"/>
        <v>0</v>
      </c>
      <c r="BF164" s="168">
        <f t="shared" si="15"/>
        <v>0</v>
      </c>
      <c r="BG164" s="168">
        <f t="shared" si="16"/>
        <v>0</v>
      </c>
      <c r="BH164" s="168">
        <f t="shared" si="17"/>
        <v>0</v>
      </c>
      <c r="BI164" s="168">
        <f t="shared" si="18"/>
        <v>0</v>
      </c>
      <c r="BJ164" s="16" t="s">
        <v>82</v>
      </c>
      <c r="BK164" s="168">
        <f t="shared" si="19"/>
        <v>0</v>
      </c>
      <c r="BL164" s="16" t="s">
        <v>165</v>
      </c>
      <c r="BM164" s="167" t="s">
        <v>644</v>
      </c>
    </row>
    <row r="165" spans="2:65" s="1" customFormat="1" ht="24" customHeight="1">
      <c r="B165" s="155"/>
      <c r="C165" s="156" t="s">
        <v>327</v>
      </c>
      <c r="D165" s="156" t="s">
        <v>161</v>
      </c>
      <c r="E165" s="157" t="s">
        <v>1098</v>
      </c>
      <c r="F165" s="158" t="s">
        <v>1099</v>
      </c>
      <c r="G165" s="159" t="s">
        <v>405</v>
      </c>
      <c r="H165" s="160">
        <v>26.5</v>
      </c>
      <c r="I165" s="161"/>
      <c r="J165" s="162">
        <f t="shared" si="10"/>
        <v>0</v>
      </c>
      <c r="K165" s="158" t="s">
        <v>1</v>
      </c>
      <c r="L165" s="31"/>
      <c r="M165" s="163" t="s">
        <v>1</v>
      </c>
      <c r="N165" s="164" t="s">
        <v>36</v>
      </c>
      <c r="O165" s="54"/>
      <c r="P165" s="165">
        <f t="shared" si="11"/>
        <v>0</v>
      </c>
      <c r="Q165" s="165">
        <v>0</v>
      </c>
      <c r="R165" s="165">
        <f t="shared" si="12"/>
        <v>0</v>
      </c>
      <c r="S165" s="165">
        <v>0</v>
      </c>
      <c r="T165" s="166">
        <f t="shared" si="13"/>
        <v>0</v>
      </c>
      <c r="AR165" s="167" t="s">
        <v>165</v>
      </c>
      <c r="AT165" s="167" t="s">
        <v>161</v>
      </c>
      <c r="AU165" s="167" t="s">
        <v>82</v>
      </c>
      <c r="AY165" s="16" t="s">
        <v>159</v>
      </c>
      <c r="BE165" s="168">
        <f t="shared" si="14"/>
        <v>0</v>
      </c>
      <c r="BF165" s="168">
        <f t="shared" si="15"/>
        <v>0</v>
      </c>
      <c r="BG165" s="168">
        <f t="shared" si="16"/>
        <v>0</v>
      </c>
      <c r="BH165" s="168">
        <f t="shared" si="17"/>
        <v>0</v>
      </c>
      <c r="BI165" s="168">
        <f t="shared" si="18"/>
        <v>0</v>
      </c>
      <c r="BJ165" s="16" t="s">
        <v>82</v>
      </c>
      <c r="BK165" s="168">
        <f t="shared" si="19"/>
        <v>0</v>
      </c>
      <c r="BL165" s="16" t="s">
        <v>165</v>
      </c>
      <c r="BM165" s="167" t="s">
        <v>656</v>
      </c>
    </row>
    <row r="166" spans="2:65" s="1" customFormat="1" ht="24" customHeight="1">
      <c r="B166" s="155"/>
      <c r="C166" s="195" t="s">
        <v>331</v>
      </c>
      <c r="D166" s="195" t="s">
        <v>224</v>
      </c>
      <c r="E166" s="196" t="s">
        <v>1100</v>
      </c>
      <c r="F166" s="197" t="s">
        <v>1101</v>
      </c>
      <c r="G166" s="198" t="s">
        <v>355</v>
      </c>
      <c r="H166" s="199">
        <v>6</v>
      </c>
      <c r="I166" s="200"/>
      <c r="J166" s="201">
        <f t="shared" si="10"/>
        <v>0</v>
      </c>
      <c r="K166" s="197" t="s">
        <v>1</v>
      </c>
      <c r="L166" s="202"/>
      <c r="M166" s="203" t="s">
        <v>1</v>
      </c>
      <c r="N166" s="204" t="s">
        <v>36</v>
      </c>
      <c r="O166" s="54"/>
      <c r="P166" s="165">
        <f t="shared" si="11"/>
        <v>0</v>
      </c>
      <c r="Q166" s="165">
        <v>0</v>
      </c>
      <c r="R166" s="165">
        <f t="shared" si="12"/>
        <v>0</v>
      </c>
      <c r="S166" s="165">
        <v>0</v>
      </c>
      <c r="T166" s="166">
        <f t="shared" si="13"/>
        <v>0</v>
      </c>
      <c r="AR166" s="167" t="s">
        <v>212</v>
      </c>
      <c r="AT166" s="167" t="s">
        <v>224</v>
      </c>
      <c r="AU166" s="167" t="s">
        <v>82</v>
      </c>
      <c r="AY166" s="16" t="s">
        <v>159</v>
      </c>
      <c r="BE166" s="168">
        <f t="shared" si="14"/>
        <v>0</v>
      </c>
      <c r="BF166" s="168">
        <f t="shared" si="15"/>
        <v>0</v>
      </c>
      <c r="BG166" s="168">
        <f t="shared" si="16"/>
        <v>0</v>
      </c>
      <c r="BH166" s="168">
        <f t="shared" si="17"/>
        <v>0</v>
      </c>
      <c r="BI166" s="168">
        <f t="shared" si="18"/>
        <v>0</v>
      </c>
      <c r="BJ166" s="16" t="s">
        <v>82</v>
      </c>
      <c r="BK166" s="168">
        <f t="shared" si="19"/>
        <v>0</v>
      </c>
      <c r="BL166" s="16" t="s">
        <v>165</v>
      </c>
      <c r="BM166" s="167" t="s">
        <v>668</v>
      </c>
    </row>
    <row r="167" spans="2:65" s="1" customFormat="1" ht="24" customHeight="1">
      <c r="B167" s="155"/>
      <c r="C167" s="156" t="s">
        <v>343</v>
      </c>
      <c r="D167" s="156" t="s">
        <v>161</v>
      </c>
      <c r="E167" s="157" t="s">
        <v>1102</v>
      </c>
      <c r="F167" s="158" t="s">
        <v>1103</v>
      </c>
      <c r="G167" s="159" t="s">
        <v>405</v>
      </c>
      <c r="H167" s="160">
        <v>4</v>
      </c>
      <c r="I167" s="161"/>
      <c r="J167" s="162">
        <f t="shared" si="10"/>
        <v>0</v>
      </c>
      <c r="K167" s="158" t="s">
        <v>1</v>
      </c>
      <c r="L167" s="31"/>
      <c r="M167" s="163" t="s">
        <v>1</v>
      </c>
      <c r="N167" s="164" t="s">
        <v>36</v>
      </c>
      <c r="O167" s="54"/>
      <c r="P167" s="165">
        <f t="shared" si="11"/>
        <v>0</v>
      </c>
      <c r="Q167" s="165">
        <v>0</v>
      </c>
      <c r="R167" s="165">
        <f t="shared" si="12"/>
        <v>0</v>
      </c>
      <c r="S167" s="165">
        <v>0</v>
      </c>
      <c r="T167" s="166">
        <f t="shared" si="13"/>
        <v>0</v>
      </c>
      <c r="AR167" s="167" t="s">
        <v>165</v>
      </c>
      <c r="AT167" s="167" t="s">
        <v>161</v>
      </c>
      <c r="AU167" s="167" t="s">
        <v>82</v>
      </c>
      <c r="AY167" s="16" t="s">
        <v>159</v>
      </c>
      <c r="BE167" s="168">
        <f t="shared" si="14"/>
        <v>0</v>
      </c>
      <c r="BF167" s="168">
        <f t="shared" si="15"/>
        <v>0</v>
      </c>
      <c r="BG167" s="168">
        <f t="shared" si="16"/>
        <v>0</v>
      </c>
      <c r="BH167" s="168">
        <f t="shared" si="17"/>
        <v>0</v>
      </c>
      <c r="BI167" s="168">
        <f t="shared" si="18"/>
        <v>0</v>
      </c>
      <c r="BJ167" s="16" t="s">
        <v>82</v>
      </c>
      <c r="BK167" s="168">
        <f t="shared" si="19"/>
        <v>0</v>
      </c>
      <c r="BL167" s="16" t="s">
        <v>165</v>
      </c>
      <c r="BM167" s="167" t="s">
        <v>678</v>
      </c>
    </row>
    <row r="168" spans="2:65" s="1" customFormat="1" ht="24" customHeight="1">
      <c r="B168" s="155"/>
      <c r="C168" s="156" t="s">
        <v>352</v>
      </c>
      <c r="D168" s="156" t="s">
        <v>161</v>
      </c>
      <c r="E168" s="157" t="s">
        <v>1104</v>
      </c>
      <c r="F168" s="158" t="s">
        <v>1105</v>
      </c>
      <c r="G168" s="159" t="s">
        <v>405</v>
      </c>
      <c r="H168" s="160">
        <v>4</v>
      </c>
      <c r="I168" s="161"/>
      <c r="J168" s="162">
        <f t="shared" si="10"/>
        <v>0</v>
      </c>
      <c r="K168" s="158" t="s">
        <v>1</v>
      </c>
      <c r="L168" s="31"/>
      <c r="M168" s="163" t="s">
        <v>1</v>
      </c>
      <c r="N168" s="164" t="s">
        <v>36</v>
      </c>
      <c r="O168" s="54"/>
      <c r="P168" s="165">
        <f t="shared" si="11"/>
        <v>0</v>
      </c>
      <c r="Q168" s="165">
        <v>0</v>
      </c>
      <c r="R168" s="165">
        <f t="shared" si="12"/>
        <v>0</v>
      </c>
      <c r="S168" s="165">
        <v>0</v>
      </c>
      <c r="T168" s="166">
        <f t="shared" si="13"/>
        <v>0</v>
      </c>
      <c r="AR168" s="167" t="s">
        <v>165</v>
      </c>
      <c r="AT168" s="167" t="s">
        <v>161</v>
      </c>
      <c r="AU168" s="167" t="s">
        <v>82</v>
      </c>
      <c r="AY168" s="16" t="s">
        <v>159</v>
      </c>
      <c r="BE168" s="168">
        <f t="shared" si="14"/>
        <v>0</v>
      </c>
      <c r="BF168" s="168">
        <f t="shared" si="15"/>
        <v>0</v>
      </c>
      <c r="BG168" s="168">
        <f t="shared" si="16"/>
        <v>0</v>
      </c>
      <c r="BH168" s="168">
        <f t="shared" si="17"/>
        <v>0</v>
      </c>
      <c r="BI168" s="168">
        <f t="shared" si="18"/>
        <v>0</v>
      </c>
      <c r="BJ168" s="16" t="s">
        <v>82</v>
      </c>
      <c r="BK168" s="168">
        <f t="shared" si="19"/>
        <v>0</v>
      </c>
      <c r="BL168" s="16" t="s">
        <v>165</v>
      </c>
      <c r="BM168" s="167" t="s">
        <v>687</v>
      </c>
    </row>
    <row r="169" spans="2:65" s="1" customFormat="1" ht="24" customHeight="1">
      <c r="B169" s="155"/>
      <c r="C169" s="156" t="s">
        <v>358</v>
      </c>
      <c r="D169" s="156" t="s">
        <v>161</v>
      </c>
      <c r="E169" s="157" t="s">
        <v>1106</v>
      </c>
      <c r="F169" s="158" t="s">
        <v>1107</v>
      </c>
      <c r="G169" s="159" t="s">
        <v>405</v>
      </c>
      <c r="H169" s="160">
        <v>109.5</v>
      </c>
      <c r="I169" s="161"/>
      <c r="J169" s="162">
        <f t="shared" si="10"/>
        <v>0</v>
      </c>
      <c r="K169" s="158" t="s">
        <v>1</v>
      </c>
      <c r="L169" s="31"/>
      <c r="M169" s="163" t="s">
        <v>1</v>
      </c>
      <c r="N169" s="164" t="s">
        <v>36</v>
      </c>
      <c r="O169" s="54"/>
      <c r="P169" s="165">
        <f t="shared" si="11"/>
        <v>0</v>
      </c>
      <c r="Q169" s="165">
        <v>0</v>
      </c>
      <c r="R169" s="165">
        <f t="shared" si="12"/>
        <v>0</v>
      </c>
      <c r="S169" s="165">
        <v>0</v>
      </c>
      <c r="T169" s="166">
        <f t="shared" si="13"/>
        <v>0</v>
      </c>
      <c r="AR169" s="167" t="s">
        <v>165</v>
      </c>
      <c r="AT169" s="167" t="s">
        <v>161</v>
      </c>
      <c r="AU169" s="167" t="s">
        <v>82</v>
      </c>
      <c r="AY169" s="16" t="s">
        <v>159</v>
      </c>
      <c r="BE169" s="168">
        <f t="shared" si="14"/>
        <v>0</v>
      </c>
      <c r="BF169" s="168">
        <f t="shared" si="15"/>
        <v>0</v>
      </c>
      <c r="BG169" s="168">
        <f t="shared" si="16"/>
        <v>0</v>
      </c>
      <c r="BH169" s="168">
        <f t="shared" si="17"/>
        <v>0</v>
      </c>
      <c r="BI169" s="168">
        <f t="shared" si="18"/>
        <v>0</v>
      </c>
      <c r="BJ169" s="16" t="s">
        <v>82</v>
      </c>
      <c r="BK169" s="168">
        <f t="shared" si="19"/>
        <v>0</v>
      </c>
      <c r="BL169" s="16" t="s">
        <v>165</v>
      </c>
      <c r="BM169" s="167" t="s">
        <v>695</v>
      </c>
    </row>
    <row r="170" spans="2:65" s="1" customFormat="1" ht="24" customHeight="1">
      <c r="B170" s="155"/>
      <c r="C170" s="156" t="s">
        <v>366</v>
      </c>
      <c r="D170" s="156" t="s">
        <v>161</v>
      </c>
      <c r="E170" s="157" t="s">
        <v>1108</v>
      </c>
      <c r="F170" s="158" t="s">
        <v>1109</v>
      </c>
      <c r="G170" s="159" t="s">
        <v>355</v>
      </c>
      <c r="H170" s="160">
        <v>2</v>
      </c>
      <c r="I170" s="161"/>
      <c r="J170" s="162">
        <f t="shared" si="10"/>
        <v>0</v>
      </c>
      <c r="K170" s="158" t="s">
        <v>1</v>
      </c>
      <c r="L170" s="31"/>
      <c r="M170" s="163" t="s">
        <v>1</v>
      </c>
      <c r="N170" s="164" t="s">
        <v>36</v>
      </c>
      <c r="O170" s="54"/>
      <c r="P170" s="165">
        <f t="shared" si="11"/>
        <v>0</v>
      </c>
      <c r="Q170" s="165">
        <v>0</v>
      </c>
      <c r="R170" s="165">
        <f t="shared" si="12"/>
        <v>0</v>
      </c>
      <c r="S170" s="165">
        <v>0</v>
      </c>
      <c r="T170" s="166">
        <f t="shared" si="13"/>
        <v>0</v>
      </c>
      <c r="AR170" s="167" t="s">
        <v>165</v>
      </c>
      <c r="AT170" s="167" t="s">
        <v>161</v>
      </c>
      <c r="AU170" s="167" t="s">
        <v>82</v>
      </c>
      <c r="AY170" s="16" t="s">
        <v>159</v>
      </c>
      <c r="BE170" s="168">
        <f t="shared" si="14"/>
        <v>0</v>
      </c>
      <c r="BF170" s="168">
        <f t="shared" si="15"/>
        <v>0</v>
      </c>
      <c r="BG170" s="168">
        <f t="shared" si="16"/>
        <v>0</v>
      </c>
      <c r="BH170" s="168">
        <f t="shared" si="17"/>
        <v>0</v>
      </c>
      <c r="BI170" s="168">
        <f t="shared" si="18"/>
        <v>0</v>
      </c>
      <c r="BJ170" s="16" t="s">
        <v>82</v>
      </c>
      <c r="BK170" s="168">
        <f t="shared" si="19"/>
        <v>0</v>
      </c>
      <c r="BL170" s="16" t="s">
        <v>165</v>
      </c>
      <c r="BM170" s="167" t="s">
        <v>705</v>
      </c>
    </row>
    <row r="171" spans="2:65" s="1" customFormat="1" ht="16.5" customHeight="1">
      <c r="B171" s="155"/>
      <c r="C171" s="156" t="s">
        <v>372</v>
      </c>
      <c r="D171" s="156" t="s">
        <v>161</v>
      </c>
      <c r="E171" s="157" t="s">
        <v>1110</v>
      </c>
      <c r="F171" s="158" t="s">
        <v>1111</v>
      </c>
      <c r="G171" s="159" t="s">
        <v>405</v>
      </c>
      <c r="H171" s="160">
        <v>109.5</v>
      </c>
      <c r="I171" s="161"/>
      <c r="J171" s="162">
        <f t="shared" si="10"/>
        <v>0</v>
      </c>
      <c r="K171" s="158" t="s">
        <v>1</v>
      </c>
      <c r="L171" s="31"/>
      <c r="M171" s="163" t="s">
        <v>1</v>
      </c>
      <c r="N171" s="164" t="s">
        <v>36</v>
      </c>
      <c r="O171" s="54"/>
      <c r="P171" s="165">
        <f t="shared" si="11"/>
        <v>0</v>
      </c>
      <c r="Q171" s="165">
        <v>0</v>
      </c>
      <c r="R171" s="165">
        <f t="shared" si="12"/>
        <v>0</v>
      </c>
      <c r="S171" s="165">
        <v>0</v>
      </c>
      <c r="T171" s="166">
        <f t="shared" si="13"/>
        <v>0</v>
      </c>
      <c r="AR171" s="167" t="s">
        <v>165</v>
      </c>
      <c r="AT171" s="167" t="s">
        <v>161</v>
      </c>
      <c r="AU171" s="167" t="s">
        <v>82</v>
      </c>
      <c r="AY171" s="16" t="s">
        <v>159</v>
      </c>
      <c r="BE171" s="168">
        <f t="shared" si="14"/>
        <v>0</v>
      </c>
      <c r="BF171" s="168">
        <f t="shared" si="15"/>
        <v>0</v>
      </c>
      <c r="BG171" s="168">
        <f t="shared" si="16"/>
        <v>0</v>
      </c>
      <c r="BH171" s="168">
        <f t="shared" si="17"/>
        <v>0</v>
      </c>
      <c r="BI171" s="168">
        <f t="shared" si="18"/>
        <v>0</v>
      </c>
      <c r="BJ171" s="16" t="s">
        <v>82</v>
      </c>
      <c r="BK171" s="168">
        <f t="shared" si="19"/>
        <v>0</v>
      </c>
      <c r="BL171" s="16" t="s">
        <v>165</v>
      </c>
      <c r="BM171" s="167" t="s">
        <v>717</v>
      </c>
    </row>
    <row r="172" spans="2:65" s="1" customFormat="1" ht="24" customHeight="1">
      <c r="B172" s="155"/>
      <c r="C172" s="156" t="s">
        <v>377</v>
      </c>
      <c r="D172" s="156" t="s">
        <v>161</v>
      </c>
      <c r="E172" s="157" t="s">
        <v>1112</v>
      </c>
      <c r="F172" s="158" t="s">
        <v>1113</v>
      </c>
      <c r="G172" s="159" t="s">
        <v>405</v>
      </c>
      <c r="H172" s="160">
        <v>4</v>
      </c>
      <c r="I172" s="161"/>
      <c r="J172" s="162">
        <f t="shared" si="10"/>
        <v>0</v>
      </c>
      <c r="K172" s="158" t="s">
        <v>1</v>
      </c>
      <c r="L172" s="31"/>
      <c r="M172" s="163" t="s">
        <v>1</v>
      </c>
      <c r="N172" s="164" t="s">
        <v>36</v>
      </c>
      <c r="O172" s="54"/>
      <c r="P172" s="165">
        <f t="shared" si="11"/>
        <v>0</v>
      </c>
      <c r="Q172" s="165">
        <v>0</v>
      </c>
      <c r="R172" s="165">
        <f t="shared" si="12"/>
        <v>0</v>
      </c>
      <c r="S172" s="165">
        <v>0</v>
      </c>
      <c r="T172" s="166">
        <f t="shared" si="13"/>
        <v>0</v>
      </c>
      <c r="AR172" s="167" t="s">
        <v>165</v>
      </c>
      <c r="AT172" s="167" t="s">
        <v>161</v>
      </c>
      <c r="AU172" s="167" t="s">
        <v>82</v>
      </c>
      <c r="AY172" s="16" t="s">
        <v>159</v>
      </c>
      <c r="BE172" s="168">
        <f t="shared" si="14"/>
        <v>0</v>
      </c>
      <c r="BF172" s="168">
        <f t="shared" si="15"/>
        <v>0</v>
      </c>
      <c r="BG172" s="168">
        <f t="shared" si="16"/>
        <v>0</v>
      </c>
      <c r="BH172" s="168">
        <f t="shared" si="17"/>
        <v>0</v>
      </c>
      <c r="BI172" s="168">
        <f t="shared" si="18"/>
        <v>0</v>
      </c>
      <c r="BJ172" s="16" t="s">
        <v>82</v>
      </c>
      <c r="BK172" s="168">
        <f t="shared" si="19"/>
        <v>0</v>
      </c>
      <c r="BL172" s="16" t="s">
        <v>165</v>
      </c>
      <c r="BM172" s="167" t="s">
        <v>727</v>
      </c>
    </row>
    <row r="173" spans="2:65" s="1" customFormat="1" ht="24" customHeight="1">
      <c r="B173" s="155"/>
      <c r="C173" s="195" t="s">
        <v>381</v>
      </c>
      <c r="D173" s="195" t="s">
        <v>224</v>
      </c>
      <c r="E173" s="196" t="s">
        <v>1114</v>
      </c>
      <c r="F173" s="197" t="s">
        <v>1115</v>
      </c>
      <c r="G173" s="198" t="s">
        <v>405</v>
      </c>
      <c r="H173" s="199">
        <v>4</v>
      </c>
      <c r="I173" s="200"/>
      <c r="J173" s="201">
        <f t="shared" si="10"/>
        <v>0</v>
      </c>
      <c r="K173" s="197" t="s">
        <v>1</v>
      </c>
      <c r="L173" s="202"/>
      <c r="M173" s="203" t="s">
        <v>1</v>
      </c>
      <c r="N173" s="204" t="s">
        <v>36</v>
      </c>
      <c r="O173" s="54"/>
      <c r="P173" s="165">
        <f t="shared" si="11"/>
        <v>0</v>
      </c>
      <c r="Q173" s="165">
        <v>0</v>
      </c>
      <c r="R173" s="165">
        <f t="shared" si="12"/>
        <v>0</v>
      </c>
      <c r="S173" s="165">
        <v>0</v>
      </c>
      <c r="T173" s="166">
        <f t="shared" si="13"/>
        <v>0</v>
      </c>
      <c r="AR173" s="167" t="s">
        <v>212</v>
      </c>
      <c r="AT173" s="167" t="s">
        <v>224</v>
      </c>
      <c r="AU173" s="167" t="s">
        <v>82</v>
      </c>
      <c r="AY173" s="16" t="s">
        <v>159</v>
      </c>
      <c r="BE173" s="168">
        <f t="shared" si="14"/>
        <v>0</v>
      </c>
      <c r="BF173" s="168">
        <f t="shared" si="15"/>
        <v>0</v>
      </c>
      <c r="BG173" s="168">
        <f t="shared" si="16"/>
        <v>0</v>
      </c>
      <c r="BH173" s="168">
        <f t="shared" si="17"/>
        <v>0</v>
      </c>
      <c r="BI173" s="168">
        <f t="shared" si="18"/>
        <v>0</v>
      </c>
      <c r="BJ173" s="16" t="s">
        <v>82</v>
      </c>
      <c r="BK173" s="168">
        <f t="shared" si="19"/>
        <v>0</v>
      </c>
      <c r="BL173" s="16" t="s">
        <v>165</v>
      </c>
      <c r="BM173" s="167" t="s">
        <v>737</v>
      </c>
    </row>
    <row r="174" spans="2:65" s="1" customFormat="1" ht="24" customHeight="1">
      <c r="B174" s="155"/>
      <c r="C174" s="156" t="s">
        <v>387</v>
      </c>
      <c r="D174" s="156" t="s">
        <v>161</v>
      </c>
      <c r="E174" s="157" t="s">
        <v>1116</v>
      </c>
      <c r="F174" s="158" t="s">
        <v>1117</v>
      </c>
      <c r="G174" s="159" t="s">
        <v>405</v>
      </c>
      <c r="H174" s="160">
        <v>109.5</v>
      </c>
      <c r="I174" s="161"/>
      <c r="J174" s="162">
        <f t="shared" si="10"/>
        <v>0</v>
      </c>
      <c r="K174" s="158" t="s">
        <v>1</v>
      </c>
      <c r="L174" s="31"/>
      <c r="M174" s="163" t="s">
        <v>1</v>
      </c>
      <c r="N174" s="164" t="s">
        <v>36</v>
      </c>
      <c r="O174" s="54"/>
      <c r="P174" s="165">
        <f t="shared" si="11"/>
        <v>0</v>
      </c>
      <c r="Q174" s="165">
        <v>0</v>
      </c>
      <c r="R174" s="165">
        <f t="shared" si="12"/>
        <v>0</v>
      </c>
      <c r="S174" s="165">
        <v>0</v>
      </c>
      <c r="T174" s="166">
        <f t="shared" si="13"/>
        <v>0</v>
      </c>
      <c r="AR174" s="167" t="s">
        <v>165</v>
      </c>
      <c r="AT174" s="167" t="s">
        <v>161</v>
      </c>
      <c r="AU174" s="167" t="s">
        <v>82</v>
      </c>
      <c r="AY174" s="16" t="s">
        <v>159</v>
      </c>
      <c r="BE174" s="168">
        <f t="shared" si="14"/>
        <v>0</v>
      </c>
      <c r="BF174" s="168">
        <f t="shared" si="15"/>
        <v>0</v>
      </c>
      <c r="BG174" s="168">
        <f t="shared" si="16"/>
        <v>0</v>
      </c>
      <c r="BH174" s="168">
        <f t="shared" si="17"/>
        <v>0</v>
      </c>
      <c r="BI174" s="168">
        <f t="shared" si="18"/>
        <v>0</v>
      </c>
      <c r="BJ174" s="16" t="s">
        <v>82</v>
      </c>
      <c r="BK174" s="168">
        <f t="shared" si="19"/>
        <v>0</v>
      </c>
      <c r="BL174" s="16" t="s">
        <v>165</v>
      </c>
      <c r="BM174" s="167" t="s">
        <v>747</v>
      </c>
    </row>
    <row r="175" spans="2:65" s="1" customFormat="1" ht="24" customHeight="1">
      <c r="B175" s="155"/>
      <c r="C175" s="195" t="s">
        <v>396</v>
      </c>
      <c r="D175" s="195" t="s">
        <v>224</v>
      </c>
      <c r="E175" s="196" t="s">
        <v>1118</v>
      </c>
      <c r="F175" s="197" t="s">
        <v>1119</v>
      </c>
      <c r="G175" s="198" t="s">
        <v>405</v>
      </c>
      <c r="H175" s="199">
        <v>109.5</v>
      </c>
      <c r="I175" s="200"/>
      <c r="J175" s="201">
        <f t="shared" si="10"/>
        <v>0</v>
      </c>
      <c r="K175" s="197" t="s">
        <v>1</v>
      </c>
      <c r="L175" s="202"/>
      <c r="M175" s="203" t="s">
        <v>1</v>
      </c>
      <c r="N175" s="204" t="s">
        <v>36</v>
      </c>
      <c r="O175" s="54"/>
      <c r="P175" s="165">
        <f t="shared" si="11"/>
        <v>0</v>
      </c>
      <c r="Q175" s="165">
        <v>0</v>
      </c>
      <c r="R175" s="165">
        <f t="shared" si="12"/>
        <v>0</v>
      </c>
      <c r="S175" s="165">
        <v>0</v>
      </c>
      <c r="T175" s="166">
        <f t="shared" si="13"/>
        <v>0</v>
      </c>
      <c r="AR175" s="167" t="s">
        <v>212</v>
      </c>
      <c r="AT175" s="167" t="s">
        <v>224</v>
      </c>
      <c r="AU175" s="167" t="s">
        <v>82</v>
      </c>
      <c r="AY175" s="16" t="s">
        <v>159</v>
      </c>
      <c r="BE175" s="168">
        <f t="shared" si="14"/>
        <v>0</v>
      </c>
      <c r="BF175" s="168">
        <f t="shared" si="15"/>
        <v>0</v>
      </c>
      <c r="BG175" s="168">
        <f t="shared" si="16"/>
        <v>0</v>
      </c>
      <c r="BH175" s="168">
        <f t="shared" si="17"/>
        <v>0</v>
      </c>
      <c r="BI175" s="168">
        <f t="shared" si="18"/>
        <v>0</v>
      </c>
      <c r="BJ175" s="16" t="s">
        <v>82</v>
      </c>
      <c r="BK175" s="168">
        <f t="shared" si="19"/>
        <v>0</v>
      </c>
      <c r="BL175" s="16" t="s">
        <v>165</v>
      </c>
      <c r="BM175" s="167" t="s">
        <v>757</v>
      </c>
    </row>
    <row r="176" spans="2:65" s="11" customFormat="1" ht="22.95" customHeight="1">
      <c r="B176" s="142"/>
      <c r="D176" s="143" t="s">
        <v>69</v>
      </c>
      <c r="E176" s="153" t="s">
        <v>417</v>
      </c>
      <c r="F176" s="153" t="s">
        <v>418</v>
      </c>
      <c r="I176" s="145"/>
      <c r="J176" s="154">
        <f>BK176</f>
        <v>0</v>
      </c>
      <c r="L176" s="142"/>
      <c r="M176" s="147"/>
      <c r="N176" s="148"/>
      <c r="O176" s="148"/>
      <c r="P176" s="149">
        <f>P177</f>
        <v>0</v>
      </c>
      <c r="Q176" s="148"/>
      <c r="R176" s="149">
        <f>R177</f>
        <v>0</v>
      </c>
      <c r="S176" s="148"/>
      <c r="T176" s="150">
        <f>T177</f>
        <v>0</v>
      </c>
      <c r="AR176" s="143" t="s">
        <v>74</v>
      </c>
      <c r="AT176" s="151" t="s">
        <v>69</v>
      </c>
      <c r="AU176" s="151" t="s">
        <v>74</v>
      </c>
      <c r="AY176" s="143" t="s">
        <v>159</v>
      </c>
      <c r="BK176" s="152">
        <f>BK177</f>
        <v>0</v>
      </c>
    </row>
    <row r="177" spans="2:65" s="1" customFormat="1" ht="24" customHeight="1">
      <c r="B177" s="155"/>
      <c r="C177" s="156" t="s">
        <v>402</v>
      </c>
      <c r="D177" s="156" t="s">
        <v>161</v>
      </c>
      <c r="E177" s="157" t="s">
        <v>1120</v>
      </c>
      <c r="F177" s="158" t="s">
        <v>1121</v>
      </c>
      <c r="G177" s="159" t="s">
        <v>227</v>
      </c>
      <c r="H177" s="160">
        <v>67.914000000000001</v>
      </c>
      <c r="I177" s="161"/>
      <c r="J177" s="162">
        <f>ROUND(I177*H177,2)</f>
        <v>0</v>
      </c>
      <c r="K177" s="158" t="s">
        <v>1</v>
      </c>
      <c r="L177" s="31"/>
      <c r="M177" s="163" t="s">
        <v>1</v>
      </c>
      <c r="N177" s="164" t="s">
        <v>36</v>
      </c>
      <c r="O177" s="54"/>
      <c r="P177" s="165">
        <f>O177*H177</f>
        <v>0</v>
      </c>
      <c r="Q177" s="165">
        <v>0</v>
      </c>
      <c r="R177" s="165">
        <f>Q177*H177</f>
        <v>0</v>
      </c>
      <c r="S177" s="165">
        <v>0</v>
      </c>
      <c r="T177" s="166">
        <f>S177*H177</f>
        <v>0</v>
      </c>
      <c r="AR177" s="167" t="s">
        <v>165</v>
      </c>
      <c r="AT177" s="167" t="s">
        <v>161</v>
      </c>
      <c r="AU177" s="167" t="s">
        <v>82</v>
      </c>
      <c r="AY177" s="16" t="s">
        <v>159</v>
      </c>
      <c r="BE177" s="168">
        <f>IF(N177="základná",J177,0)</f>
        <v>0</v>
      </c>
      <c r="BF177" s="168">
        <f>IF(N177="znížená",J177,0)</f>
        <v>0</v>
      </c>
      <c r="BG177" s="168">
        <f>IF(N177="zákl. prenesená",J177,0)</f>
        <v>0</v>
      </c>
      <c r="BH177" s="168">
        <f>IF(N177="zníž. prenesená",J177,0)</f>
        <v>0</v>
      </c>
      <c r="BI177" s="168">
        <f>IF(N177="nulová",J177,0)</f>
        <v>0</v>
      </c>
      <c r="BJ177" s="16" t="s">
        <v>82</v>
      </c>
      <c r="BK177" s="168">
        <f>ROUND(I177*H177,2)</f>
        <v>0</v>
      </c>
      <c r="BL177" s="16" t="s">
        <v>165</v>
      </c>
      <c r="BM177" s="167" t="s">
        <v>769</v>
      </c>
    </row>
    <row r="178" spans="2:65" s="11" customFormat="1" ht="25.95" customHeight="1">
      <c r="B178" s="142"/>
      <c r="D178" s="143" t="s">
        <v>69</v>
      </c>
      <c r="E178" s="144" t="s">
        <v>423</v>
      </c>
      <c r="F178" s="144" t="s">
        <v>424</v>
      </c>
      <c r="I178" s="145"/>
      <c r="J178" s="146">
        <f>BK178</f>
        <v>0</v>
      </c>
      <c r="L178" s="142"/>
      <c r="M178" s="147"/>
      <c r="N178" s="148"/>
      <c r="O178" s="148"/>
      <c r="P178" s="149">
        <f>P179+P210+P249+P294+P305+P350</f>
        <v>0</v>
      </c>
      <c r="Q178" s="148"/>
      <c r="R178" s="149">
        <f>R179+R210+R249+R294+R305+R350</f>
        <v>0</v>
      </c>
      <c r="S178" s="148"/>
      <c r="T178" s="150">
        <f>T179+T210+T249+T294+T305+T350</f>
        <v>0</v>
      </c>
      <c r="AR178" s="143" t="s">
        <v>82</v>
      </c>
      <c r="AT178" s="151" t="s">
        <v>69</v>
      </c>
      <c r="AU178" s="151" t="s">
        <v>70</v>
      </c>
      <c r="AY178" s="143" t="s">
        <v>159</v>
      </c>
      <c r="BK178" s="152">
        <f>BK179+BK210+BK249+BK294+BK305+BK350</f>
        <v>0</v>
      </c>
    </row>
    <row r="179" spans="2:65" s="11" customFormat="1" ht="22.95" customHeight="1">
      <c r="B179" s="142"/>
      <c r="D179" s="143" t="s">
        <v>69</v>
      </c>
      <c r="E179" s="153" t="s">
        <v>548</v>
      </c>
      <c r="F179" s="153" t="s">
        <v>549</v>
      </c>
      <c r="I179" s="145"/>
      <c r="J179" s="154">
        <f>BK179</f>
        <v>0</v>
      </c>
      <c r="L179" s="142"/>
      <c r="M179" s="147"/>
      <c r="N179" s="148"/>
      <c r="O179" s="148"/>
      <c r="P179" s="149">
        <f>SUM(P180:P209)</f>
        <v>0</v>
      </c>
      <c r="Q179" s="148"/>
      <c r="R179" s="149">
        <f>SUM(R180:R209)</f>
        <v>0</v>
      </c>
      <c r="S179" s="148"/>
      <c r="T179" s="150">
        <f>SUM(T180:T209)</f>
        <v>0</v>
      </c>
      <c r="AR179" s="143" t="s">
        <v>82</v>
      </c>
      <c r="AT179" s="151" t="s">
        <v>69</v>
      </c>
      <c r="AU179" s="151" t="s">
        <v>74</v>
      </c>
      <c r="AY179" s="143" t="s">
        <v>159</v>
      </c>
      <c r="BK179" s="152">
        <f>SUM(BK180:BK209)</f>
        <v>0</v>
      </c>
    </row>
    <row r="180" spans="2:65" s="1" customFormat="1" ht="24" customHeight="1">
      <c r="B180" s="155"/>
      <c r="C180" s="156" t="s">
        <v>408</v>
      </c>
      <c r="D180" s="156" t="s">
        <v>161</v>
      </c>
      <c r="E180" s="157" t="s">
        <v>1122</v>
      </c>
      <c r="F180" s="158" t="s">
        <v>1123</v>
      </c>
      <c r="G180" s="159" t="s">
        <v>405</v>
      </c>
      <c r="H180" s="160">
        <v>277</v>
      </c>
      <c r="I180" s="161"/>
      <c r="J180" s="162">
        <f t="shared" ref="J180:J209" si="20">ROUND(I180*H180,2)</f>
        <v>0</v>
      </c>
      <c r="K180" s="158" t="s">
        <v>1</v>
      </c>
      <c r="L180" s="31"/>
      <c r="M180" s="163" t="s">
        <v>1</v>
      </c>
      <c r="N180" s="164" t="s">
        <v>36</v>
      </c>
      <c r="O180" s="54"/>
      <c r="P180" s="165">
        <f t="shared" ref="P180:P209" si="21">O180*H180</f>
        <v>0</v>
      </c>
      <c r="Q180" s="165">
        <v>0</v>
      </c>
      <c r="R180" s="165">
        <f t="shared" ref="R180:R209" si="22">Q180*H180</f>
        <v>0</v>
      </c>
      <c r="S180" s="165">
        <v>0</v>
      </c>
      <c r="T180" s="166">
        <f t="shared" ref="T180:T209" si="23">S180*H180</f>
        <v>0</v>
      </c>
      <c r="AR180" s="167" t="s">
        <v>263</v>
      </c>
      <c r="AT180" s="167" t="s">
        <v>161</v>
      </c>
      <c r="AU180" s="167" t="s">
        <v>82</v>
      </c>
      <c r="AY180" s="16" t="s">
        <v>159</v>
      </c>
      <c r="BE180" s="168">
        <f t="shared" ref="BE180:BE209" si="24">IF(N180="základná",J180,0)</f>
        <v>0</v>
      </c>
      <c r="BF180" s="168">
        <f t="shared" ref="BF180:BF209" si="25">IF(N180="znížená",J180,0)</f>
        <v>0</v>
      </c>
      <c r="BG180" s="168">
        <f t="shared" ref="BG180:BG209" si="26">IF(N180="zákl. prenesená",J180,0)</f>
        <v>0</v>
      </c>
      <c r="BH180" s="168">
        <f t="shared" ref="BH180:BH209" si="27">IF(N180="zníž. prenesená",J180,0)</f>
        <v>0</v>
      </c>
      <c r="BI180" s="168">
        <f t="shared" ref="BI180:BI209" si="28">IF(N180="nulová",J180,0)</f>
        <v>0</v>
      </c>
      <c r="BJ180" s="16" t="s">
        <v>82</v>
      </c>
      <c r="BK180" s="168">
        <f t="shared" ref="BK180:BK209" si="29">ROUND(I180*H180,2)</f>
        <v>0</v>
      </c>
      <c r="BL180" s="16" t="s">
        <v>263</v>
      </c>
      <c r="BM180" s="167" t="s">
        <v>777</v>
      </c>
    </row>
    <row r="181" spans="2:65" s="1" customFormat="1" ht="24" customHeight="1">
      <c r="B181" s="155"/>
      <c r="C181" s="195" t="s">
        <v>412</v>
      </c>
      <c r="D181" s="195" t="s">
        <v>224</v>
      </c>
      <c r="E181" s="196" t="s">
        <v>1124</v>
      </c>
      <c r="F181" s="197" t="s">
        <v>1125</v>
      </c>
      <c r="G181" s="198" t="s">
        <v>405</v>
      </c>
      <c r="H181" s="199">
        <v>10</v>
      </c>
      <c r="I181" s="200"/>
      <c r="J181" s="201">
        <f t="shared" si="20"/>
        <v>0</v>
      </c>
      <c r="K181" s="197" t="s">
        <v>1</v>
      </c>
      <c r="L181" s="202"/>
      <c r="M181" s="203" t="s">
        <v>1</v>
      </c>
      <c r="N181" s="204" t="s">
        <v>36</v>
      </c>
      <c r="O181" s="54"/>
      <c r="P181" s="165">
        <f t="shared" si="21"/>
        <v>0</v>
      </c>
      <c r="Q181" s="165">
        <v>0</v>
      </c>
      <c r="R181" s="165">
        <f t="shared" si="22"/>
        <v>0</v>
      </c>
      <c r="S181" s="165">
        <v>0</v>
      </c>
      <c r="T181" s="166">
        <f t="shared" si="23"/>
        <v>0</v>
      </c>
      <c r="AR181" s="167" t="s">
        <v>377</v>
      </c>
      <c r="AT181" s="167" t="s">
        <v>224</v>
      </c>
      <c r="AU181" s="167" t="s">
        <v>82</v>
      </c>
      <c r="AY181" s="16" t="s">
        <v>159</v>
      </c>
      <c r="BE181" s="168">
        <f t="shared" si="24"/>
        <v>0</v>
      </c>
      <c r="BF181" s="168">
        <f t="shared" si="25"/>
        <v>0</v>
      </c>
      <c r="BG181" s="168">
        <f t="shared" si="26"/>
        <v>0</v>
      </c>
      <c r="BH181" s="168">
        <f t="shared" si="27"/>
        <v>0</v>
      </c>
      <c r="BI181" s="168">
        <f t="shared" si="28"/>
        <v>0</v>
      </c>
      <c r="BJ181" s="16" t="s">
        <v>82</v>
      </c>
      <c r="BK181" s="168">
        <f t="shared" si="29"/>
        <v>0</v>
      </c>
      <c r="BL181" s="16" t="s">
        <v>263</v>
      </c>
      <c r="BM181" s="167" t="s">
        <v>787</v>
      </c>
    </row>
    <row r="182" spans="2:65" s="1" customFormat="1" ht="24" customHeight="1">
      <c r="B182" s="155"/>
      <c r="C182" s="195" t="s">
        <v>419</v>
      </c>
      <c r="D182" s="195" t="s">
        <v>224</v>
      </c>
      <c r="E182" s="196" t="s">
        <v>1126</v>
      </c>
      <c r="F182" s="197" t="s">
        <v>1127</v>
      </c>
      <c r="G182" s="198" t="s">
        <v>405</v>
      </c>
      <c r="H182" s="199">
        <v>54</v>
      </c>
      <c r="I182" s="200"/>
      <c r="J182" s="201">
        <f t="shared" si="20"/>
        <v>0</v>
      </c>
      <c r="K182" s="197" t="s">
        <v>1</v>
      </c>
      <c r="L182" s="202"/>
      <c r="M182" s="203" t="s">
        <v>1</v>
      </c>
      <c r="N182" s="204" t="s">
        <v>36</v>
      </c>
      <c r="O182" s="54"/>
      <c r="P182" s="165">
        <f t="shared" si="21"/>
        <v>0</v>
      </c>
      <c r="Q182" s="165">
        <v>0</v>
      </c>
      <c r="R182" s="165">
        <f t="shared" si="22"/>
        <v>0</v>
      </c>
      <c r="S182" s="165">
        <v>0</v>
      </c>
      <c r="T182" s="166">
        <f t="shared" si="23"/>
        <v>0</v>
      </c>
      <c r="AR182" s="167" t="s">
        <v>377</v>
      </c>
      <c r="AT182" s="167" t="s">
        <v>224</v>
      </c>
      <c r="AU182" s="167" t="s">
        <v>82</v>
      </c>
      <c r="AY182" s="16" t="s">
        <v>159</v>
      </c>
      <c r="BE182" s="168">
        <f t="shared" si="24"/>
        <v>0</v>
      </c>
      <c r="BF182" s="168">
        <f t="shared" si="25"/>
        <v>0</v>
      </c>
      <c r="BG182" s="168">
        <f t="shared" si="26"/>
        <v>0</v>
      </c>
      <c r="BH182" s="168">
        <f t="shared" si="27"/>
        <v>0</v>
      </c>
      <c r="BI182" s="168">
        <f t="shared" si="28"/>
        <v>0</v>
      </c>
      <c r="BJ182" s="16" t="s">
        <v>82</v>
      </c>
      <c r="BK182" s="168">
        <f t="shared" si="29"/>
        <v>0</v>
      </c>
      <c r="BL182" s="16" t="s">
        <v>263</v>
      </c>
      <c r="BM182" s="167" t="s">
        <v>797</v>
      </c>
    </row>
    <row r="183" spans="2:65" s="1" customFormat="1" ht="24" customHeight="1">
      <c r="B183" s="155"/>
      <c r="C183" s="195" t="s">
        <v>427</v>
      </c>
      <c r="D183" s="195" t="s">
        <v>224</v>
      </c>
      <c r="E183" s="196" t="s">
        <v>1128</v>
      </c>
      <c r="F183" s="197" t="s">
        <v>1129</v>
      </c>
      <c r="G183" s="198" t="s">
        <v>405</v>
      </c>
      <c r="H183" s="199">
        <v>51</v>
      </c>
      <c r="I183" s="200"/>
      <c r="J183" s="201">
        <f t="shared" si="20"/>
        <v>0</v>
      </c>
      <c r="K183" s="197" t="s">
        <v>1</v>
      </c>
      <c r="L183" s="202"/>
      <c r="M183" s="203" t="s">
        <v>1</v>
      </c>
      <c r="N183" s="204" t="s">
        <v>36</v>
      </c>
      <c r="O183" s="54"/>
      <c r="P183" s="165">
        <f t="shared" si="21"/>
        <v>0</v>
      </c>
      <c r="Q183" s="165">
        <v>0</v>
      </c>
      <c r="R183" s="165">
        <f t="shared" si="22"/>
        <v>0</v>
      </c>
      <c r="S183" s="165">
        <v>0</v>
      </c>
      <c r="T183" s="166">
        <f t="shared" si="23"/>
        <v>0</v>
      </c>
      <c r="AR183" s="167" t="s">
        <v>377</v>
      </c>
      <c r="AT183" s="167" t="s">
        <v>224</v>
      </c>
      <c r="AU183" s="167" t="s">
        <v>82</v>
      </c>
      <c r="AY183" s="16" t="s">
        <v>159</v>
      </c>
      <c r="BE183" s="168">
        <f t="shared" si="24"/>
        <v>0</v>
      </c>
      <c r="BF183" s="168">
        <f t="shared" si="25"/>
        <v>0</v>
      </c>
      <c r="BG183" s="168">
        <f t="shared" si="26"/>
        <v>0</v>
      </c>
      <c r="BH183" s="168">
        <f t="shared" si="27"/>
        <v>0</v>
      </c>
      <c r="BI183" s="168">
        <f t="shared" si="28"/>
        <v>0</v>
      </c>
      <c r="BJ183" s="16" t="s">
        <v>82</v>
      </c>
      <c r="BK183" s="168">
        <f t="shared" si="29"/>
        <v>0</v>
      </c>
      <c r="BL183" s="16" t="s">
        <v>263</v>
      </c>
      <c r="BM183" s="167" t="s">
        <v>805</v>
      </c>
    </row>
    <row r="184" spans="2:65" s="1" customFormat="1" ht="24" customHeight="1">
      <c r="B184" s="155"/>
      <c r="C184" s="195" t="s">
        <v>433</v>
      </c>
      <c r="D184" s="195" t="s">
        <v>224</v>
      </c>
      <c r="E184" s="196" t="s">
        <v>1130</v>
      </c>
      <c r="F184" s="197" t="s">
        <v>1131</v>
      </c>
      <c r="G184" s="198" t="s">
        <v>405</v>
      </c>
      <c r="H184" s="199">
        <v>17</v>
      </c>
      <c r="I184" s="200"/>
      <c r="J184" s="201">
        <f t="shared" si="20"/>
        <v>0</v>
      </c>
      <c r="K184" s="197" t="s">
        <v>1</v>
      </c>
      <c r="L184" s="202"/>
      <c r="M184" s="203" t="s">
        <v>1</v>
      </c>
      <c r="N184" s="204" t="s">
        <v>36</v>
      </c>
      <c r="O184" s="54"/>
      <c r="P184" s="165">
        <f t="shared" si="21"/>
        <v>0</v>
      </c>
      <c r="Q184" s="165">
        <v>0</v>
      </c>
      <c r="R184" s="165">
        <f t="shared" si="22"/>
        <v>0</v>
      </c>
      <c r="S184" s="165">
        <v>0</v>
      </c>
      <c r="T184" s="166">
        <f t="shared" si="23"/>
        <v>0</v>
      </c>
      <c r="AR184" s="167" t="s">
        <v>377</v>
      </c>
      <c r="AT184" s="167" t="s">
        <v>224</v>
      </c>
      <c r="AU184" s="167" t="s">
        <v>82</v>
      </c>
      <c r="AY184" s="16" t="s">
        <v>159</v>
      </c>
      <c r="BE184" s="168">
        <f t="shared" si="24"/>
        <v>0</v>
      </c>
      <c r="BF184" s="168">
        <f t="shared" si="25"/>
        <v>0</v>
      </c>
      <c r="BG184" s="168">
        <f t="shared" si="26"/>
        <v>0</v>
      </c>
      <c r="BH184" s="168">
        <f t="shared" si="27"/>
        <v>0</v>
      </c>
      <c r="BI184" s="168">
        <f t="shared" si="28"/>
        <v>0</v>
      </c>
      <c r="BJ184" s="16" t="s">
        <v>82</v>
      </c>
      <c r="BK184" s="168">
        <f t="shared" si="29"/>
        <v>0</v>
      </c>
      <c r="BL184" s="16" t="s">
        <v>263</v>
      </c>
      <c r="BM184" s="167" t="s">
        <v>816</v>
      </c>
    </row>
    <row r="185" spans="2:65" s="1" customFormat="1" ht="24" customHeight="1">
      <c r="B185" s="155"/>
      <c r="C185" s="195" t="s">
        <v>440</v>
      </c>
      <c r="D185" s="195" t="s">
        <v>224</v>
      </c>
      <c r="E185" s="196" t="s">
        <v>1132</v>
      </c>
      <c r="F185" s="197" t="s">
        <v>1133</v>
      </c>
      <c r="G185" s="198" t="s">
        <v>405</v>
      </c>
      <c r="H185" s="199">
        <v>13</v>
      </c>
      <c r="I185" s="200"/>
      <c r="J185" s="201">
        <f t="shared" si="20"/>
        <v>0</v>
      </c>
      <c r="K185" s="197" t="s">
        <v>1</v>
      </c>
      <c r="L185" s="202"/>
      <c r="M185" s="203" t="s">
        <v>1</v>
      </c>
      <c r="N185" s="204" t="s">
        <v>36</v>
      </c>
      <c r="O185" s="54"/>
      <c r="P185" s="165">
        <f t="shared" si="21"/>
        <v>0</v>
      </c>
      <c r="Q185" s="165">
        <v>0</v>
      </c>
      <c r="R185" s="165">
        <f t="shared" si="22"/>
        <v>0</v>
      </c>
      <c r="S185" s="165">
        <v>0</v>
      </c>
      <c r="T185" s="166">
        <f t="shared" si="23"/>
        <v>0</v>
      </c>
      <c r="AR185" s="167" t="s">
        <v>377</v>
      </c>
      <c r="AT185" s="167" t="s">
        <v>224</v>
      </c>
      <c r="AU185" s="167" t="s">
        <v>82</v>
      </c>
      <c r="AY185" s="16" t="s">
        <v>159</v>
      </c>
      <c r="BE185" s="168">
        <f t="shared" si="24"/>
        <v>0</v>
      </c>
      <c r="BF185" s="168">
        <f t="shared" si="25"/>
        <v>0</v>
      </c>
      <c r="BG185" s="168">
        <f t="shared" si="26"/>
        <v>0</v>
      </c>
      <c r="BH185" s="168">
        <f t="shared" si="27"/>
        <v>0</v>
      </c>
      <c r="BI185" s="168">
        <f t="shared" si="28"/>
        <v>0</v>
      </c>
      <c r="BJ185" s="16" t="s">
        <v>82</v>
      </c>
      <c r="BK185" s="168">
        <f t="shared" si="29"/>
        <v>0</v>
      </c>
      <c r="BL185" s="16" t="s">
        <v>263</v>
      </c>
      <c r="BM185" s="167" t="s">
        <v>826</v>
      </c>
    </row>
    <row r="186" spans="2:65" s="1" customFormat="1" ht="24" customHeight="1">
      <c r="B186" s="155"/>
      <c r="C186" s="195" t="s">
        <v>446</v>
      </c>
      <c r="D186" s="195" t="s">
        <v>224</v>
      </c>
      <c r="E186" s="196" t="s">
        <v>1134</v>
      </c>
      <c r="F186" s="197" t="s">
        <v>1135</v>
      </c>
      <c r="G186" s="198" t="s">
        <v>405</v>
      </c>
      <c r="H186" s="199">
        <v>27</v>
      </c>
      <c r="I186" s="200"/>
      <c r="J186" s="201">
        <f t="shared" si="20"/>
        <v>0</v>
      </c>
      <c r="K186" s="197" t="s">
        <v>1</v>
      </c>
      <c r="L186" s="202"/>
      <c r="M186" s="203" t="s">
        <v>1</v>
      </c>
      <c r="N186" s="204" t="s">
        <v>36</v>
      </c>
      <c r="O186" s="54"/>
      <c r="P186" s="165">
        <f t="shared" si="21"/>
        <v>0</v>
      </c>
      <c r="Q186" s="165">
        <v>0</v>
      </c>
      <c r="R186" s="165">
        <f t="shared" si="22"/>
        <v>0</v>
      </c>
      <c r="S186" s="165">
        <v>0</v>
      </c>
      <c r="T186" s="166">
        <f t="shared" si="23"/>
        <v>0</v>
      </c>
      <c r="AR186" s="167" t="s">
        <v>377</v>
      </c>
      <c r="AT186" s="167" t="s">
        <v>224</v>
      </c>
      <c r="AU186" s="167" t="s">
        <v>82</v>
      </c>
      <c r="AY186" s="16" t="s">
        <v>159</v>
      </c>
      <c r="BE186" s="168">
        <f t="shared" si="24"/>
        <v>0</v>
      </c>
      <c r="BF186" s="168">
        <f t="shared" si="25"/>
        <v>0</v>
      </c>
      <c r="BG186" s="168">
        <f t="shared" si="26"/>
        <v>0</v>
      </c>
      <c r="BH186" s="168">
        <f t="shared" si="27"/>
        <v>0</v>
      </c>
      <c r="BI186" s="168">
        <f t="shared" si="28"/>
        <v>0</v>
      </c>
      <c r="BJ186" s="16" t="s">
        <v>82</v>
      </c>
      <c r="BK186" s="168">
        <f t="shared" si="29"/>
        <v>0</v>
      </c>
      <c r="BL186" s="16" t="s">
        <v>263</v>
      </c>
      <c r="BM186" s="167" t="s">
        <v>834</v>
      </c>
    </row>
    <row r="187" spans="2:65" s="1" customFormat="1" ht="24" customHeight="1">
      <c r="B187" s="155"/>
      <c r="C187" s="195" t="s">
        <v>633</v>
      </c>
      <c r="D187" s="195" t="s">
        <v>224</v>
      </c>
      <c r="E187" s="196" t="s">
        <v>1136</v>
      </c>
      <c r="F187" s="197" t="s">
        <v>1137</v>
      </c>
      <c r="G187" s="198" t="s">
        <v>405</v>
      </c>
      <c r="H187" s="199">
        <v>10</v>
      </c>
      <c r="I187" s="200"/>
      <c r="J187" s="201">
        <f t="shared" si="20"/>
        <v>0</v>
      </c>
      <c r="K187" s="197" t="s">
        <v>1</v>
      </c>
      <c r="L187" s="202"/>
      <c r="M187" s="203" t="s">
        <v>1</v>
      </c>
      <c r="N187" s="204" t="s">
        <v>36</v>
      </c>
      <c r="O187" s="54"/>
      <c r="P187" s="165">
        <f t="shared" si="21"/>
        <v>0</v>
      </c>
      <c r="Q187" s="165">
        <v>0</v>
      </c>
      <c r="R187" s="165">
        <f t="shared" si="22"/>
        <v>0</v>
      </c>
      <c r="S187" s="165">
        <v>0</v>
      </c>
      <c r="T187" s="166">
        <f t="shared" si="23"/>
        <v>0</v>
      </c>
      <c r="AR187" s="167" t="s">
        <v>377</v>
      </c>
      <c r="AT187" s="167" t="s">
        <v>224</v>
      </c>
      <c r="AU187" s="167" t="s">
        <v>82</v>
      </c>
      <c r="AY187" s="16" t="s">
        <v>159</v>
      </c>
      <c r="BE187" s="168">
        <f t="shared" si="24"/>
        <v>0</v>
      </c>
      <c r="BF187" s="168">
        <f t="shared" si="25"/>
        <v>0</v>
      </c>
      <c r="BG187" s="168">
        <f t="shared" si="26"/>
        <v>0</v>
      </c>
      <c r="BH187" s="168">
        <f t="shared" si="27"/>
        <v>0</v>
      </c>
      <c r="BI187" s="168">
        <f t="shared" si="28"/>
        <v>0</v>
      </c>
      <c r="BJ187" s="16" t="s">
        <v>82</v>
      </c>
      <c r="BK187" s="168">
        <f t="shared" si="29"/>
        <v>0</v>
      </c>
      <c r="BL187" s="16" t="s">
        <v>263</v>
      </c>
      <c r="BM187" s="167" t="s">
        <v>843</v>
      </c>
    </row>
    <row r="188" spans="2:65" s="1" customFormat="1" ht="24" customHeight="1">
      <c r="B188" s="155"/>
      <c r="C188" s="195" t="s">
        <v>639</v>
      </c>
      <c r="D188" s="195" t="s">
        <v>224</v>
      </c>
      <c r="E188" s="196" t="s">
        <v>1138</v>
      </c>
      <c r="F188" s="197" t="s">
        <v>1139</v>
      </c>
      <c r="G188" s="198" t="s">
        <v>405</v>
      </c>
      <c r="H188" s="199">
        <v>94</v>
      </c>
      <c r="I188" s="200"/>
      <c r="J188" s="201">
        <f t="shared" si="20"/>
        <v>0</v>
      </c>
      <c r="K188" s="197" t="s">
        <v>1</v>
      </c>
      <c r="L188" s="202"/>
      <c r="M188" s="203" t="s">
        <v>1</v>
      </c>
      <c r="N188" s="204" t="s">
        <v>36</v>
      </c>
      <c r="O188" s="54"/>
      <c r="P188" s="165">
        <f t="shared" si="21"/>
        <v>0</v>
      </c>
      <c r="Q188" s="165">
        <v>0</v>
      </c>
      <c r="R188" s="165">
        <f t="shared" si="22"/>
        <v>0</v>
      </c>
      <c r="S188" s="165">
        <v>0</v>
      </c>
      <c r="T188" s="166">
        <f t="shared" si="23"/>
        <v>0</v>
      </c>
      <c r="AR188" s="167" t="s">
        <v>377</v>
      </c>
      <c r="AT188" s="167" t="s">
        <v>224</v>
      </c>
      <c r="AU188" s="167" t="s">
        <v>82</v>
      </c>
      <c r="AY188" s="16" t="s">
        <v>159</v>
      </c>
      <c r="BE188" s="168">
        <f t="shared" si="24"/>
        <v>0</v>
      </c>
      <c r="BF188" s="168">
        <f t="shared" si="25"/>
        <v>0</v>
      </c>
      <c r="BG188" s="168">
        <f t="shared" si="26"/>
        <v>0</v>
      </c>
      <c r="BH188" s="168">
        <f t="shared" si="27"/>
        <v>0</v>
      </c>
      <c r="BI188" s="168">
        <f t="shared" si="28"/>
        <v>0</v>
      </c>
      <c r="BJ188" s="16" t="s">
        <v>82</v>
      </c>
      <c r="BK188" s="168">
        <f t="shared" si="29"/>
        <v>0</v>
      </c>
      <c r="BL188" s="16" t="s">
        <v>263</v>
      </c>
      <c r="BM188" s="167" t="s">
        <v>851</v>
      </c>
    </row>
    <row r="189" spans="2:65" s="1" customFormat="1" ht="24" customHeight="1">
      <c r="B189" s="155"/>
      <c r="C189" s="195" t="s">
        <v>644</v>
      </c>
      <c r="D189" s="195" t="s">
        <v>224</v>
      </c>
      <c r="E189" s="196" t="s">
        <v>1140</v>
      </c>
      <c r="F189" s="197" t="s">
        <v>1141</v>
      </c>
      <c r="G189" s="198" t="s">
        <v>405</v>
      </c>
      <c r="H189" s="199">
        <v>58</v>
      </c>
      <c r="I189" s="200"/>
      <c r="J189" s="201">
        <f t="shared" si="20"/>
        <v>0</v>
      </c>
      <c r="K189" s="197" t="s">
        <v>1</v>
      </c>
      <c r="L189" s="202"/>
      <c r="M189" s="203" t="s">
        <v>1</v>
      </c>
      <c r="N189" s="204" t="s">
        <v>36</v>
      </c>
      <c r="O189" s="54"/>
      <c r="P189" s="165">
        <f t="shared" si="21"/>
        <v>0</v>
      </c>
      <c r="Q189" s="165">
        <v>0</v>
      </c>
      <c r="R189" s="165">
        <f t="shared" si="22"/>
        <v>0</v>
      </c>
      <c r="S189" s="165">
        <v>0</v>
      </c>
      <c r="T189" s="166">
        <f t="shared" si="23"/>
        <v>0</v>
      </c>
      <c r="AR189" s="167" t="s">
        <v>377</v>
      </c>
      <c r="AT189" s="167" t="s">
        <v>224</v>
      </c>
      <c r="AU189" s="167" t="s">
        <v>82</v>
      </c>
      <c r="AY189" s="16" t="s">
        <v>159</v>
      </c>
      <c r="BE189" s="168">
        <f t="shared" si="24"/>
        <v>0</v>
      </c>
      <c r="BF189" s="168">
        <f t="shared" si="25"/>
        <v>0</v>
      </c>
      <c r="BG189" s="168">
        <f t="shared" si="26"/>
        <v>0</v>
      </c>
      <c r="BH189" s="168">
        <f t="shared" si="27"/>
        <v>0</v>
      </c>
      <c r="BI189" s="168">
        <f t="shared" si="28"/>
        <v>0</v>
      </c>
      <c r="BJ189" s="16" t="s">
        <v>82</v>
      </c>
      <c r="BK189" s="168">
        <f t="shared" si="29"/>
        <v>0</v>
      </c>
      <c r="BL189" s="16" t="s">
        <v>263</v>
      </c>
      <c r="BM189" s="167" t="s">
        <v>862</v>
      </c>
    </row>
    <row r="190" spans="2:65" s="1" customFormat="1" ht="24" customHeight="1">
      <c r="B190" s="155"/>
      <c r="C190" s="195" t="s">
        <v>650</v>
      </c>
      <c r="D190" s="195" t="s">
        <v>224</v>
      </c>
      <c r="E190" s="196" t="s">
        <v>1142</v>
      </c>
      <c r="F190" s="197" t="s">
        <v>1143</v>
      </c>
      <c r="G190" s="198" t="s">
        <v>405</v>
      </c>
      <c r="H190" s="199">
        <v>14</v>
      </c>
      <c r="I190" s="200"/>
      <c r="J190" s="201">
        <f t="shared" si="20"/>
        <v>0</v>
      </c>
      <c r="K190" s="197" t="s">
        <v>1</v>
      </c>
      <c r="L190" s="202"/>
      <c r="M190" s="203" t="s">
        <v>1</v>
      </c>
      <c r="N190" s="204" t="s">
        <v>36</v>
      </c>
      <c r="O190" s="54"/>
      <c r="P190" s="165">
        <f t="shared" si="21"/>
        <v>0</v>
      </c>
      <c r="Q190" s="165">
        <v>0</v>
      </c>
      <c r="R190" s="165">
        <f t="shared" si="22"/>
        <v>0</v>
      </c>
      <c r="S190" s="165">
        <v>0</v>
      </c>
      <c r="T190" s="166">
        <f t="shared" si="23"/>
        <v>0</v>
      </c>
      <c r="AR190" s="167" t="s">
        <v>377</v>
      </c>
      <c r="AT190" s="167" t="s">
        <v>224</v>
      </c>
      <c r="AU190" s="167" t="s">
        <v>82</v>
      </c>
      <c r="AY190" s="16" t="s">
        <v>159</v>
      </c>
      <c r="BE190" s="168">
        <f t="shared" si="24"/>
        <v>0</v>
      </c>
      <c r="BF190" s="168">
        <f t="shared" si="25"/>
        <v>0</v>
      </c>
      <c r="BG190" s="168">
        <f t="shared" si="26"/>
        <v>0</v>
      </c>
      <c r="BH190" s="168">
        <f t="shared" si="27"/>
        <v>0</v>
      </c>
      <c r="BI190" s="168">
        <f t="shared" si="28"/>
        <v>0</v>
      </c>
      <c r="BJ190" s="16" t="s">
        <v>82</v>
      </c>
      <c r="BK190" s="168">
        <f t="shared" si="29"/>
        <v>0</v>
      </c>
      <c r="BL190" s="16" t="s">
        <v>263</v>
      </c>
      <c r="BM190" s="167" t="s">
        <v>870</v>
      </c>
    </row>
    <row r="191" spans="2:65" s="1" customFormat="1" ht="24" customHeight="1">
      <c r="B191" s="155"/>
      <c r="C191" s="195" t="s">
        <v>656</v>
      </c>
      <c r="D191" s="195" t="s">
        <v>224</v>
      </c>
      <c r="E191" s="196" t="s">
        <v>1144</v>
      </c>
      <c r="F191" s="197" t="s">
        <v>1145</v>
      </c>
      <c r="G191" s="198" t="s">
        <v>405</v>
      </c>
      <c r="H191" s="199">
        <v>27</v>
      </c>
      <c r="I191" s="200"/>
      <c r="J191" s="201">
        <f t="shared" si="20"/>
        <v>0</v>
      </c>
      <c r="K191" s="197" t="s">
        <v>1</v>
      </c>
      <c r="L191" s="202"/>
      <c r="M191" s="203" t="s">
        <v>1</v>
      </c>
      <c r="N191" s="204" t="s">
        <v>36</v>
      </c>
      <c r="O191" s="54"/>
      <c r="P191" s="165">
        <f t="shared" si="21"/>
        <v>0</v>
      </c>
      <c r="Q191" s="165">
        <v>0</v>
      </c>
      <c r="R191" s="165">
        <f t="shared" si="22"/>
        <v>0</v>
      </c>
      <c r="S191" s="165">
        <v>0</v>
      </c>
      <c r="T191" s="166">
        <f t="shared" si="23"/>
        <v>0</v>
      </c>
      <c r="AR191" s="167" t="s">
        <v>377</v>
      </c>
      <c r="AT191" s="167" t="s">
        <v>224</v>
      </c>
      <c r="AU191" s="167" t="s">
        <v>82</v>
      </c>
      <c r="AY191" s="16" t="s">
        <v>159</v>
      </c>
      <c r="BE191" s="168">
        <f t="shared" si="24"/>
        <v>0</v>
      </c>
      <c r="BF191" s="168">
        <f t="shared" si="25"/>
        <v>0</v>
      </c>
      <c r="BG191" s="168">
        <f t="shared" si="26"/>
        <v>0</v>
      </c>
      <c r="BH191" s="168">
        <f t="shared" si="27"/>
        <v>0</v>
      </c>
      <c r="BI191" s="168">
        <f t="shared" si="28"/>
        <v>0</v>
      </c>
      <c r="BJ191" s="16" t="s">
        <v>82</v>
      </c>
      <c r="BK191" s="168">
        <f t="shared" si="29"/>
        <v>0</v>
      </c>
      <c r="BL191" s="16" t="s">
        <v>263</v>
      </c>
      <c r="BM191" s="167" t="s">
        <v>878</v>
      </c>
    </row>
    <row r="192" spans="2:65" s="1" customFormat="1" ht="24" customHeight="1">
      <c r="B192" s="155"/>
      <c r="C192" s="195" t="s">
        <v>662</v>
      </c>
      <c r="D192" s="195" t="s">
        <v>224</v>
      </c>
      <c r="E192" s="196" t="s">
        <v>1146</v>
      </c>
      <c r="F192" s="197" t="s">
        <v>1147</v>
      </c>
      <c r="G192" s="198" t="s">
        <v>405</v>
      </c>
      <c r="H192" s="199">
        <v>8</v>
      </c>
      <c r="I192" s="200"/>
      <c r="J192" s="201">
        <f t="shared" si="20"/>
        <v>0</v>
      </c>
      <c r="K192" s="197" t="s">
        <v>1</v>
      </c>
      <c r="L192" s="202"/>
      <c r="M192" s="203" t="s">
        <v>1</v>
      </c>
      <c r="N192" s="204" t="s">
        <v>36</v>
      </c>
      <c r="O192" s="54"/>
      <c r="P192" s="165">
        <f t="shared" si="21"/>
        <v>0</v>
      </c>
      <c r="Q192" s="165">
        <v>0</v>
      </c>
      <c r="R192" s="165">
        <f t="shared" si="22"/>
        <v>0</v>
      </c>
      <c r="S192" s="165">
        <v>0</v>
      </c>
      <c r="T192" s="166">
        <f t="shared" si="23"/>
        <v>0</v>
      </c>
      <c r="AR192" s="167" t="s">
        <v>377</v>
      </c>
      <c r="AT192" s="167" t="s">
        <v>224</v>
      </c>
      <c r="AU192" s="167" t="s">
        <v>82</v>
      </c>
      <c r="AY192" s="16" t="s">
        <v>159</v>
      </c>
      <c r="BE192" s="168">
        <f t="shared" si="24"/>
        <v>0</v>
      </c>
      <c r="BF192" s="168">
        <f t="shared" si="25"/>
        <v>0</v>
      </c>
      <c r="BG192" s="168">
        <f t="shared" si="26"/>
        <v>0</v>
      </c>
      <c r="BH192" s="168">
        <f t="shared" si="27"/>
        <v>0</v>
      </c>
      <c r="BI192" s="168">
        <f t="shared" si="28"/>
        <v>0</v>
      </c>
      <c r="BJ192" s="16" t="s">
        <v>82</v>
      </c>
      <c r="BK192" s="168">
        <f t="shared" si="29"/>
        <v>0</v>
      </c>
      <c r="BL192" s="16" t="s">
        <v>263</v>
      </c>
      <c r="BM192" s="167" t="s">
        <v>887</v>
      </c>
    </row>
    <row r="193" spans="2:65" s="1" customFormat="1" ht="24" customHeight="1">
      <c r="B193" s="155"/>
      <c r="C193" s="195" t="s">
        <v>668</v>
      </c>
      <c r="D193" s="195" t="s">
        <v>224</v>
      </c>
      <c r="E193" s="196" t="s">
        <v>1148</v>
      </c>
      <c r="F193" s="197" t="s">
        <v>1149</v>
      </c>
      <c r="G193" s="198" t="s">
        <v>405</v>
      </c>
      <c r="H193" s="199">
        <v>29</v>
      </c>
      <c r="I193" s="200"/>
      <c r="J193" s="201">
        <f t="shared" si="20"/>
        <v>0</v>
      </c>
      <c r="K193" s="197" t="s">
        <v>1</v>
      </c>
      <c r="L193" s="202"/>
      <c r="M193" s="203" t="s">
        <v>1</v>
      </c>
      <c r="N193" s="204" t="s">
        <v>36</v>
      </c>
      <c r="O193" s="54"/>
      <c r="P193" s="165">
        <f t="shared" si="21"/>
        <v>0</v>
      </c>
      <c r="Q193" s="165">
        <v>0</v>
      </c>
      <c r="R193" s="165">
        <f t="shared" si="22"/>
        <v>0</v>
      </c>
      <c r="S193" s="165">
        <v>0</v>
      </c>
      <c r="T193" s="166">
        <f t="shared" si="23"/>
        <v>0</v>
      </c>
      <c r="AR193" s="167" t="s">
        <v>377</v>
      </c>
      <c r="AT193" s="167" t="s">
        <v>224</v>
      </c>
      <c r="AU193" s="167" t="s">
        <v>82</v>
      </c>
      <c r="AY193" s="16" t="s">
        <v>159</v>
      </c>
      <c r="BE193" s="168">
        <f t="shared" si="24"/>
        <v>0</v>
      </c>
      <c r="BF193" s="168">
        <f t="shared" si="25"/>
        <v>0</v>
      </c>
      <c r="BG193" s="168">
        <f t="shared" si="26"/>
        <v>0</v>
      </c>
      <c r="BH193" s="168">
        <f t="shared" si="27"/>
        <v>0</v>
      </c>
      <c r="BI193" s="168">
        <f t="shared" si="28"/>
        <v>0</v>
      </c>
      <c r="BJ193" s="16" t="s">
        <v>82</v>
      </c>
      <c r="BK193" s="168">
        <f t="shared" si="29"/>
        <v>0</v>
      </c>
      <c r="BL193" s="16" t="s">
        <v>263</v>
      </c>
      <c r="BM193" s="167" t="s">
        <v>896</v>
      </c>
    </row>
    <row r="194" spans="2:65" s="1" customFormat="1" ht="36" customHeight="1">
      <c r="B194" s="155"/>
      <c r="C194" s="156" t="s">
        <v>673</v>
      </c>
      <c r="D194" s="156" t="s">
        <v>161</v>
      </c>
      <c r="E194" s="157" t="s">
        <v>1150</v>
      </c>
      <c r="F194" s="158" t="s">
        <v>1151</v>
      </c>
      <c r="G194" s="159" t="s">
        <v>355</v>
      </c>
      <c r="H194" s="160">
        <v>17</v>
      </c>
      <c r="I194" s="161"/>
      <c r="J194" s="162">
        <f t="shared" si="20"/>
        <v>0</v>
      </c>
      <c r="K194" s="158" t="s">
        <v>1</v>
      </c>
      <c r="L194" s="31"/>
      <c r="M194" s="163" t="s">
        <v>1</v>
      </c>
      <c r="N194" s="164" t="s">
        <v>36</v>
      </c>
      <c r="O194" s="54"/>
      <c r="P194" s="165">
        <f t="shared" si="21"/>
        <v>0</v>
      </c>
      <c r="Q194" s="165">
        <v>0</v>
      </c>
      <c r="R194" s="165">
        <f t="shared" si="22"/>
        <v>0</v>
      </c>
      <c r="S194" s="165">
        <v>0</v>
      </c>
      <c r="T194" s="166">
        <f t="shared" si="23"/>
        <v>0</v>
      </c>
      <c r="AR194" s="167" t="s">
        <v>263</v>
      </c>
      <c r="AT194" s="167" t="s">
        <v>161</v>
      </c>
      <c r="AU194" s="167" t="s">
        <v>82</v>
      </c>
      <c r="AY194" s="16" t="s">
        <v>159</v>
      </c>
      <c r="BE194" s="168">
        <f t="shared" si="24"/>
        <v>0</v>
      </c>
      <c r="BF194" s="168">
        <f t="shared" si="25"/>
        <v>0</v>
      </c>
      <c r="BG194" s="168">
        <f t="shared" si="26"/>
        <v>0</v>
      </c>
      <c r="BH194" s="168">
        <f t="shared" si="27"/>
        <v>0</v>
      </c>
      <c r="BI194" s="168">
        <f t="shared" si="28"/>
        <v>0</v>
      </c>
      <c r="BJ194" s="16" t="s">
        <v>82</v>
      </c>
      <c r="BK194" s="168">
        <f t="shared" si="29"/>
        <v>0</v>
      </c>
      <c r="BL194" s="16" t="s">
        <v>263</v>
      </c>
      <c r="BM194" s="167" t="s">
        <v>904</v>
      </c>
    </row>
    <row r="195" spans="2:65" s="1" customFormat="1" ht="16.5" customHeight="1">
      <c r="B195" s="155"/>
      <c r="C195" s="195" t="s">
        <v>678</v>
      </c>
      <c r="D195" s="195" t="s">
        <v>224</v>
      </c>
      <c r="E195" s="196" t="s">
        <v>1152</v>
      </c>
      <c r="F195" s="197" t="s">
        <v>1153</v>
      </c>
      <c r="G195" s="198" t="s">
        <v>355</v>
      </c>
      <c r="H195" s="199">
        <v>0.85</v>
      </c>
      <c r="I195" s="200"/>
      <c r="J195" s="201">
        <f t="shared" si="20"/>
        <v>0</v>
      </c>
      <c r="K195" s="197" t="s">
        <v>1</v>
      </c>
      <c r="L195" s="202"/>
      <c r="M195" s="203" t="s">
        <v>1</v>
      </c>
      <c r="N195" s="204" t="s">
        <v>36</v>
      </c>
      <c r="O195" s="54"/>
      <c r="P195" s="165">
        <f t="shared" si="21"/>
        <v>0</v>
      </c>
      <c r="Q195" s="165">
        <v>0</v>
      </c>
      <c r="R195" s="165">
        <f t="shared" si="22"/>
        <v>0</v>
      </c>
      <c r="S195" s="165">
        <v>0</v>
      </c>
      <c r="T195" s="166">
        <f t="shared" si="23"/>
        <v>0</v>
      </c>
      <c r="AR195" s="167" t="s">
        <v>377</v>
      </c>
      <c r="AT195" s="167" t="s">
        <v>224</v>
      </c>
      <c r="AU195" s="167" t="s">
        <v>82</v>
      </c>
      <c r="AY195" s="16" t="s">
        <v>159</v>
      </c>
      <c r="BE195" s="168">
        <f t="shared" si="24"/>
        <v>0</v>
      </c>
      <c r="BF195" s="168">
        <f t="shared" si="25"/>
        <v>0</v>
      </c>
      <c r="BG195" s="168">
        <f t="shared" si="26"/>
        <v>0</v>
      </c>
      <c r="BH195" s="168">
        <f t="shared" si="27"/>
        <v>0</v>
      </c>
      <c r="BI195" s="168">
        <f t="shared" si="28"/>
        <v>0</v>
      </c>
      <c r="BJ195" s="16" t="s">
        <v>82</v>
      </c>
      <c r="BK195" s="168">
        <f t="shared" si="29"/>
        <v>0</v>
      </c>
      <c r="BL195" s="16" t="s">
        <v>263</v>
      </c>
      <c r="BM195" s="167" t="s">
        <v>917</v>
      </c>
    </row>
    <row r="196" spans="2:65" s="1" customFormat="1" ht="36" customHeight="1">
      <c r="B196" s="155"/>
      <c r="C196" s="195" t="s">
        <v>681</v>
      </c>
      <c r="D196" s="195" t="s">
        <v>224</v>
      </c>
      <c r="E196" s="196" t="s">
        <v>1154</v>
      </c>
      <c r="F196" s="197" t="s">
        <v>1155</v>
      </c>
      <c r="G196" s="198" t="s">
        <v>202</v>
      </c>
      <c r="H196" s="199">
        <v>2.774</v>
      </c>
      <c r="I196" s="200"/>
      <c r="J196" s="201">
        <f t="shared" si="20"/>
        <v>0</v>
      </c>
      <c r="K196" s="197" t="s">
        <v>1</v>
      </c>
      <c r="L196" s="202"/>
      <c r="M196" s="203" t="s">
        <v>1</v>
      </c>
      <c r="N196" s="204" t="s">
        <v>36</v>
      </c>
      <c r="O196" s="54"/>
      <c r="P196" s="165">
        <f t="shared" si="21"/>
        <v>0</v>
      </c>
      <c r="Q196" s="165">
        <v>0</v>
      </c>
      <c r="R196" s="165">
        <f t="shared" si="22"/>
        <v>0</v>
      </c>
      <c r="S196" s="165">
        <v>0</v>
      </c>
      <c r="T196" s="166">
        <f t="shared" si="23"/>
        <v>0</v>
      </c>
      <c r="AR196" s="167" t="s">
        <v>377</v>
      </c>
      <c r="AT196" s="167" t="s">
        <v>224</v>
      </c>
      <c r="AU196" s="167" t="s">
        <v>82</v>
      </c>
      <c r="AY196" s="16" t="s">
        <v>159</v>
      </c>
      <c r="BE196" s="168">
        <f t="shared" si="24"/>
        <v>0</v>
      </c>
      <c r="BF196" s="168">
        <f t="shared" si="25"/>
        <v>0</v>
      </c>
      <c r="BG196" s="168">
        <f t="shared" si="26"/>
        <v>0</v>
      </c>
      <c r="BH196" s="168">
        <f t="shared" si="27"/>
        <v>0</v>
      </c>
      <c r="BI196" s="168">
        <f t="shared" si="28"/>
        <v>0</v>
      </c>
      <c r="BJ196" s="16" t="s">
        <v>82</v>
      </c>
      <c r="BK196" s="168">
        <f t="shared" si="29"/>
        <v>0</v>
      </c>
      <c r="BL196" s="16" t="s">
        <v>263</v>
      </c>
      <c r="BM196" s="167" t="s">
        <v>927</v>
      </c>
    </row>
    <row r="197" spans="2:65" s="1" customFormat="1" ht="36" customHeight="1">
      <c r="B197" s="155"/>
      <c r="C197" s="156" t="s">
        <v>687</v>
      </c>
      <c r="D197" s="156" t="s">
        <v>161</v>
      </c>
      <c r="E197" s="157" t="s">
        <v>1156</v>
      </c>
      <c r="F197" s="158" t="s">
        <v>1157</v>
      </c>
      <c r="G197" s="159" t="s">
        <v>355</v>
      </c>
      <c r="H197" s="160">
        <v>6</v>
      </c>
      <c r="I197" s="161"/>
      <c r="J197" s="162">
        <f t="shared" si="20"/>
        <v>0</v>
      </c>
      <c r="K197" s="158" t="s">
        <v>1</v>
      </c>
      <c r="L197" s="31"/>
      <c r="M197" s="163" t="s">
        <v>1</v>
      </c>
      <c r="N197" s="164" t="s">
        <v>36</v>
      </c>
      <c r="O197" s="54"/>
      <c r="P197" s="165">
        <f t="shared" si="21"/>
        <v>0</v>
      </c>
      <c r="Q197" s="165">
        <v>0</v>
      </c>
      <c r="R197" s="165">
        <f t="shared" si="22"/>
        <v>0</v>
      </c>
      <c r="S197" s="165">
        <v>0</v>
      </c>
      <c r="T197" s="166">
        <f t="shared" si="23"/>
        <v>0</v>
      </c>
      <c r="AR197" s="167" t="s">
        <v>263</v>
      </c>
      <c r="AT197" s="167" t="s">
        <v>161</v>
      </c>
      <c r="AU197" s="167" t="s">
        <v>82</v>
      </c>
      <c r="AY197" s="16" t="s">
        <v>159</v>
      </c>
      <c r="BE197" s="168">
        <f t="shared" si="24"/>
        <v>0</v>
      </c>
      <c r="BF197" s="168">
        <f t="shared" si="25"/>
        <v>0</v>
      </c>
      <c r="BG197" s="168">
        <f t="shared" si="26"/>
        <v>0</v>
      </c>
      <c r="BH197" s="168">
        <f t="shared" si="27"/>
        <v>0</v>
      </c>
      <c r="BI197" s="168">
        <f t="shared" si="28"/>
        <v>0</v>
      </c>
      <c r="BJ197" s="16" t="s">
        <v>82</v>
      </c>
      <c r="BK197" s="168">
        <f t="shared" si="29"/>
        <v>0</v>
      </c>
      <c r="BL197" s="16" t="s">
        <v>263</v>
      </c>
      <c r="BM197" s="167" t="s">
        <v>938</v>
      </c>
    </row>
    <row r="198" spans="2:65" s="1" customFormat="1" ht="16.5" customHeight="1">
      <c r="B198" s="155"/>
      <c r="C198" s="195" t="s">
        <v>691</v>
      </c>
      <c r="D198" s="195" t="s">
        <v>224</v>
      </c>
      <c r="E198" s="196" t="s">
        <v>1152</v>
      </c>
      <c r="F198" s="197" t="s">
        <v>1153</v>
      </c>
      <c r="G198" s="198" t="s">
        <v>355</v>
      </c>
      <c r="H198" s="199">
        <v>0.24</v>
      </c>
      <c r="I198" s="200"/>
      <c r="J198" s="201">
        <f t="shared" si="20"/>
        <v>0</v>
      </c>
      <c r="K198" s="197" t="s">
        <v>1</v>
      </c>
      <c r="L198" s="202"/>
      <c r="M198" s="203" t="s">
        <v>1</v>
      </c>
      <c r="N198" s="204" t="s">
        <v>36</v>
      </c>
      <c r="O198" s="54"/>
      <c r="P198" s="165">
        <f t="shared" si="21"/>
        <v>0</v>
      </c>
      <c r="Q198" s="165">
        <v>0</v>
      </c>
      <c r="R198" s="165">
        <f t="shared" si="22"/>
        <v>0</v>
      </c>
      <c r="S198" s="165">
        <v>0</v>
      </c>
      <c r="T198" s="166">
        <f t="shared" si="23"/>
        <v>0</v>
      </c>
      <c r="AR198" s="167" t="s">
        <v>377</v>
      </c>
      <c r="AT198" s="167" t="s">
        <v>224</v>
      </c>
      <c r="AU198" s="167" t="s">
        <v>82</v>
      </c>
      <c r="AY198" s="16" t="s">
        <v>159</v>
      </c>
      <c r="BE198" s="168">
        <f t="shared" si="24"/>
        <v>0</v>
      </c>
      <c r="BF198" s="168">
        <f t="shared" si="25"/>
        <v>0</v>
      </c>
      <c r="BG198" s="168">
        <f t="shared" si="26"/>
        <v>0</v>
      </c>
      <c r="BH198" s="168">
        <f t="shared" si="27"/>
        <v>0</v>
      </c>
      <c r="BI198" s="168">
        <f t="shared" si="28"/>
        <v>0</v>
      </c>
      <c r="BJ198" s="16" t="s">
        <v>82</v>
      </c>
      <c r="BK198" s="168">
        <f t="shared" si="29"/>
        <v>0</v>
      </c>
      <c r="BL198" s="16" t="s">
        <v>263</v>
      </c>
      <c r="BM198" s="167" t="s">
        <v>946</v>
      </c>
    </row>
    <row r="199" spans="2:65" s="1" customFormat="1" ht="36" customHeight="1">
      <c r="B199" s="155"/>
      <c r="C199" s="195" t="s">
        <v>695</v>
      </c>
      <c r="D199" s="195" t="s">
        <v>224</v>
      </c>
      <c r="E199" s="196" t="s">
        <v>1154</v>
      </c>
      <c r="F199" s="197" t="s">
        <v>1155</v>
      </c>
      <c r="G199" s="198" t="s">
        <v>202</v>
      </c>
      <c r="H199" s="199">
        <v>0.97899999999999998</v>
      </c>
      <c r="I199" s="200"/>
      <c r="J199" s="201">
        <f t="shared" si="20"/>
        <v>0</v>
      </c>
      <c r="K199" s="197" t="s">
        <v>1</v>
      </c>
      <c r="L199" s="202"/>
      <c r="M199" s="203" t="s">
        <v>1</v>
      </c>
      <c r="N199" s="204" t="s">
        <v>36</v>
      </c>
      <c r="O199" s="54"/>
      <c r="P199" s="165">
        <f t="shared" si="21"/>
        <v>0</v>
      </c>
      <c r="Q199" s="165">
        <v>0</v>
      </c>
      <c r="R199" s="165">
        <f t="shared" si="22"/>
        <v>0</v>
      </c>
      <c r="S199" s="165">
        <v>0</v>
      </c>
      <c r="T199" s="166">
        <f t="shared" si="23"/>
        <v>0</v>
      </c>
      <c r="AR199" s="167" t="s">
        <v>377</v>
      </c>
      <c r="AT199" s="167" t="s">
        <v>224</v>
      </c>
      <c r="AU199" s="167" t="s">
        <v>82</v>
      </c>
      <c r="AY199" s="16" t="s">
        <v>159</v>
      </c>
      <c r="BE199" s="168">
        <f t="shared" si="24"/>
        <v>0</v>
      </c>
      <c r="BF199" s="168">
        <f t="shared" si="25"/>
        <v>0</v>
      </c>
      <c r="BG199" s="168">
        <f t="shared" si="26"/>
        <v>0</v>
      </c>
      <c r="BH199" s="168">
        <f t="shared" si="27"/>
        <v>0</v>
      </c>
      <c r="BI199" s="168">
        <f t="shared" si="28"/>
        <v>0</v>
      </c>
      <c r="BJ199" s="16" t="s">
        <v>82</v>
      </c>
      <c r="BK199" s="168">
        <f t="shared" si="29"/>
        <v>0</v>
      </c>
      <c r="BL199" s="16" t="s">
        <v>263</v>
      </c>
      <c r="BM199" s="167" t="s">
        <v>955</v>
      </c>
    </row>
    <row r="200" spans="2:65" s="1" customFormat="1" ht="36" customHeight="1">
      <c r="B200" s="155"/>
      <c r="C200" s="156" t="s">
        <v>699</v>
      </c>
      <c r="D200" s="156" t="s">
        <v>161</v>
      </c>
      <c r="E200" s="157" t="s">
        <v>1158</v>
      </c>
      <c r="F200" s="158" t="s">
        <v>1159</v>
      </c>
      <c r="G200" s="159" t="s">
        <v>355</v>
      </c>
      <c r="H200" s="160">
        <v>1</v>
      </c>
      <c r="I200" s="161"/>
      <c r="J200" s="162">
        <f t="shared" si="20"/>
        <v>0</v>
      </c>
      <c r="K200" s="158" t="s">
        <v>1</v>
      </c>
      <c r="L200" s="31"/>
      <c r="M200" s="163" t="s">
        <v>1</v>
      </c>
      <c r="N200" s="164" t="s">
        <v>36</v>
      </c>
      <c r="O200" s="54"/>
      <c r="P200" s="165">
        <f t="shared" si="21"/>
        <v>0</v>
      </c>
      <c r="Q200" s="165">
        <v>0</v>
      </c>
      <c r="R200" s="165">
        <f t="shared" si="22"/>
        <v>0</v>
      </c>
      <c r="S200" s="165">
        <v>0</v>
      </c>
      <c r="T200" s="166">
        <f t="shared" si="23"/>
        <v>0</v>
      </c>
      <c r="AR200" s="167" t="s">
        <v>263</v>
      </c>
      <c r="AT200" s="167" t="s">
        <v>161</v>
      </c>
      <c r="AU200" s="167" t="s">
        <v>82</v>
      </c>
      <c r="AY200" s="16" t="s">
        <v>159</v>
      </c>
      <c r="BE200" s="168">
        <f t="shared" si="24"/>
        <v>0</v>
      </c>
      <c r="BF200" s="168">
        <f t="shared" si="25"/>
        <v>0</v>
      </c>
      <c r="BG200" s="168">
        <f t="shared" si="26"/>
        <v>0</v>
      </c>
      <c r="BH200" s="168">
        <f t="shared" si="27"/>
        <v>0</v>
      </c>
      <c r="BI200" s="168">
        <f t="shared" si="28"/>
        <v>0</v>
      </c>
      <c r="BJ200" s="16" t="s">
        <v>82</v>
      </c>
      <c r="BK200" s="168">
        <f t="shared" si="29"/>
        <v>0</v>
      </c>
      <c r="BL200" s="16" t="s">
        <v>263</v>
      </c>
      <c r="BM200" s="167" t="s">
        <v>963</v>
      </c>
    </row>
    <row r="201" spans="2:65" s="1" customFormat="1" ht="16.5" customHeight="1">
      <c r="B201" s="155"/>
      <c r="C201" s="195" t="s">
        <v>705</v>
      </c>
      <c r="D201" s="195" t="s">
        <v>224</v>
      </c>
      <c r="E201" s="196" t="s">
        <v>1152</v>
      </c>
      <c r="F201" s="197" t="s">
        <v>1153</v>
      </c>
      <c r="G201" s="198" t="s">
        <v>355</v>
      </c>
      <c r="H201" s="199">
        <v>0.08</v>
      </c>
      <c r="I201" s="200"/>
      <c r="J201" s="201">
        <f t="shared" si="20"/>
        <v>0</v>
      </c>
      <c r="K201" s="197" t="s">
        <v>1</v>
      </c>
      <c r="L201" s="202"/>
      <c r="M201" s="203" t="s">
        <v>1</v>
      </c>
      <c r="N201" s="204" t="s">
        <v>36</v>
      </c>
      <c r="O201" s="54"/>
      <c r="P201" s="165">
        <f t="shared" si="21"/>
        <v>0</v>
      </c>
      <c r="Q201" s="165">
        <v>0</v>
      </c>
      <c r="R201" s="165">
        <f t="shared" si="22"/>
        <v>0</v>
      </c>
      <c r="S201" s="165">
        <v>0</v>
      </c>
      <c r="T201" s="166">
        <f t="shared" si="23"/>
        <v>0</v>
      </c>
      <c r="AR201" s="167" t="s">
        <v>377</v>
      </c>
      <c r="AT201" s="167" t="s">
        <v>224</v>
      </c>
      <c r="AU201" s="167" t="s">
        <v>82</v>
      </c>
      <c r="AY201" s="16" t="s">
        <v>159</v>
      </c>
      <c r="BE201" s="168">
        <f t="shared" si="24"/>
        <v>0</v>
      </c>
      <c r="BF201" s="168">
        <f t="shared" si="25"/>
        <v>0</v>
      </c>
      <c r="BG201" s="168">
        <f t="shared" si="26"/>
        <v>0</v>
      </c>
      <c r="BH201" s="168">
        <f t="shared" si="27"/>
        <v>0</v>
      </c>
      <c r="BI201" s="168">
        <f t="shared" si="28"/>
        <v>0</v>
      </c>
      <c r="BJ201" s="16" t="s">
        <v>82</v>
      </c>
      <c r="BK201" s="168">
        <f t="shared" si="29"/>
        <v>0</v>
      </c>
      <c r="BL201" s="16" t="s">
        <v>263</v>
      </c>
      <c r="BM201" s="167" t="s">
        <v>975</v>
      </c>
    </row>
    <row r="202" spans="2:65" s="1" customFormat="1" ht="36" customHeight="1">
      <c r="B202" s="155"/>
      <c r="C202" s="195" t="s">
        <v>711</v>
      </c>
      <c r="D202" s="195" t="s">
        <v>224</v>
      </c>
      <c r="E202" s="196" t="s">
        <v>1154</v>
      </c>
      <c r="F202" s="197" t="s">
        <v>1155</v>
      </c>
      <c r="G202" s="198" t="s">
        <v>202</v>
      </c>
      <c r="H202" s="199">
        <v>0.25700000000000001</v>
      </c>
      <c r="I202" s="200"/>
      <c r="J202" s="201">
        <f t="shared" si="20"/>
        <v>0</v>
      </c>
      <c r="K202" s="197" t="s">
        <v>1</v>
      </c>
      <c r="L202" s="202"/>
      <c r="M202" s="203" t="s">
        <v>1</v>
      </c>
      <c r="N202" s="204" t="s">
        <v>36</v>
      </c>
      <c r="O202" s="54"/>
      <c r="P202" s="165">
        <f t="shared" si="21"/>
        <v>0</v>
      </c>
      <c r="Q202" s="165">
        <v>0</v>
      </c>
      <c r="R202" s="165">
        <f t="shared" si="22"/>
        <v>0</v>
      </c>
      <c r="S202" s="165">
        <v>0</v>
      </c>
      <c r="T202" s="166">
        <f t="shared" si="23"/>
        <v>0</v>
      </c>
      <c r="AR202" s="167" t="s">
        <v>377</v>
      </c>
      <c r="AT202" s="167" t="s">
        <v>224</v>
      </c>
      <c r="AU202" s="167" t="s">
        <v>82</v>
      </c>
      <c r="AY202" s="16" t="s">
        <v>159</v>
      </c>
      <c r="BE202" s="168">
        <f t="shared" si="24"/>
        <v>0</v>
      </c>
      <c r="BF202" s="168">
        <f t="shared" si="25"/>
        <v>0</v>
      </c>
      <c r="BG202" s="168">
        <f t="shared" si="26"/>
        <v>0</v>
      </c>
      <c r="BH202" s="168">
        <f t="shared" si="27"/>
        <v>0</v>
      </c>
      <c r="BI202" s="168">
        <f t="shared" si="28"/>
        <v>0</v>
      </c>
      <c r="BJ202" s="16" t="s">
        <v>82</v>
      </c>
      <c r="BK202" s="168">
        <f t="shared" si="29"/>
        <v>0</v>
      </c>
      <c r="BL202" s="16" t="s">
        <v>263</v>
      </c>
      <c r="BM202" s="167" t="s">
        <v>989</v>
      </c>
    </row>
    <row r="203" spans="2:65" s="1" customFormat="1" ht="24" customHeight="1">
      <c r="B203" s="155"/>
      <c r="C203" s="156" t="s">
        <v>717</v>
      </c>
      <c r="D203" s="156" t="s">
        <v>161</v>
      </c>
      <c r="E203" s="157" t="s">
        <v>1160</v>
      </c>
      <c r="F203" s="158" t="s">
        <v>1161</v>
      </c>
      <c r="G203" s="159" t="s">
        <v>355</v>
      </c>
      <c r="H203" s="160">
        <v>2</v>
      </c>
      <c r="I203" s="161"/>
      <c r="J203" s="162">
        <f t="shared" si="20"/>
        <v>0</v>
      </c>
      <c r="K203" s="158" t="s">
        <v>1</v>
      </c>
      <c r="L203" s="31"/>
      <c r="M203" s="163" t="s">
        <v>1</v>
      </c>
      <c r="N203" s="164" t="s">
        <v>36</v>
      </c>
      <c r="O203" s="54"/>
      <c r="P203" s="165">
        <f t="shared" si="21"/>
        <v>0</v>
      </c>
      <c r="Q203" s="165">
        <v>0</v>
      </c>
      <c r="R203" s="165">
        <f t="shared" si="22"/>
        <v>0</v>
      </c>
      <c r="S203" s="165">
        <v>0</v>
      </c>
      <c r="T203" s="166">
        <f t="shared" si="23"/>
        <v>0</v>
      </c>
      <c r="AR203" s="167" t="s">
        <v>263</v>
      </c>
      <c r="AT203" s="167" t="s">
        <v>161</v>
      </c>
      <c r="AU203" s="167" t="s">
        <v>82</v>
      </c>
      <c r="AY203" s="16" t="s">
        <v>159</v>
      </c>
      <c r="BE203" s="168">
        <f t="shared" si="24"/>
        <v>0</v>
      </c>
      <c r="BF203" s="168">
        <f t="shared" si="25"/>
        <v>0</v>
      </c>
      <c r="BG203" s="168">
        <f t="shared" si="26"/>
        <v>0</v>
      </c>
      <c r="BH203" s="168">
        <f t="shared" si="27"/>
        <v>0</v>
      </c>
      <c r="BI203" s="168">
        <f t="shared" si="28"/>
        <v>0</v>
      </c>
      <c r="BJ203" s="16" t="s">
        <v>82</v>
      </c>
      <c r="BK203" s="168">
        <f t="shared" si="29"/>
        <v>0</v>
      </c>
      <c r="BL203" s="16" t="s">
        <v>263</v>
      </c>
      <c r="BM203" s="167" t="s">
        <v>1000</v>
      </c>
    </row>
    <row r="204" spans="2:65" s="1" customFormat="1" ht="16.5" customHeight="1">
      <c r="B204" s="155"/>
      <c r="C204" s="195" t="s">
        <v>721</v>
      </c>
      <c r="D204" s="195" t="s">
        <v>224</v>
      </c>
      <c r="E204" s="196" t="s">
        <v>1162</v>
      </c>
      <c r="F204" s="197" t="s">
        <v>1163</v>
      </c>
      <c r="G204" s="198" t="s">
        <v>355</v>
      </c>
      <c r="H204" s="199">
        <v>2</v>
      </c>
      <c r="I204" s="200"/>
      <c r="J204" s="201">
        <f t="shared" si="20"/>
        <v>0</v>
      </c>
      <c r="K204" s="197" t="s">
        <v>1</v>
      </c>
      <c r="L204" s="202"/>
      <c r="M204" s="203" t="s">
        <v>1</v>
      </c>
      <c r="N204" s="204" t="s">
        <v>36</v>
      </c>
      <c r="O204" s="54"/>
      <c r="P204" s="165">
        <f t="shared" si="21"/>
        <v>0</v>
      </c>
      <c r="Q204" s="165">
        <v>0</v>
      </c>
      <c r="R204" s="165">
        <f t="shared" si="22"/>
        <v>0</v>
      </c>
      <c r="S204" s="165">
        <v>0</v>
      </c>
      <c r="T204" s="166">
        <f t="shared" si="23"/>
        <v>0</v>
      </c>
      <c r="AR204" s="167" t="s">
        <v>377</v>
      </c>
      <c r="AT204" s="167" t="s">
        <v>224</v>
      </c>
      <c r="AU204" s="167" t="s">
        <v>82</v>
      </c>
      <c r="AY204" s="16" t="s">
        <v>159</v>
      </c>
      <c r="BE204" s="168">
        <f t="shared" si="24"/>
        <v>0</v>
      </c>
      <c r="BF204" s="168">
        <f t="shared" si="25"/>
        <v>0</v>
      </c>
      <c r="BG204" s="168">
        <f t="shared" si="26"/>
        <v>0</v>
      </c>
      <c r="BH204" s="168">
        <f t="shared" si="27"/>
        <v>0</v>
      </c>
      <c r="BI204" s="168">
        <f t="shared" si="28"/>
        <v>0</v>
      </c>
      <c r="BJ204" s="16" t="s">
        <v>82</v>
      </c>
      <c r="BK204" s="168">
        <f t="shared" si="29"/>
        <v>0</v>
      </c>
      <c r="BL204" s="16" t="s">
        <v>263</v>
      </c>
      <c r="BM204" s="167" t="s">
        <v>1011</v>
      </c>
    </row>
    <row r="205" spans="2:65" s="1" customFormat="1" ht="24" customHeight="1">
      <c r="B205" s="155"/>
      <c r="C205" s="156" t="s">
        <v>727</v>
      </c>
      <c r="D205" s="156" t="s">
        <v>161</v>
      </c>
      <c r="E205" s="157" t="s">
        <v>1164</v>
      </c>
      <c r="F205" s="158" t="s">
        <v>1165</v>
      </c>
      <c r="G205" s="159" t="s">
        <v>355</v>
      </c>
      <c r="H205" s="160">
        <v>9</v>
      </c>
      <c r="I205" s="161"/>
      <c r="J205" s="162">
        <f t="shared" si="20"/>
        <v>0</v>
      </c>
      <c r="K205" s="158" t="s">
        <v>1</v>
      </c>
      <c r="L205" s="31"/>
      <c r="M205" s="163" t="s">
        <v>1</v>
      </c>
      <c r="N205" s="164" t="s">
        <v>36</v>
      </c>
      <c r="O205" s="54"/>
      <c r="P205" s="165">
        <f t="shared" si="21"/>
        <v>0</v>
      </c>
      <c r="Q205" s="165">
        <v>0</v>
      </c>
      <c r="R205" s="165">
        <f t="shared" si="22"/>
        <v>0</v>
      </c>
      <c r="S205" s="165">
        <v>0</v>
      </c>
      <c r="T205" s="166">
        <f t="shared" si="23"/>
        <v>0</v>
      </c>
      <c r="AR205" s="167" t="s">
        <v>263</v>
      </c>
      <c r="AT205" s="167" t="s">
        <v>161</v>
      </c>
      <c r="AU205" s="167" t="s">
        <v>82</v>
      </c>
      <c r="AY205" s="16" t="s">
        <v>159</v>
      </c>
      <c r="BE205" s="168">
        <f t="shared" si="24"/>
        <v>0</v>
      </c>
      <c r="BF205" s="168">
        <f t="shared" si="25"/>
        <v>0</v>
      </c>
      <c r="BG205" s="168">
        <f t="shared" si="26"/>
        <v>0</v>
      </c>
      <c r="BH205" s="168">
        <f t="shared" si="27"/>
        <v>0</v>
      </c>
      <c r="BI205" s="168">
        <f t="shared" si="28"/>
        <v>0</v>
      </c>
      <c r="BJ205" s="16" t="s">
        <v>82</v>
      </c>
      <c r="BK205" s="168">
        <f t="shared" si="29"/>
        <v>0</v>
      </c>
      <c r="BL205" s="16" t="s">
        <v>263</v>
      </c>
      <c r="BM205" s="167" t="s">
        <v>1022</v>
      </c>
    </row>
    <row r="206" spans="2:65" s="1" customFormat="1" ht="16.5" customHeight="1">
      <c r="B206" s="155"/>
      <c r="C206" s="195" t="s">
        <v>731</v>
      </c>
      <c r="D206" s="195" t="s">
        <v>224</v>
      </c>
      <c r="E206" s="196" t="s">
        <v>1166</v>
      </c>
      <c r="F206" s="197" t="s">
        <v>1167</v>
      </c>
      <c r="G206" s="198" t="s">
        <v>355</v>
      </c>
      <c r="H206" s="199">
        <v>9</v>
      </c>
      <c r="I206" s="200"/>
      <c r="J206" s="201">
        <f t="shared" si="20"/>
        <v>0</v>
      </c>
      <c r="K206" s="197" t="s">
        <v>1</v>
      </c>
      <c r="L206" s="202"/>
      <c r="M206" s="203" t="s">
        <v>1</v>
      </c>
      <c r="N206" s="204" t="s">
        <v>36</v>
      </c>
      <c r="O206" s="54"/>
      <c r="P206" s="165">
        <f t="shared" si="21"/>
        <v>0</v>
      </c>
      <c r="Q206" s="165">
        <v>0</v>
      </c>
      <c r="R206" s="165">
        <f t="shared" si="22"/>
        <v>0</v>
      </c>
      <c r="S206" s="165">
        <v>0</v>
      </c>
      <c r="T206" s="166">
        <f t="shared" si="23"/>
        <v>0</v>
      </c>
      <c r="AR206" s="167" t="s">
        <v>377</v>
      </c>
      <c r="AT206" s="167" t="s">
        <v>224</v>
      </c>
      <c r="AU206" s="167" t="s">
        <v>82</v>
      </c>
      <c r="AY206" s="16" t="s">
        <v>159</v>
      </c>
      <c r="BE206" s="168">
        <f t="shared" si="24"/>
        <v>0</v>
      </c>
      <c r="BF206" s="168">
        <f t="shared" si="25"/>
        <v>0</v>
      </c>
      <c r="BG206" s="168">
        <f t="shared" si="26"/>
        <v>0</v>
      </c>
      <c r="BH206" s="168">
        <f t="shared" si="27"/>
        <v>0</v>
      </c>
      <c r="BI206" s="168">
        <f t="shared" si="28"/>
        <v>0</v>
      </c>
      <c r="BJ206" s="16" t="s">
        <v>82</v>
      </c>
      <c r="BK206" s="168">
        <f t="shared" si="29"/>
        <v>0</v>
      </c>
      <c r="BL206" s="16" t="s">
        <v>263</v>
      </c>
      <c r="BM206" s="167" t="s">
        <v>1032</v>
      </c>
    </row>
    <row r="207" spans="2:65" s="1" customFormat="1" ht="24" customHeight="1">
      <c r="B207" s="155"/>
      <c r="C207" s="156" t="s">
        <v>737</v>
      </c>
      <c r="D207" s="156" t="s">
        <v>161</v>
      </c>
      <c r="E207" s="157" t="s">
        <v>1168</v>
      </c>
      <c r="F207" s="158" t="s">
        <v>1169</v>
      </c>
      <c r="G207" s="159" t="s">
        <v>355</v>
      </c>
      <c r="H207" s="160">
        <v>4</v>
      </c>
      <c r="I207" s="161"/>
      <c r="J207" s="162">
        <f t="shared" si="20"/>
        <v>0</v>
      </c>
      <c r="K207" s="158" t="s">
        <v>1</v>
      </c>
      <c r="L207" s="31"/>
      <c r="M207" s="163" t="s">
        <v>1</v>
      </c>
      <c r="N207" s="164" t="s">
        <v>36</v>
      </c>
      <c r="O207" s="54"/>
      <c r="P207" s="165">
        <f t="shared" si="21"/>
        <v>0</v>
      </c>
      <c r="Q207" s="165">
        <v>0</v>
      </c>
      <c r="R207" s="165">
        <f t="shared" si="22"/>
        <v>0</v>
      </c>
      <c r="S207" s="165">
        <v>0</v>
      </c>
      <c r="T207" s="166">
        <f t="shared" si="23"/>
        <v>0</v>
      </c>
      <c r="AR207" s="167" t="s">
        <v>263</v>
      </c>
      <c r="AT207" s="167" t="s">
        <v>161</v>
      </c>
      <c r="AU207" s="167" t="s">
        <v>82</v>
      </c>
      <c r="AY207" s="16" t="s">
        <v>159</v>
      </c>
      <c r="BE207" s="168">
        <f t="shared" si="24"/>
        <v>0</v>
      </c>
      <c r="BF207" s="168">
        <f t="shared" si="25"/>
        <v>0</v>
      </c>
      <c r="BG207" s="168">
        <f t="shared" si="26"/>
        <v>0</v>
      </c>
      <c r="BH207" s="168">
        <f t="shared" si="27"/>
        <v>0</v>
      </c>
      <c r="BI207" s="168">
        <f t="shared" si="28"/>
        <v>0</v>
      </c>
      <c r="BJ207" s="16" t="s">
        <v>82</v>
      </c>
      <c r="BK207" s="168">
        <f t="shared" si="29"/>
        <v>0</v>
      </c>
      <c r="BL207" s="16" t="s">
        <v>263</v>
      </c>
      <c r="BM207" s="167" t="s">
        <v>1045</v>
      </c>
    </row>
    <row r="208" spans="2:65" s="1" customFormat="1" ht="24" customHeight="1">
      <c r="B208" s="155"/>
      <c r="C208" s="195" t="s">
        <v>742</v>
      </c>
      <c r="D208" s="195" t="s">
        <v>224</v>
      </c>
      <c r="E208" s="196" t="s">
        <v>1170</v>
      </c>
      <c r="F208" s="197" t="s">
        <v>1171</v>
      </c>
      <c r="G208" s="198" t="s">
        <v>355</v>
      </c>
      <c r="H208" s="199">
        <v>4</v>
      </c>
      <c r="I208" s="200"/>
      <c r="J208" s="201">
        <f t="shared" si="20"/>
        <v>0</v>
      </c>
      <c r="K208" s="197" t="s">
        <v>1</v>
      </c>
      <c r="L208" s="202"/>
      <c r="M208" s="203" t="s">
        <v>1</v>
      </c>
      <c r="N208" s="204" t="s">
        <v>36</v>
      </c>
      <c r="O208" s="54"/>
      <c r="P208" s="165">
        <f t="shared" si="21"/>
        <v>0</v>
      </c>
      <c r="Q208" s="165">
        <v>0</v>
      </c>
      <c r="R208" s="165">
        <f t="shared" si="22"/>
        <v>0</v>
      </c>
      <c r="S208" s="165">
        <v>0</v>
      </c>
      <c r="T208" s="166">
        <f t="shared" si="23"/>
        <v>0</v>
      </c>
      <c r="AR208" s="167" t="s">
        <v>377</v>
      </c>
      <c r="AT208" s="167" t="s">
        <v>224</v>
      </c>
      <c r="AU208" s="167" t="s">
        <v>82</v>
      </c>
      <c r="AY208" s="16" t="s">
        <v>159</v>
      </c>
      <c r="BE208" s="168">
        <f t="shared" si="24"/>
        <v>0</v>
      </c>
      <c r="BF208" s="168">
        <f t="shared" si="25"/>
        <v>0</v>
      </c>
      <c r="BG208" s="168">
        <f t="shared" si="26"/>
        <v>0</v>
      </c>
      <c r="BH208" s="168">
        <f t="shared" si="27"/>
        <v>0</v>
      </c>
      <c r="BI208" s="168">
        <f t="shared" si="28"/>
        <v>0</v>
      </c>
      <c r="BJ208" s="16" t="s">
        <v>82</v>
      </c>
      <c r="BK208" s="168">
        <f t="shared" si="29"/>
        <v>0</v>
      </c>
      <c r="BL208" s="16" t="s">
        <v>263</v>
      </c>
      <c r="BM208" s="167" t="s">
        <v>1172</v>
      </c>
    </row>
    <row r="209" spans="2:65" s="1" customFormat="1" ht="24" customHeight="1">
      <c r="B209" s="155"/>
      <c r="C209" s="156" t="s">
        <v>747</v>
      </c>
      <c r="D209" s="156" t="s">
        <v>161</v>
      </c>
      <c r="E209" s="157" t="s">
        <v>1173</v>
      </c>
      <c r="F209" s="158" t="s">
        <v>1174</v>
      </c>
      <c r="G209" s="159" t="s">
        <v>227</v>
      </c>
      <c r="H209" s="160">
        <v>7.0000000000000007E-2</v>
      </c>
      <c r="I209" s="161"/>
      <c r="J209" s="162">
        <f t="shared" si="20"/>
        <v>0</v>
      </c>
      <c r="K209" s="158" t="s">
        <v>1</v>
      </c>
      <c r="L209" s="31"/>
      <c r="M209" s="163" t="s">
        <v>1</v>
      </c>
      <c r="N209" s="164" t="s">
        <v>36</v>
      </c>
      <c r="O209" s="54"/>
      <c r="P209" s="165">
        <f t="shared" si="21"/>
        <v>0</v>
      </c>
      <c r="Q209" s="165">
        <v>0</v>
      </c>
      <c r="R209" s="165">
        <f t="shared" si="22"/>
        <v>0</v>
      </c>
      <c r="S209" s="165">
        <v>0</v>
      </c>
      <c r="T209" s="166">
        <f t="shared" si="23"/>
        <v>0</v>
      </c>
      <c r="AR209" s="167" t="s">
        <v>263</v>
      </c>
      <c r="AT209" s="167" t="s">
        <v>161</v>
      </c>
      <c r="AU209" s="167" t="s">
        <v>82</v>
      </c>
      <c r="AY209" s="16" t="s">
        <v>159</v>
      </c>
      <c r="BE209" s="168">
        <f t="shared" si="24"/>
        <v>0</v>
      </c>
      <c r="BF209" s="168">
        <f t="shared" si="25"/>
        <v>0</v>
      </c>
      <c r="BG209" s="168">
        <f t="shared" si="26"/>
        <v>0</v>
      </c>
      <c r="BH209" s="168">
        <f t="shared" si="27"/>
        <v>0</v>
      </c>
      <c r="BI209" s="168">
        <f t="shared" si="28"/>
        <v>0</v>
      </c>
      <c r="BJ209" s="16" t="s">
        <v>82</v>
      </c>
      <c r="BK209" s="168">
        <f t="shared" si="29"/>
        <v>0</v>
      </c>
      <c r="BL209" s="16" t="s">
        <v>263</v>
      </c>
      <c r="BM209" s="167" t="s">
        <v>1175</v>
      </c>
    </row>
    <row r="210" spans="2:65" s="11" customFormat="1" ht="22.95" customHeight="1">
      <c r="B210" s="142"/>
      <c r="D210" s="143" t="s">
        <v>69</v>
      </c>
      <c r="E210" s="153" t="s">
        <v>1176</v>
      </c>
      <c r="F210" s="153" t="s">
        <v>1177</v>
      </c>
      <c r="I210" s="145"/>
      <c r="J210" s="154">
        <f>BK210</f>
        <v>0</v>
      </c>
      <c r="L210" s="142"/>
      <c r="M210" s="147"/>
      <c r="N210" s="148"/>
      <c r="O210" s="148"/>
      <c r="P210" s="149">
        <f>SUM(P211:P248)</f>
        <v>0</v>
      </c>
      <c r="Q210" s="148"/>
      <c r="R210" s="149">
        <f>SUM(R211:R248)</f>
        <v>0</v>
      </c>
      <c r="S210" s="148"/>
      <c r="T210" s="150">
        <f>SUM(T211:T248)</f>
        <v>0</v>
      </c>
      <c r="AR210" s="143" t="s">
        <v>82</v>
      </c>
      <c r="AT210" s="151" t="s">
        <v>69</v>
      </c>
      <c r="AU210" s="151" t="s">
        <v>74</v>
      </c>
      <c r="AY210" s="143" t="s">
        <v>159</v>
      </c>
      <c r="BK210" s="152">
        <f>SUM(BK211:BK248)</f>
        <v>0</v>
      </c>
    </row>
    <row r="211" spans="2:65" s="1" customFormat="1" ht="16.5" customHeight="1">
      <c r="B211" s="155"/>
      <c r="C211" s="156" t="s">
        <v>752</v>
      </c>
      <c r="D211" s="156" t="s">
        <v>161</v>
      </c>
      <c r="E211" s="157" t="s">
        <v>1178</v>
      </c>
      <c r="F211" s="158" t="s">
        <v>1179</v>
      </c>
      <c r="G211" s="159" t="s">
        <v>355</v>
      </c>
      <c r="H211" s="160">
        <v>6</v>
      </c>
      <c r="I211" s="161"/>
      <c r="J211" s="162">
        <f t="shared" ref="J211:J248" si="30">ROUND(I211*H211,2)</f>
        <v>0</v>
      </c>
      <c r="K211" s="158" t="s">
        <v>1</v>
      </c>
      <c r="L211" s="31"/>
      <c r="M211" s="163" t="s">
        <v>1</v>
      </c>
      <c r="N211" s="164" t="s">
        <v>36</v>
      </c>
      <c r="O211" s="54"/>
      <c r="P211" s="165">
        <f t="shared" ref="P211:P248" si="31">O211*H211</f>
        <v>0</v>
      </c>
      <c r="Q211" s="165">
        <v>0</v>
      </c>
      <c r="R211" s="165">
        <f t="shared" ref="R211:R248" si="32">Q211*H211</f>
        <v>0</v>
      </c>
      <c r="S211" s="165">
        <v>0</v>
      </c>
      <c r="T211" s="166">
        <f t="shared" ref="T211:T248" si="33">S211*H211</f>
        <v>0</v>
      </c>
      <c r="AR211" s="167" t="s">
        <v>263</v>
      </c>
      <c r="AT211" s="167" t="s">
        <v>161</v>
      </c>
      <c r="AU211" s="167" t="s">
        <v>82</v>
      </c>
      <c r="AY211" s="16" t="s">
        <v>159</v>
      </c>
      <c r="BE211" s="168">
        <f t="shared" ref="BE211:BE248" si="34">IF(N211="základná",J211,0)</f>
        <v>0</v>
      </c>
      <c r="BF211" s="168">
        <f t="shared" ref="BF211:BF248" si="35">IF(N211="znížená",J211,0)</f>
        <v>0</v>
      </c>
      <c r="BG211" s="168">
        <f t="shared" ref="BG211:BG248" si="36">IF(N211="zákl. prenesená",J211,0)</f>
        <v>0</v>
      </c>
      <c r="BH211" s="168">
        <f t="shared" ref="BH211:BH248" si="37">IF(N211="zníž. prenesená",J211,0)</f>
        <v>0</v>
      </c>
      <c r="BI211" s="168">
        <f t="shared" ref="BI211:BI248" si="38">IF(N211="nulová",J211,0)</f>
        <v>0</v>
      </c>
      <c r="BJ211" s="16" t="s">
        <v>82</v>
      </c>
      <c r="BK211" s="168">
        <f t="shared" ref="BK211:BK248" si="39">ROUND(I211*H211,2)</f>
        <v>0</v>
      </c>
      <c r="BL211" s="16" t="s">
        <v>263</v>
      </c>
      <c r="BM211" s="167" t="s">
        <v>1180</v>
      </c>
    </row>
    <row r="212" spans="2:65" s="1" customFormat="1" ht="24" customHeight="1">
      <c r="B212" s="155"/>
      <c r="C212" s="195" t="s">
        <v>757</v>
      </c>
      <c r="D212" s="195" t="s">
        <v>224</v>
      </c>
      <c r="E212" s="196" t="s">
        <v>1181</v>
      </c>
      <c r="F212" s="197" t="s">
        <v>1182</v>
      </c>
      <c r="G212" s="198" t="s">
        <v>355</v>
      </c>
      <c r="H212" s="199">
        <v>6</v>
      </c>
      <c r="I212" s="200"/>
      <c r="J212" s="201">
        <f t="shared" si="30"/>
        <v>0</v>
      </c>
      <c r="K212" s="197" t="s">
        <v>1</v>
      </c>
      <c r="L212" s="202"/>
      <c r="M212" s="203" t="s">
        <v>1</v>
      </c>
      <c r="N212" s="204" t="s">
        <v>36</v>
      </c>
      <c r="O212" s="54"/>
      <c r="P212" s="165">
        <f t="shared" si="31"/>
        <v>0</v>
      </c>
      <c r="Q212" s="165">
        <v>0</v>
      </c>
      <c r="R212" s="165">
        <f t="shared" si="32"/>
        <v>0</v>
      </c>
      <c r="S212" s="165">
        <v>0</v>
      </c>
      <c r="T212" s="166">
        <f t="shared" si="33"/>
        <v>0</v>
      </c>
      <c r="AR212" s="167" t="s">
        <v>377</v>
      </c>
      <c r="AT212" s="167" t="s">
        <v>224</v>
      </c>
      <c r="AU212" s="167" t="s">
        <v>82</v>
      </c>
      <c r="AY212" s="16" t="s">
        <v>159</v>
      </c>
      <c r="BE212" s="168">
        <f t="shared" si="34"/>
        <v>0</v>
      </c>
      <c r="BF212" s="168">
        <f t="shared" si="35"/>
        <v>0</v>
      </c>
      <c r="BG212" s="168">
        <f t="shared" si="36"/>
        <v>0</v>
      </c>
      <c r="BH212" s="168">
        <f t="shared" si="37"/>
        <v>0</v>
      </c>
      <c r="BI212" s="168">
        <f t="shared" si="38"/>
        <v>0</v>
      </c>
      <c r="BJ212" s="16" t="s">
        <v>82</v>
      </c>
      <c r="BK212" s="168">
        <f t="shared" si="39"/>
        <v>0</v>
      </c>
      <c r="BL212" s="16" t="s">
        <v>263</v>
      </c>
      <c r="BM212" s="167" t="s">
        <v>1183</v>
      </c>
    </row>
    <row r="213" spans="2:65" s="1" customFormat="1" ht="16.5" customHeight="1">
      <c r="B213" s="155"/>
      <c r="C213" s="156" t="s">
        <v>763</v>
      </c>
      <c r="D213" s="156" t="s">
        <v>161</v>
      </c>
      <c r="E213" s="157" t="s">
        <v>1184</v>
      </c>
      <c r="F213" s="158" t="s">
        <v>1185</v>
      </c>
      <c r="G213" s="159" t="s">
        <v>355</v>
      </c>
      <c r="H213" s="160">
        <v>2</v>
      </c>
      <c r="I213" s="161"/>
      <c r="J213" s="162">
        <f t="shared" si="30"/>
        <v>0</v>
      </c>
      <c r="K213" s="158" t="s">
        <v>1</v>
      </c>
      <c r="L213" s="31"/>
      <c r="M213" s="163" t="s">
        <v>1</v>
      </c>
      <c r="N213" s="164" t="s">
        <v>36</v>
      </c>
      <c r="O213" s="54"/>
      <c r="P213" s="165">
        <f t="shared" si="31"/>
        <v>0</v>
      </c>
      <c r="Q213" s="165">
        <v>0</v>
      </c>
      <c r="R213" s="165">
        <f t="shared" si="32"/>
        <v>0</v>
      </c>
      <c r="S213" s="165">
        <v>0</v>
      </c>
      <c r="T213" s="166">
        <f t="shared" si="33"/>
        <v>0</v>
      </c>
      <c r="AR213" s="167" t="s">
        <v>263</v>
      </c>
      <c r="AT213" s="167" t="s">
        <v>161</v>
      </c>
      <c r="AU213" s="167" t="s">
        <v>82</v>
      </c>
      <c r="AY213" s="16" t="s">
        <v>159</v>
      </c>
      <c r="BE213" s="168">
        <f t="shared" si="34"/>
        <v>0</v>
      </c>
      <c r="BF213" s="168">
        <f t="shared" si="35"/>
        <v>0</v>
      </c>
      <c r="BG213" s="168">
        <f t="shared" si="36"/>
        <v>0</v>
      </c>
      <c r="BH213" s="168">
        <f t="shared" si="37"/>
        <v>0</v>
      </c>
      <c r="BI213" s="168">
        <f t="shared" si="38"/>
        <v>0</v>
      </c>
      <c r="BJ213" s="16" t="s">
        <v>82</v>
      </c>
      <c r="BK213" s="168">
        <f t="shared" si="39"/>
        <v>0</v>
      </c>
      <c r="BL213" s="16" t="s">
        <v>263</v>
      </c>
      <c r="BM213" s="167" t="s">
        <v>1186</v>
      </c>
    </row>
    <row r="214" spans="2:65" s="1" customFormat="1" ht="36" customHeight="1">
      <c r="B214" s="155"/>
      <c r="C214" s="195" t="s">
        <v>769</v>
      </c>
      <c r="D214" s="195" t="s">
        <v>224</v>
      </c>
      <c r="E214" s="196" t="s">
        <v>1187</v>
      </c>
      <c r="F214" s="197" t="s">
        <v>1188</v>
      </c>
      <c r="G214" s="198" t="s">
        <v>355</v>
      </c>
      <c r="H214" s="199">
        <v>2</v>
      </c>
      <c r="I214" s="200"/>
      <c r="J214" s="201">
        <f t="shared" si="30"/>
        <v>0</v>
      </c>
      <c r="K214" s="197" t="s">
        <v>1</v>
      </c>
      <c r="L214" s="202"/>
      <c r="M214" s="203" t="s">
        <v>1</v>
      </c>
      <c r="N214" s="204" t="s">
        <v>36</v>
      </c>
      <c r="O214" s="54"/>
      <c r="P214" s="165">
        <f t="shared" si="31"/>
        <v>0</v>
      </c>
      <c r="Q214" s="165">
        <v>0</v>
      </c>
      <c r="R214" s="165">
        <f t="shared" si="32"/>
        <v>0</v>
      </c>
      <c r="S214" s="165">
        <v>0</v>
      </c>
      <c r="T214" s="166">
        <f t="shared" si="33"/>
        <v>0</v>
      </c>
      <c r="AR214" s="167" t="s">
        <v>377</v>
      </c>
      <c r="AT214" s="167" t="s">
        <v>224</v>
      </c>
      <c r="AU214" s="167" t="s">
        <v>82</v>
      </c>
      <c r="AY214" s="16" t="s">
        <v>159</v>
      </c>
      <c r="BE214" s="168">
        <f t="shared" si="34"/>
        <v>0</v>
      </c>
      <c r="BF214" s="168">
        <f t="shared" si="35"/>
        <v>0</v>
      </c>
      <c r="BG214" s="168">
        <f t="shared" si="36"/>
        <v>0</v>
      </c>
      <c r="BH214" s="168">
        <f t="shared" si="37"/>
        <v>0</v>
      </c>
      <c r="BI214" s="168">
        <f t="shared" si="38"/>
        <v>0</v>
      </c>
      <c r="BJ214" s="16" t="s">
        <v>82</v>
      </c>
      <c r="BK214" s="168">
        <f t="shared" si="39"/>
        <v>0</v>
      </c>
      <c r="BL214" s="16" t="s">
        <v>263</v>
      </c>
      <c r="BM214" s="167" t="s">
        <v>1189</v>
      </c>
    </row>
    <row r="215" spans="2:65" s="1" customFormat="1" ht="16.5" customHeight="1">
      <c r="B215" s="155"/>
      <c r="C215" s="156" t="s">
        <v>773</v>
      </c>
      <c r="D215" s="156" t="s">
        <v>161</v>
      </c>
      <c r="E215" s="157" t="s">
        <v>1190</v>
      </c>
      <c r="F215" s="158" t="s">
        <v>1191</v>
      </c>
      <c r="G215" s="159" t="s">
        <v>355</v>
      </c>
      <c r="H215" s="160">
        <v>5</v>
      </c>
      <c r="I215" s="161"/>
      <c r="J215" s="162">
        <f t="shared" si="30"/>
        <v>0</v>
      </c>
      <c r="K215" s="158" t="s">
        <v>1</v>
      </c>
      <c r="L215" s="31"/>
      <c r="M215" s="163" t="s">
        <v>1</v>
      </c>
      <c r="N215" s="164" t="s">
        <v>36</v>
      </c>
      <c r="O215" s="54"/>
      <c r="P215" s="165">
        <f t="shared" si="31"/>
        <v>0</v>
      </c>
      <c r="Q215" s="165">
        <v>0</v>
      </c>
      <c r="R215" s="165">
        <f t="shared" si="32"/>
        <v>0</v>
      </c>
      <c r="S215" s="165">
        <v>0</v>
      </c>
      <c r="T215" s="166">
        <f t="shared" si="33"/>
        <v>0</v>
      </c>
      <c r="AR215" s="167" t="s">
        <v>263</v>
      </c>
      <c r="AT215" s="167" t="s">
        <v>161</v>
      </c>
      <c r="AU215" s="167" t="s">
        <v>82</v>
      </c>
      <c r="AY215" s="16" t="s">
        <v>159</v>
      </c>
      <c r="BE215" s="168">
        <f t="shared" si="34"/>
        <v>0</v>
      </c>
      <c r="BF215" s="168">
        <f t="shared" si="35"/>
        <v>0</v>
      </c>
      <c r="BG215" s="168">
        <f t="shared" si="36"/>
        <v>0</v>
      </c>
      <c r="BH215" s="168">
        <f t="shared" si="37"/>
        <v>0</v>
      </c>
      <c r="BI215" s="168">
        <f t="shared" si="38"/>
        <v>0</v>
      </c>
      <c r="BJ215" s="16" t="s">
        <v>82</v>
      </c>
      <c r="BK215" s="168">
        <f t="shared" si="39"/>
        <v>0</v>
      </c>
      <c r="BL215" s="16" t="s">
        <v>263</v>
      </c>
      <c r="BM215" s="167" t="s">
        <v>1192</v>
      </c>
    </row>
    <row r="216" spans="2:65" s="1" customFormat="1" ht="36" customHeight="1">
      <c r="B216" s="155"/>
      <c r="C216" s="195" t="s">
        <v>777</v>
      </c>
      <c r="D216" s="195" t="s">
        <v>224</v>
      </c>
      <c r="E216" s="196" t="s">
        <v>1193</v>
      </c>
      <c r="F216" s="197" t="s">
        <v>1194</v>
      </c>
      <c r="G216" s="198" t="s">
        <v>355</v>
      </c>
      <c r="H216" s="199">
        <v>5</v>
      </c>
      <c r="I216" s="200"/>
      <c r="J216" s="201">
        <f t="shared" si="30"/>
        <v>0</v>
      </c>
      <c r="K216" s="197" t="s">
        <v>1</v>
      </c>
      <c r="L216" s="202"/>
      <c r="M216" s="203" t="s">
        <v>1</v>
      </c>
      <c r="N216" s="204" t="s">
        <v>36</v>
      </c>
      <c r="O216" s="54"/>
      <c r="P216" s="165">
        <f t="shared" si="31"/>
        <v>0</v>
      </c>
      <c r="Q216" s="165">
        <v>0</v>
      </c>
      <c r="R216" s="165">
        <f t="shared" si="32"/>
        <v>0</v>
      </c>
      <c r="S216" s="165">
        <v>0</v>
      </c>
      <c r="T216" s="166">
        <f t="shared" si="33"/>
        <v>0</v>
      </c>
      <c r="AR216" s="167" t="s">
        <v>377</v>
      </c>
      <c r="AT216" s="167" t="s">
        <v>224</v>
      </c>
      <c r="AU216" s="167" t="s">
        <v>82</v>
      </c>
      <c r="AY216" s="16" t="s">
        <v>159</v>
      </c>
      <c r="BE216" s="168">
        <f t="shared" si="34"/>
        <v>0</v>
      </c>
      <c r="BF216" s="168">
        <f t="shared" si="35"/>
        <v>0</v>
      </c>
      <c r="BG216" s="168">
        <f t="shared" si="36"/>
        <v>0</v>
      </c>
      <c r="BH216" s="168">
        <f t="shared" si="37"/>
        <v>0</v>
      </c>
      <c r="BI216" s="168">
        <f t="shared" si="38"/>
        <v>0</v>
      </c>
      <c r="BJ216" s="16" t="s">
        <v>82</v>
      </c>
      <c r="BK216" s="168">
        <f t="shared" si="39"/>
        <v>0</v>
      </c>
      <c r="BL216" s="16" t="s">
        <v>263</v>
      </c>
      <c r="BM216" s="167" t="s">
        <v>1195</v>
      </c>
    </row>
    <row r="217" spans="2:65" s="1" customFormat="1" ht="24" customHeight="1">
      <c r="B217" s="155"/>
      <c r="C217" s="156" t="s">
        <v>783</v>
      </c>
      <c r="D217" s="156" t="s">
        <v>161</v>
      </c>
      <c r="E217" s="157" t="s">
        <v>1196</v>
      </c>
      <c r="F217" s="158" t="s">
        <v>1197</v>
      </c>
      <c r="G217" s="159" t="s">
        <v>405</v>
      </c>
      <c r="H217" s="160">
        <v>3.5</v>
      </c>
      <c r="I217" s="161"/>
      <c r="J217" s="162">
        <f t="shared" si="30"/>
        <v>0</v>
      </c>
      <c r="K217" s="158" t="s">
        <v>1</v>
      </c>
      <c r="L217" s="31"/>
      <c r="M217" s="163" t="s">
        <v>1</v>
      </c>
      <c r="N217" s="164" t="s">
        <v>36</v>
      </c>
      <c r="O217" s="54"/>
      <c r="P217" s="165">
        <f t="shared" si="31"/>
        <v>0</v>
      </c>
      <c r="Q217" s="165">
        <v>0</v>
      </c>
      <c r="R217" s="165">
        <f t="shared" si="32"/>
        <v>0</v>
      </c>
      <c r="S217" s="165">
        <v>0</v>
      </c>
      <c r="T217" s="166">
        <f t="shared" si="33"/>
        <v>0</v>
      </c>
      <c r="AR217" s="167" t="s">
        <v>263</v>
      </c>
      <c r="AT217" s="167" t="s">
        <v>161</v>
      </c>
      <c r="AU217" s="167" t="s">
        <v>82</v>
      </c>
      <c r="AY217" s="16" t="s">
        <v>159</v>
      </c>
      <c r="BE217" s="168">
        <f t="shared" si="34"/>
        <v>0</v>
      </c>
      <c r="BF217" s="168">
        <f t="shared" si="35"/>
        <v>0</v>
      </c>
      <c r="BG217" s="168">
        <f t="shared" si="36"/>
        <v>0</v>
      </c>
      <c r="BH217" s="168">
        <f t="shared" si="37"/>
        <v>0</v>
      </c>
      <c r="BI217" s="168">
        <f t="shared" si="38"/>
        <v>0</v>
      </c>
      <c r="BJ217" s="16" t="s">
        <v>82</v>
      </c>
      <c r="BK217" s="168">
        <f t="shared" si="39"/>
        <v>0</v>
      </c>
      <c r="BL217" s="16" t="s">
        <v>263</v>
      </c>
      <c r="BM217" s="167" t="s">
        <v>1198</v>
      </c>
    </row>
    <row r="218" spans="2:65" s="1" customFormat="1" ht="24" customHeight="1">
      <c r="B218" s="155"/>
      <c r="C218" s="195" t="s">
        <v>787</v>
      </c>
      <c r="D218" s="195" t="s">
        <v>224</v>
      </c>
      <c r="E218" s="196" t="s">
        <v>1199</v>
      </c>
      <c r="F218" s="197" t="s">
        <v>1200</v>
      </c>
      <c r="G218" s="198" t="s">
        <v>355</v>
      </c>
      <c r="H218" s="199">
        <v>3.5</v>
      </c>
      <c r="I218" s="200"/>
      <c r="J218" s="201">
        <f t="shared" si="30"/>
        <v>0</v>
      </c>
      <c r="K218" s="197" t="s">
        <v>1</v>
      </c>
      <c r="L218" s="202"/>
      <c r="M218" s="203" t="s">
        <v>1</v>
      </c>
      <c r="N218" s="204" t="s">
        <v>36</v>
      </c>
      <c r="O218" s="54"/>
      <c r="P218" s="165">
        <f t="shared" si="31"/>
        <v>0</v>
      </c>
      <c r="Q218" s="165">
        <v>0</v>
      </c>
      <c r="R218" s="165">
        <f t="shared" si="32"/>
        <v>0</v>
      </c>
      <c r="S218" s="165">
        <v>0</v>
      </c>
      <c r="T218" s="166">
        <f t="shared" si="33"/>
        <v>0</v>
      </c>
      <c r="AR218" s="167" t="s">
        <v>377</v>
      </c>
      <c r="AT218" s="167" t="s">
        <v>224</v>
      </c>
      <c r="AU218" s="167" t="s">
        <v>82</v>
      </c>
      <c r="AY218" s="16" t="s">
        <v>159</v>
      </c>
      <c r="BE218" s="168">
        <f t="shared" si="34"/>
        <v>0</v>
      </c>
      <c r="BF218" s="168">
        <f t="shared" si="35"/>
        <v>0</v>
      </c>
      <c r="BG218" s="168">
        <f t="shared" si="36"/>
        <v>0</v>
      </c>
      <c r="BH218" s="168">
        <f t="shared" si="37"/>
        <v>0</v>
      </c>
      <c r="BI218" s="168">
        <f t="shared" si="38"/>
        <v>0</v>
      </c>
      <c r="BJ218" s="16" t="s">
        <v>82</v>
      </c>
      <c r="BK218" s="168">
        <f t="shared" si="39"/>
        <v>0</v>
      </c>
      <c r="BL218" s="16" t="s">
        <v>263</v>
      </c>
      <c r="BM218" s="167" t="s">
        <v>1201</v>
      </c>
    </row>
    <row r="219" spans="2:65" s="1" customFormat="1" ht="24" customHeight="1">
      <c r="B219" s="155"/>
      <c r="C219" s="156" t="s">
        <v>793</v>
      </c>
      <c r="D219" s="156" t="s">
        <v>161</v>
      </c>
      <c r="E219" s="157" t="s">
        <v>1202</v>
      </c>
      <c r="F219" s="158" t="s">
        <v>1203</v>
      </c>
      <c r="G219" s="159" t="s">
        <v>405</v>
      </c>
      <c r="H219" s="160">
        <v>52</v>
      </c>
      <c r="I219" s="161"/>
      <c r="J219" s="162">
        <f t="shared" si="30"/>
        <v>0</v>
      </c>
      <c r="K219" s="158" t="s">
        <v>1</v>
      </c>
      <c r="L219" s="31"/>
      <c r="M219" s="163" t="s">
        <v>1</v>
      </c>
      <c r="N219" s="164" t="s">
        <v>36</v>
      </c>
      <c r="O219" s="54"/>
      <c r="P219" s="165">
        <f t="shared" si="31"/>
        <v>0</v>
      </c>
      <c r="Q219" s="165">
        <v>0</v>
      </c>
      <c r="R219" s="165">
        <f t="shared" si="32"/>
        <v>0</v>
      </c>
      <c r="S219" s="165">
        <v>0</v>
      </c>
      <c r="T219" s="166">
        <f t="shared" si="33"/>
        <v>0</v>
      </c>
      <c r="AR219" s="167" t="s">
        <v>263</v>
      </c>
      <c r="AT219" s="167" t="s">
        <v>161</v>
      </c>
      <c r="AU219" s="167" t="s">
        <v>82</v>
      </c>
      <c r="AY219" s="16" t="s">
        <v>159</v>
      </c>
      <c r="BE219" s="168">
        <f t="shared" si="34"/>
        <v>0</v>
      </c>
      <c r="BF219" s="168">
        <f t="shared" si="35"/>
        <v>0</v>
      </c>
      <c r="BG219" s="168">
        <f t="shared" si="36"/>
        <v>0</v>
      </c>
      <c r="BH219" s="168">
        <f t="shared" si="37"/>
        <v>0</v>
      </c>
      <c r="BI219" s="168">
        <f t="shared" si="38"/>
        <v>0</v>
      </c>
      <c r="BJ219" s="16" t="s">
        <v>82</v>
      </c>
      <c r="BK219" s="168">
        <f t="shared" si="39"/>
        <v>0</v>
      </c>
      <c r="BL219" s="16" t="s">
        <v>263</v>
      </c>
      <c r="BM219" s="167" t="s">
        <v>1204</v>
      </c>
    </row>
    <row r="220" spans="2:65" s="1" customFormat="1" ht="24" customHeight="1">
      <c r="B220" s="155"/>
      <c r="C220" s="195" t="s">
        <v>797</v>
      </c>
      <c r="D220" s="195" t="s">
        <v>224</v>
      </c>
      <c r="E220" s="196" t="s">
        <v>1205</v>
      </c>
      <c r="F220" s="197" t="s">
        <v>1206</v>
      </c>
      <c r="G220" s="198" t="s">
        <v>355</v>
      </c>
      <c r="H220" s="199">
        <v>52</v>
      </c>
      <c r="I220" s="200"/>
      <c r="J220" s="201">
        <f t="shared" si="30"/>
        <v>0</v>
      </c>
      <c r="K220" s="197" t="s">
        <v>1</v>
      </c>
      <c r="L220" s="202"/>
      <c r="M220" s="203" t="s">
        <v>1</v>
      </c>
      <c r="N220" s="204" t="s">
        <v>36</v>
      </c>
      <c r="O220" s="54"/>
      <c r="P220" s="165">
        <f t="shared" si="31"/>
        <v>0</v>
      </c>
      <c r="Q220" s="165">
        <v>0</v>
      </c>
      <c r="R220" s="165">
        <f t="shared" si="32"/>
        <v>0</v>
      </c>
      <c r="S220" s="165">
        <v>0</v>
      </c>
      <c r="T220" s="166">
        <f t="shared" si="33"/>
        <v>0</v>
      </c>
      <c r="AR220" s="167" t="s">
        <v>377</v>
      </c>
      <c r="AT220" s="167" t="s">
        <v>224</v>
      </c>
      <c r="AU220" s="167" t="s">
        <v>82</v>
      </c>
      <c r="AY220" s="16" t="s">
        <v>159</v>
      </c>
      <c r="BE220" s="168">
        <f t="shared" si="34"/>
        <v>0</v>
      </c>
      <c r="BF220" s="168">
        <f t="shared" si="35"/>
        <v>0</v>
      </c>
      <c r="BG220" s="168">
        <f t="shared" si="36"/>
        <v>0</v>
      </c>
      <c r="BH220" s="168">
        <f t="shared" si="37"/>
        <v>0</v>
      </c>
      <c r="BI220" s="168">
        <f t="shared" si="38"/>
        <v>0</v>
      </c>
      <c r="BJ220" s="16" t="s">
        <v>82</v>
      </c>
      <c r="BK220" s="168">
        <f t="shared" si="39"/>
        <v>0</v>
      </c>
      <c r="BL220" s="16" t="s">
        <v>263</v>
      </c>
      <c r="BM220" s="167" t="s">
        <v>1207</v>
      </c>
    </row>
    <row r="221" spans="2:65" s="1" customFormat="1" ht="24" customHeight="1">
      <c r="B221" s="155"/>
      <c r="C221" s="156" t="s">
        <v>801</v>
      </c>
      <c r="D221" s="156" t="s">
        <v>161</v>
      </c>
      <c r="E221" s="157" t="s">
        <v>1208</v>
      </c>
      <c r="F221" s="158" t="s">
        <v>1209</v>
      </c>
      <c r="G221" s="159" t="s">
        <v>405</v>
      </c>
      <c r="H221" s="160">
        <v>16</v>
      </c>
      <c r="I221" s="161"/>
      <c r="J221" s="162">
        <f t="shared" si="30"/>
        <v>0</v>
      </c>
      <c r="K221" s="158" t="s">
        <v>1</v>
      </c>
      <c r="L221" s="31"/>
      <c r="M221" s="163" t="s">
        <v>1</v>
      </c>
      <c r="N221" s="164" t="s">
        <v>36</v>
      </c>
      <c r="O221" s="54"/>
      <c r="P221" s="165">
        <f t="shared" si="31"/>
        <v>0</v>
      </c>
      <c r="Q221" s="165">
        <v>0</v>
      </c>
      <c r="R221" s="165">
        <f t="shared" si="32"/>
        <v>0</v>
      </c>
      <c r="S221" s="165">
        <v>0</v>
      </c>
      <c r="T221" s="166">
        <f t="shared" si="33"/>
        <v>0</v>
      </c>
      <c r="AR221" s="167" t="s">
        <v>263</v>
      </c>
      <c r="AT221" s="167" t="s">
        <v>161</v>
      </c>
      <c r="AU221" s="167" t="s">
        <v>82</v>
      </c>
      <c r="AY221" s="16" t="s">
        <v>159</v>
      </c>
      <c r="BE221" s="168">
        <f t="shared" si="34"/>
        <v>0</v>
      </c>
      <c r="BF221" s="168">
        <f t="shared" si="35"/>
        <v>0</v>
      </c>
      <c r="BG221" s="168">
        <f t="shared" si="36"/>
        <v>0</v>
      </c>
      <c r="BH221" s="168">
        <f t="shared" si="37"/>
        <v>0</v>
      </c>
      <c r="BI221" s="168">
        <f t="shared" si="38"/>
        <v>0</v>
      </c>
      <c r="BJ221" s="16" t="s">
        <v>82</v>
      </c>
      <c r="BK221" s="168">
        <f t="shared" si="39"/>
        <v>0</v>
      </c>
      <c r="BL221" s="16" t="s">
        <v>263</v>
      </c>
      <c r="BM221" s="167" t="s">
        <v>1210</v>
      </c>
    </row>
    <row r="222" spans="2:65" s="1" customFormat="1" ht="24" customHeight="1">
      <c r="B222" s="155"/>
      <c r="C222" s="195" t="s">
        <v>805</v>
      </c>
      <c r="D222" s="195" t="s">
        <v>224</v>
      </c>
      <c r="E222" s="196" t="s">
        <v>1211</v>
      </c>
      <c r="F222" s="197" t="s">
        <v>1212</v>
      </c>
      <c r="G222" s="198" t="s">
        <v>355</v>
      </c>
      <c r="H222" s="199">
        <v>16</v>
      </c>
      <c r="I222" s="200"/>
      <c r="J222" s="201">
        <f t="shared" si="30"/>
        <v>0</v>
      </c>
      <c r="K222" s="197" t="s">
        <v>1</v>
      </c>
      <c r="L222" s="202"/>
      <c r="M222" s="203" t="s">
        <v>1</v>
      </c>
      <c r="N222" s="204" t="s">
        <v>36</v>
      </c>
      <c r="O222" s="54"/>
      <c r="P222" s="165">
        <f t="shared" si="31"/>
        <v>0</v>
      </c>
      <c r="Q222" s="165">
        <v>0</v>
      </c>
      <c r="R222" s="165">
        <f t="shared" si="32"/>
        <v>0</v>
      </c>
      <c r="S222" s="165">
        <v>0</v>
      </c>
      <c r="T222" s="166">
        <f t="shared" si="33"/>
        <v>0</v>
      </c>
      <c r="AR222" s="167" t="s">
        <v>377</v>
      </c>
      <c r="AT222" s="167" t="s">
        <v>224</v>
      </c>
      <c r="AU222" s="167" t="s">
        <v>82</v>
      </c>
      <c r="AY222" s="16" t="s">
        <v>159</v>
      </c>
      <c r="BE222" s="168">
        <f t="shared" si="34"/>
        <v>0</v>
      </c>
      <c r="BF222" s="168">
        <f t="shared" si="35"/>
        <v>0</v>
      </c>
      <c r="BG222" s="168">
        <f t="shared" si="36"/>
        <v>0</v>
      </c>
      <c r="BH222" s="168">
        <f t="shared" si="37"/>
        <v>0</v>
      </c>
      <c r="BI222" s="168">
        <f t="shared" si="38"/>
        <v>0</v>
      </c>
      <c r="BJ222" s="16" t="s">
        <v>82</v>
      </c>
      <c r="BK222" s="168">
        <f t="shared" si="39"/>
        <v>0</v>
      </c>
      <c r="BL222" s="16" t="s">
        <v>263</v>
      </c>
      <c r="BM222" s="167" t="s">
        <v>1213</v>
      </c>
    </row>
    <row r="223" spans="2:65" s="1" customFormat="1" ht="24" customHeight="1">
      <c r="B223" s="155"/>
      <c r="C223" s="156" t="s">
        <v>809</v>
      </c>
      <c r="D223" s="156" t="s">
        <v>161</v>
      </c>
      <c r="E223" s="157" t="s">
        <v>1214</v>
      </c>
      <c r="F223" s="158" t="s">
        <v>1215</v>
      </c>
      <c r="G223" s="159" t="s">
        <v>405</v>
      </c>
      <c r="H223" s="160">
        <v>45</v>
      </c>
      <c r="I223" s="161"/>
      <c r="J223" s="162">
        <f t="shared" si="30"/>
        <v>0</v>
      </c>
      <c r="K223" s="158" t="s">
        <v>1</v>
      </c>
      <c r="L223" s="31"/>
      <c r="M223" s="163" t="s">
        <v>1</v>
      </c>
      <c r="N223" s="164" t="s">
        <v>36</v>
      </c>
      <c r="O223" s="54"/>
      <c r="P223" s="165">
        <f t="shared" si="31"/>
        <v>0</v>
      </c>
      <c r="Q223" s="165">
        <v>0</v>
      </c>
      <c r="R223" s="165">
        <f t="shared" si="32"/>
        <v>0</v>
      </c>
      <c r="S223" s="165">
        <v>0</v>
      </c>
      <c r="T223" s="166">
        <f t="shared" si="33"/>
        <v>0</v>
      </c>
      <c r="AR223" s="167" t="s">
        <v>263</v>
      </c>
      <c r="AT223" s="167" t="s">
        <v>161</v>
      </c>
      <c r="AU223" s="167" t="s">
        <v>82</v>
      </c>
      <c r="AY223" s="16" t="s">
        <v>159</v>
      </c>
      <c r="BE223" s="168">
        <f t="shared" si="34"/>
        <v>0</v>
      </c>
      <c r="BF223" s="168">
        <f t="shared" si="35"/>
        <v>0</v>
      </c>
      <c r="BG223" s="168">
        <f t="shared" si="36"/>
        <v>0</v>
      </c>
      <c r="BH223" s="168">
        <f t="shared" si="37"/>
        <v>0</v>
      </c>
      <c r="BI223" s="168">
        <f t="shared" si="38"/>
        <v>0</v>
      </c>
      <c r="BJ223" s="16" t="s">
        <v>82</v>
      </c>
      <c r="BK223" s="168">
        <f t="shared" si="39"/>
        <v>0</v>
      </c>
      <c r="BL223" s="16" t="s">
        <v>263</v>
      </c>
      <c r="BM223" s="167" t="s">
        <v>1216</v>
      </c>
    </row>
    <row r="224" spans="2:65" s="1" customFormat="1" ht="24" customHeight="1">
      <c r="B224" s="155"/>
      <c r="C224" s="195" t="s">
        <v>816</v>
      </c>
      <c r="D224" s="195" t="s">
        <v>224</v>
      </c>
      <c r="E224" s="196" t="s">
        <v>1217</v>
      </c>
      <c r="F224" s="197" t="s">
        <v>1218</v>
      </c>
      <c r="G224" s="198" t="s">
        <v>355</v>
      </c>
      <c r="H224" s="199">
        <v>45</v>
      </c>
      <c r="I224" s="200"/>
      <c r="J224" s="201">
        <f t="shared" si="30"/>
        <v>0</v>
      </c>
      <c r="K224" s="197" t="s">
        <v>1</v>
      </c>
      <c r="L224" s="202"/>
      <c r="M224" s="203" t="s">
        <v>1</v>
      </c>
      <c r="N224" s="204" t="s">
        <v>36</v>
      </c>
      <c r="O224" s="54"/>
      <c r="P224" s="165">
        <f t="shared" si="31"/>
        <v>0</v>
      </c>
      <c r="Q224" s="165">
        <v>0</v>
      </c>
      <c r="R224" s="165">
        <f t="shared" si="32"/>
        <v>0</v>
      </c>
      <c r="S224" s="165">
        <v>0</v>
      </c>
      <c r="T224" s="166">
        <f t="shared" si="33"/>
        <v>0</v>
      </c>
      <c r="AR224" s="167" t="s">
        <v>377</v>
      </c>
      <c r="AT224" s="167" t="s">
        <v>224</v>
      </c>
      <c r="AU224" s="167" t="s">
        <v>82</v>
      </c>
      <c r="AY224" s="16" t="s">
        <v>159</v>
      </c>
      <c r="BE224" s="168">
        <f t="shared" si="34"/>
        <v>0</v>
      </c>
      <c r="BF224" s="168">
        <f t="shared" si="35"/>
        <v>0</v>
      </c>
      <c r="BG224" s="168">
        <f t="shared" si="36"/>
        <v>0</v>
      </c>
      <c r="BH224" s="168">
        <f t="shared" si="37"/>
        <v>0</v>
      </c>
      <c r="BI224" s="168">
        <f t="shared" si="38"/>
        <v>0</v>
      </c>
      <c r="BJ224" s="16" t="s">
        <v>82</v>
      </c>
      <c r="BK224" s="168">
        <f t="shared" si="39"/>
        <v>0</v>
      </c>
      <c r="BL224" s="16" t="s">
        <v>263</v>
      </c>
      <c r="BM224" s="167" t="s">
        <v>1219</v>
      </c>
    </row>
    <row r="225" spans="2:65" s="1" customFormat="1" ht="24" customHeight="1">
      <c r="B225" s="155"/>
      <c r="C225" s="156" t="s">
        <v>822</v>
      </c>
      <c r="D225" s="156" t="s">
        <v>161</v>
      </c>
      <c r="E225" s="157" t="s">
        <v>1220</v>
      </c>
      <c r="F225" s="158" t="s">
        <v>1221</v>
      </c>
      <c r="G225" s="159" t="s">
        <v>405</v>
      </c>
      <c r="H225" s="160">
        <v>51.5</v>
      </c>
      <c r="I225" s="161"/>
      <c r="J225" s="162">
        <f t="shared" si="30"/>
        <v>0</v>
      </c>
      <c r="K225" s="158" t="s">
        <v>1</v>
      </c>
      <c r="L225" s="31"/>
      <c r="M225" s="163" t="s">
        <v>1</v>
      </c>
      <c r="N225" s="164" t="s">
        <v>36</v>
      </c>
      <c r="O225" s="54"/>
      <c r="P225" s="165">
        <f t="shared" si="31"/>
        <v>0</v>
      </c>
      <c r="Q225" s="165">
        <v>0</v>
      </c>
      <c r="R225" s="165">
        <f t="shared" si="32"/>
        <v>0</v>
      </c>
      <c r="S225" s="165">
        <v>0</v>
      </c>
      <c r="T225" s="166">
        <f t="shared" si="33"/>
        <v>0</v>
      </c>
      <c r="AR225" s="167" t="s">
        <v>263</v>
      </c>
      <c r="AT225" s="167" t="s">
        <v>161</v>
      </c>
      <c r="AU225" s="167" t="s">
        <v>82</v>
      </c>
      <c r="AY225" s="16" t="s">
        <v>159</v>
      </c>
      <c r="BE225" s="168">
        <f t="shared" si="34"/>
        <v>0</v>
      </c>
      <c r="BF225" s="168">
        <f t="shared" si="35"/>
        <v>0</v>
      </c>
      <c r="BG225" s="168">
        <f t="shared" si="36"/>
        <v>0</v>
      </c>
      <c r="BH225" s="168">
        <f t="shared" si="37"/>
        <v>0</v>
      </c>
      <c r="BI225" s="168">
        <f t="shared" si="38"/>
        <v>0</v>
      </c>
      <c r="BJ225" s="16" t="s">
        <v>82</v>
      </c>
      <c r="BK225" s="168">
        <f t="shared" si="39"/>
        <v>0</v>
      </c>
      <c r="BL225" s="16" t="s">
        <v>263</v>
      </c>
      <c r="BM225" s="167" t="s">
        <v>1222</v>
      </c>
    </row>
    <row r="226" spans="2:65" s="1" customFormat="1" ht="24" customHeight="1">
      <c r="B226" s="155"/>
      <c r="C226" s="195" t="s">
        <v>826</v>
      </c>
      <c r="D226" s="195" t="s">
        <v>224</v>
      </c>
      <c r="E226" s="196" t="s">
        <v>1223</v>
      </c>
      <c r="F226" s="197" t="s">
        <v>1224</v>
      </c>
      <c r="G226" s="198" t="s">
        <v>405</v>
      </c>
      <c r="H226" s="199">
        <v>5</v>
      </c>
      <c r="I226" s="200"/>
      <c r="J226" s="201">
        <f t="shared" si="30"/>
        <v>0</v>
      </c>
      <c r="K226" s="197" t="s">
        <v>1</v>
      </c>
      <c r="L226" s="202"/>
      <c r="M226" s="203" t="s">
        <v>1</v>
      </c>
      <c r="N226" s="204" t="s">
        <v>36</v>
      </c>
      <c r="O226" s="54"/>
      <c r="P226" s="165">
        <f t="shared" si="31"/>
        <v>0</v>
      </c>
      <c r="Q226" s="165">
        <v>0</v>
      </c>
      <c r="R226" s="165">
        <f t="shared" si="32"/>
        <v>0</v>
      </c>
      <c r="S226" s="165">
        <v>0</v>
      </c>
      <c r="T226" s="166">
        <f t="shared" si="33"/>
        <v>0</v>
      </c>
      <c r="AR226" s="167" t="s">
        <v>377</v>
      </c>
      <c r="AT226" s="167" t="s">
        <v>224</v>
      </c>
      <c r="AU226" s="167" t="s">
        <v>82</v>
      </c>
      <c r="AY226" s="16" t="s">
        <v>159</v>
      </c>
      <c r="BE226" s="168">
        <f t="shared" si="34"/>
        <v>0</v>
      </c>
      <c r="BF226" s="168">
        <f t="shared" si="35"/>
        <v>0</v>
      </c>
      <c r="BG226" s="168">
        <f t="shared" si="36"/>
        <v>0</v>
      </c>
      <c r="BH226" s="168">
        <f t="shared" si="37"/>
        <v>0</v>
      </c>
      <c r="BI226" s="168">
        <f t="shared" si="38"/>
        <v>0</v>
      </c>
      <c r="BJ226" s="16" t="s">
        <v>82</v>
      </c>
      <c r="BK226" s="168">
        <f t="shared" si="39"/>
        <v>0</v>
      </c>
      <c r="BL226" s="16" t="s">
        <v>263</v>
      </c>
      <c r="BM226" s="167" t="s">
        <v>1225</v>
      </c>
    </row>
    <row r="227" spans="2:65" s="1" customFormat="1" ht="24" customHeight="1">
      <c r="B227" s="155"/>
      <c r="C227" s="195" t="s">
        <v>830</v>
      </c>
      <c r="D227" s="195" t="s">
        <v>224</v>
      </c>
      <c r="E227" s="196" t="s">
        <v>1226</v>
      </c>
      <c r="F227" s="197" t="s">
        <v>1227</v>
      </c>
      <c r="G227" s="198" t="s">
        <v>405</v>
      </c>
      <c r="H227" s="199">
        <v>46.5</v>
      </c>
      <c r="I227" s="200"/>
      <c r="J227" s="201">
        <f t="shared" si="30"/>
        <v>0</v>
      </c>
      <c r="K227" s="197" t="s">
        <v>1</v>
      </c>
      <c r="L227" s="202"/>
      <c r="M227" s="203" t="s">
        <v>1</v>
      </c>
      <c r="N227" s="204" t="s">
        <v>36</v>
      </c>
      <c r="O227" s="54"/>
      <c r="P227" s="165">
        <f t="shared" si="31"/>
        <v>0</v>
      </c>
      <c r="Q227" s="165">
        <v>0</v>
      </c>
      <c r="R227" s="165">
        <f t="shared" si="32"/>
        <v>0</v>
      </c>
      <c r="S227" s="165">
        <v>0</v>
      </c>
      <c r="T227" s="166">
        <f t="shared" si="33"/>
        <v>0</v>
      </c>
      <c r="AR227" s="167" t="s">
        <v>377</v>
      </c>
      <c r="AT227" s="167" t="s">
        <v>224</v>
      </c>
      <c r="AU227" s="167" t="s">
        <v>82</v>
      </c>
      <c r="AY227" s="16" t="s">
        <v>159</v>
      </c>
      <c r="BE227" s="168">
        <f t="shared" si="34"/>
        <v>0</v>
      </c>
      <c r="BF227" s="168">
        <f t="shared" si="35"/>
        <v>0</v>
      </c>
      <c r="BG227" s="168">
        <f t="shared" si="36"/>
        <v>0</v>
      </c>
      <c r="BH227" s="168">
        <f t="shared" si="37"/>
        <v>0</v>
      </c>
      <c r="BI227" s="168">
        <f t="shared" si="38"/>
        <v>0</v>
      </c>
      <c r="BJ227" s="16" t="s">
        <v>82</v>
      </c>
      <c r="BK227" s="168">
        <f t="shared" si="39"/>
        <v>0</v>
      </c>
      <c r="BL227" s="16" t="s">
        <v>263</v>
      </c>
      <c r="BM227" s="167" t="s">
        <v>1228</v>
      </c>
    </row>
    <row r="228" spans="2:65" s="1" customFormat="1" ht="16.5" customHeight="1">
      <c r="B228" s="155"/>
      <c r="C228" s="156" t="s">
        <v>834</v>
      </c>
      <c r="D228" s="156" t="s">
        <v>161</v>
      </c>
      <c r="E228" s="157" t="s">
        <v>1229</v>
      </c>
      <c r="F228" s="158" t="s">
        <v>1230</v>
      </c>
      <c r="G228" s="159" t="s">
        <v>355</v>
      </c>
      <c r="H228" s="160">
        <v>4</v>
      </c>
      <c r="I228" s="161"/>
      <c r="J228" s="162">
        <f t="shared" si="30"/>
        <v>0</v>
      </c>
      <c r="K228" s="158" t="s">
        <v>1</v>
      </c>
      <c r="L228" s="31"/>
      <c r="M228" s="163" t="s">
        <v>1</v>
      </c>
      <c r="N228" s="164" t="s">
        <v>36</v>
      </c>
      <c r="O228" s="54"/>
      <c r="P228" s="165">
        <f t="shared" si="31"/>
        <v>0</v>
      </c>
      <c r="Q228" s="165">
        <v>0</v>
      </c>
      <c r="R228" s="165">
        <f t="shared" si="32"/>
        <v>0</v>
      </c>
      <c r="S228" s="165">
        <v>0</v>
      </c>
      <c r="T228" s="166">
        <f t="shared" si="33"/>
        <v>0</v>
      </c>
      <c r="AR228" s="167" t="s">
        <v>263</v>
      </c>
      <c r="AT228" s="167" t="s">
        <v>161</v>
      </c>
      <c r="AU228" s="167" t="s">
        <v>82</v>
      </c>
      <c r="AY228" s="16" t="s">
        <v>159</v>
      </c>
      <c r="BE228" s="168">
        <f t="shared" si="34"/>
        <v>0</v>
      </c>
      <c r="BF228" s="168">
        <f t="shared" si="35"/>
        <v>0</v>
      </c>
      <c r="BG228" s="168">
        <f t="shared" si="36"/>
        <v>0</v>
      </c>
      <c r="BH228" s="168">
        <f t="shared" si="37"/>
        <v>0</v>
      </c>
      <c r="BI228" s="168">
        <f t="shared" si="38"/>
        <v>0</v>
      </c>
      <c r="BJ228" s="16" t="s">
        <v>82</v>
      </c>
      <c r="BK228" s="168">
        <f t="shared" si="39"/>
        <v>0</v>
      </c>
      <c r="BL228" s="16" t="s">
        <v>263</v>
      </c>
      <c r="BM228" s="167" t="s">
        <v>1231</v>
      </c>
    </row>
    <row r="229" spans="2:65" s="1" customFormat="1" ht="36" customHeight="1">
      <c r="B229" s="155"/>
      <c r="C229" s="195" t="s">
        <v>838</v>
      </c>
      <c r="D229" s="195" t="s">
        <v>224</v>
      </c>
      <c r="E229" s="196" t="s">
        <v>1232</v>
      </c>
      <c r="F229" s="197" t="s">
        <v>1233</v>
      </c>
      <c r="G229" s="198" t="s">
        <v>355</v>
      </c>
      <c r="H229" s="199">
        <v>2</v>
      </c>
      <c r="I229" s="200"/>
      <c r="J229" s="201">
        <f t="shared" si="30"/>
        <v>0</v>
      </c>
      <c r="K229" s="197" t="s">
        <v>1</v>
      </c>
      <c r="L229" s="202"/>
      <c r="M229" s="203" t="s">
        <v>1</v>
      </c>
      <c r="N229" s="204" t="s">
        <v>36</v>
      </c>
      <c r="O229" s="54"/>
      <c r="P229" s="165">
        <f t="shared" si="31"/>
        <v>0</v>
      </c>
      <c r="Q229" s="165">
        <v>0</v>
      </c>
      <c r="R229" s="165">
        <f t="shared" si="32"/>
        <v>0</v>
      </c>
      <c r="S229" s="165">
        <v>0</v>
      </c>
      <c r="T229" s="166">
        <f t="shared" si="33"/>
        <v>0</v>
      </c>
      <c r="AR229" s="167" t="s">
        <v>377</v>
      </c>
      <c r="AT229" s="167" t="s">
        <v>224</v>
      </c>
      <c r="AU229" s="167" t="s">
        <v>82</v>
      </c>
      <c r="AY229" s="16" t="s">
        <v>159</v>
      </c>
      <c r="BE229" s="168">
        <f t="shared" si="34"/>
        <v>0</v>
      </c>
      <c r="BF229" s="168">
        <f t="shared" si="35"/>
        <v>0</v>
      </c>
      <c r="BG229" s="168">
        <f t="shared" si="36"/>
        <v>0</v>
      </c>
      <c r="BH229" s="168">
        <f t="shared" si="37"/>
        <v>0</v>
      </c>
      <c r="BI229" s="168">
        <f t="shared" si="38"/>
        <v>0</v>
      </c>
      <c r="BJ229" s="16" t="s">
        <v>82</v>
      </c>
      <c r="BK229" s="168">
        <f t="shared" si="39"/>
        <v>0</v>
      </c>
      <c r="BL229" s="16" t="s">
        <v>263</v>
      </c>
      <c r="BM229" s="167" t="s">
        <v>1234</v>
      </c>
    </row>
    <row r="230" spans="2:65" s="1" customFormat="1" ht="16.5" customHeight="1">
      <c r="B230" s="155"/>
      <c r="C230" s="195" t="s">
        <v>843</v>
      </c>
      <c r="D230" s="195" t="s">
        <v>224</v>
      </c>
      <c r="E230" s="196" t="s">
        <v>1235</v>
      </c>
      <c r="F230" s="197" t="s">
        <v>1236</v>
      </c>
      <c r="G230" s="198" t="s">
        <v>355</v>
      </c>
      <c r="H230" s="199">
        <v>1</v>
      </c>
      <c r="I230" s="200"/>
      <c r="J230" s="201">
        <f t="shared" si="30"/>
        <v>0</v>
      </c>
      <c r="K230" s="197" t="s">
        <v>1</v>
      </c>
      <c r="L230" s="202"/>
      <c r="M230" s="203" t="s">
        <v>1</v>
      </c>
      <c r="N230" s="204" t="s">
        <v>36</v>
      </c>
      <c r="O230" s="54"/>
      <c r="P230" s="165">
        <f t="shared" si="31"/>
        <v>0</v>
      </c>
      <c r="Q230" s="165">
        <v>0</v>
      </c>
      <c r="R230" s="165">
        <f t="shared" si="32"/>
        <v>0</v>
      </c>
      <c r="S230" s="165">
        <v>0</v>
      </c>
      <c r="T230" s="166">
        <f t="shared" si="33"/>
        <v>0</v>
      </c>
      <c r="AR230" s="167" t="s">
        <v>377</v>
      </c>
      <c r="AT230" s="167" t="s">
        <v>224</v>
      </c>
      <c r="AU230" s="167" t="s">
        <v>82</v>
      </c>
      <c r="AY230" s="16" t="s">
        <v>159</v>
      </c>
      <c r="BE230" s="168">
        <f t="shared" si="34"/>
        <v>0</v>
      </c>
      <c r="BF230" s="168">
        <f t="shared" si="35"/>
        <v>0</v>
      </c>
      <c r="BG230" s="168">
        <f t="shared" si="36"/>
        <v>0</v>
      </c>
      <c r="BH230" s="168">
        <f t="shared" si="37"/>
        <v>0</v>
      </c>
      <c r="BI230" s="168">
        <f t="shared" si="38"/>
        <v>0</v>
      </c>
      <c r="BJ230" s="16" t="s">
        <v>82</v>
      </c>
      <c r="BK230" s="168">
        <f t="shared" si="39"/>
        <v>0</v>
      </c>
      <c r="BL230" s="16" t="s">
        <v>263</v>
      </c>
      <c r="BM230" s="167" t="s">
        <v>1237</v>
      </c>
    </row>
    <row r="231" spans="2:65" s="1" customFormat="1" ht="16.5" customHeight="1">
      <c r="B231" s="155"/>
      <c r="C231" s="195" t="s">
        <v>847</v>
      </c>
      <c r="D231" s="195" t="s">
        <v>224</v>
      </c>
      <c r="E231" s="196" t="s">
        <v>1238</v>
      </c>
      <c r="F231" s="197" t="s">
        <v>1239</v>
      </c>
      <c r="G231" s="198" t="s">
        <v>355</v>
      </c>
      <c r="H231" s="199">
        <v>1</v>
      </c>
      <c r="I231" s="200"/>
      <c r="J231" s="201">
        <f t="shared" si="30"/>
        <v>0</v>
      </c>
      <c r="K231" s="197" t="s">
        <v>1</v>
      </c>
      <c r="L231" s="202"/>
      <c r="M231" s="203" t="s">
        <v>1</v>
      </c>
      <c r="N231" s="204" t="s">
        <v>36</v>
      </c>
      <c r="O231" s="54"/>
      <c r="P231" s="165">
        <f t="shared" si="31"/>
        <v>0</v>
      </c>
      <c r="Q231" s="165">
        <v>0</v>
      </c>
      <c r="R231" s="165">
        <f t="shared" si="32"/>
        <v>0</v>
      </c>
      <c r="S231" s="165">
        <v>0</v>
      </c>
      <c r="T231" s="166">
        <f t="shared" si="33"/>
        <v>0</v>
      </c>
      <c r="AR231" s="167" t="s">
        <v>377</v>
      </c>
      <c r="AT231" s="167" t="s">
        <v>224</v>
      </c>
      <c r="AU231" s="167" t="s">
        <v>82</v>
      </c>
      <c r="AY231" s="16" t="s">
        <v>159</v>
      </c>
      <c r="BE231" s="168">
        <f t="shared" si="34"/>
        <v>0</v>
      </c>
      <c r="BF231" s="168">
        <f t="shared" si="35"/>
        <v>0</v>
      </c>
      <c r="BG231" s="168">
        <f t="shared" si="36"/>
        <v>0</v>
      </c>
      <c r="BH231" s="168">
        <f t="shared" si="37"/>
        <v>0</v>
      </c>
      <c r="BI231" s="168">
        <f t="shared" si="38"/>
        <v>0</v>
      </c>
      <c r="BJ231" s="16" t="s">
        <v>82</v>
      </c>
      <c r="BK231" s="168">
        <f t="shared" si="39"/>
        <v>0</v>
      </c>
      <c r="BL231" s="16" t="s">
        <v>263</v>
      </c>
      <c r="BM231" s="167" t="s">
        <v>1240</v>
      </c>
    </row>
    <row r="232" spans="2:65" s="1" customFormat="1" ht="16.5" customHeight="1">
      <c r="B232" s="155"/>
      <c r="C232" s="195" t="s">
        <v>851</v>
      </c>
      <c r="D232" s="195" t="s">
        <v>224</v>
      </c>
      <c r="E232" s="196" t="s">
        <v>1241</v>
      </c>
      <c r="F232" s="197" t="s">
        <v>1242</v>
      </c>
      <c r="G232" s="198" t="s">
        <v>355</v>
      </c>
      <c r="H232" s="199">
        <v>4</v>
      </c>
      <c r="I232" s="200"/>
      <c r="J232" s="201">
        <f t="shared" si="30"/>
        <v>0</v>
      </c>
      <c r="K232" s="197" t="s">
        <v>1</v>
      </c>
      <c r="L232" s="202"/>
      <c r="M232" s="203" t="s">
        <v>1</v>
      </c>
      <c r="N232" s="204" t="s">
        <v>36</v>
      </c>
      <c r="O232" s="54"/>
      <c r="P232" s="165">
        <f t="shared" si="31"/>
        <v>0</v>
      </c>
      <c r="Q232" s="165">
        <v>0</v>
      </c>
      <c r="R232" s="165">
        <f t="shared" si="32"/>
        <v>0</v>
      </c>
      <c r="S232" s="165">
        <v>0</v>
      </c>
      <c r="T232" s="166">
        <f t="shared" si="33"/>
        <v>0</v>
      </c>
      <c r="AR232" s="167" t="s">
        <v>377</v>
      </c>
      <c r="AT232" s="167" t="s">
        <v>224</v>
      </c>
      <c r="AU232" s="167" t="s">
        <v>82</v>
      </c>
      <c r="AY232" s="16" t="s">
        <v>159</v>
      </c>
      <c r="BE232" s="168">
        <f t="shared" si="34"/>
        <v>0</v>
      </c>
      <c r="BF232" s="168">
        <f t="shared" si="35"/>
        <v>0</v>
      </c>
      <c r="BG232" s="168">
        <f t="shared" si="36"/>
        <v>0</v>
      </c>
      <c r="BH232" s="168">
        <f t="shared" si="37"/>
        <v>0</v>
      </c>
      <c r="BI232" s="168">
        <f t="shared" si="38"/>
        <v>0</v>
      </c>
      <c r="BJ232" s="16" t="s">
        <v>82</v>
      </c>
      <c r="BK232" s="168">
        <f t="shared" si="39"/>
        <v>0</v>
      </c>
      <c r="BL232" s="16" t="s">
        <v>263</v>
      </c>
      <c r="BM232" s="167" t="s">
        <v>1243</v>
      </c>
    </row>
    <row r="233" spans="2:65" s="1" customFormat="1" ht="24" customHeight="1">
      <c r="B233" s="155"/>
      <c r="C233" s="195" t="s">
        <v>856</v>
      </c>
      <c r="D233" s="195" t="s">
        <v>224</v>
      </c>
      <c r="E233" s="196" t="s">
        <v>1244</v>
      </c>
      <c r="F233" s="197" t="s">
        <v>1245</v>
      </c>
      <c r="G233" s="198" t="s">
        <v>355</v>
      </c>
      <c r="H233" s="199">
        <v>3</v>
      </c>
      <c r="I233" s="200"/>
      <c r="J233" s="201">
        <f t="shared" si="30"/>
        <v>0</v>
      </c>
      <c r="K233" s="197" t="s">
        <v>1</v>
      </c>
      <c r="L233" s="202"/>
      <c r="M233" s="203" t="s">
        <v>1</v>
      </c>
      <c r="N233" s="204" t="s">
        <v>36</v>
      </c>
      <c r="O233" s="54"/>
      <c r="P233" s="165">
        <f t="shared" si="31"/>
        <v>0</v>
      </c>
      <c r="Q233" s="165">
        <v>0</v>
      </c>
      <c r="R233" s="165">
        <f t="shared" si="32"/>
        <v>0</v>
      </c>
      <c r="S233" s="165">
        <v>0</v>
      </c>
      <c r="T233" s="166">
        <f t="shared" si="33"/>
        <v>0</v>
      </c>
      <c r="AR233" s="167" t="s">
        <v>377</v>
      </c>
      <c r="AT233" s="167" t="s">
        <v>224</v>
      </c>
      <c r="AU233" s="167" t="s">
        <v>82</v>
      </c>
      <c r="AY233" s="16" t="s">
        <v>159</v>
      </c>
      <c r="BE233" s="168">
        <f t="shared" si="34"/>
        <v>0</v>
      </c>
      <c r="BF233" s="168">
        <f t="shared" si="35"/>
        <v>0</v>
      </c>
      <c r="BG233" s="168">
        <f t="shared" si="36"/>
        <v>0</v>
      </c>
      <c r="BH233" s="168">
        <f t="shared" si="37"/>
        <v>0</v>
      </c>
      <c r="BI233" s="168">
        <f t="shared" si="38"/>
        <v>0</v>
      </c>
      <c r="BJ233" s="16" t="s">
        <v>82</v>
      </c>
      <c r="BK233" s="168">
        <f t="shared" si="39"/>
        <v>0</v>
      </c>
      <c r="BL233" s="16" t="s">
        <v>263</v>
      </c>
      <c r="BM233" s="167" t="s">
        <v>1246</v>
      </c>
    </row>
    <row r="234" spans="2:65" s="1" customFormat="1" ht="24" customHeight="1">
      <c r="B234" s="155"/>
      <c r="C234" s="195" t="s">
        <v>862</v>
      </c>
      <c r="D234" s="195" t="s">
        <v>224</v>
      </c>
      <c r="E234" s="196" t="s">
        <v>1247</v>
      </c>
      <c r="F234" s="197" t="s">
        <v>1248</v>
      </c>
      <c r="G234" s="198" t="s">
        <v>355</v>
      </c>
      <c r="H234" s="199">
        <v>4</v>
      </c>
      <c r="I234" s="200"/>
      <c r="J234" s="201">
        <f t="shared" si="30"/>
        <v>0</v>
      </c>
      <c r="K234" s="197" t="s">
        <v>1</v>
      </c>
      <c r="L234" s="202"/>
      <c r="M234" s="203" t="s">
        <v>1</v>
      </c>
      <c r="N234" s="204" t="s">
        <v>36</v>
      </c>
      <c r="O234" s="54"/>
      <c r="P234" s="165">
        <f t="shared" si="31"/>
        <v>0</v>
      </c>
      <c r="Q234" s="165">
        <v>0</v>
      </c>
      <c r="R234" s="165">
        <f t="shared" si="32"/>
        <v>0</v>
      </c>
      <c r="S234" s="165">
        <v>0</v>
      </c>
      <c r="T234" s="166">
        <f t="shared" si="33"/>
        <v>0</v>
      </c>
      <c r="AR234" s="167" t="s">
        <v>377</v>
      </c>
      <c r="AT234" s="167" t="s">
        <v>224</v>
      </c>
      <c r="AU234" s="167" t="s">
        <v>82</v>
      </c>
      <c r="AY234" s="16" t="s">
        <v>159</v>
      </c>
      <c r="BE234" s="168">
        <f t="shared" si="34"/>
        <v>0</v>
      </c>
      <c r="BF234" s="168">
        <f t="shared" si="35"/>
        <v>0</v>
      </c>
      <c r="BG234" s="168">
        <f t="shared" si="36"/>
        <v>0</v>
      </c>
      <c r="BH234" s="168">
        <f t="shared" si="37"/>
        <v>0</v>
      </c>
      <c r="BI234" s="168">
        <f t="shared" si="38"/>
        <v>0</v>
      </c>
      <c r="BJ234" s="16" t="s">
        <v>82</v>
      </c>
      <c r="BK234" s="168">
        <f t="shared" si="39"/>
        <v>0</v>
      </c>
      <c r="BL234" s="16" t="s">
        <v>263</v>
      </c>
      <c r="BM234" s="167" t="s">
        <v>1249</v>
      </c>
    </row>
    <row r="235" spans="2:65" s="1" customFormat="1" ht="48" customHeight="1">
      <c r="B235" s="155"/>
      <c r="C235" s="195" t="s">
        <v>866</v>
      </c>
      <c r="D235" s="195" t="s">
        <v>224</v>
      </c>
      <c r="E235" s="196" t="s">
        <v>1250</v>
      </c>
      <c r="F235" s="197" t="s">
        <v>1251</v>
      </c>
      <c r="G235" s="198" t="s">
        <v>355</v>
      </c>
      <c r="H235" s="199">
        <v>2</v>
      </c>
      <c r="I235" s="200"/>
      <c r="J235" s="201">
        <f t="shared" si="30"/>
        <v>0</v>
      </c>
      <c r="K235" s="197" t="s">
        <v>1</v>
      </c>
      <c r="L235" s="202"/>
      <c r="M235" s="203" t="s">
        <v>1</v>
      </c>
      <c r="N235" s="204" t="s">
        <v>36</v>
      </c>
      <c r="O235" s="54"/>
      <c r="P235" s="165">
        <f t="shared" si="31"/>
        <v>0</v>
      </c>
      <c r="Q235" s="165">
        <v>0</v>
      </c>
      <c r="R235" s="165">
        <f t="shared" si="32"/>
        <v>0</v>
      </c>
      <c r="S235" s="165">
        <v>0</v>
      </c>
      <c r="T235" s="166">
        <f t="shared" si="33"/>
        <v>0</v>
      </c>
      <c r="AR235" s="167" t="s">
        <v>377</v>
      </c>
      <c r="AT235" s="167" t="s">
        <v>224</v>
      </c>
      <c r="AU235" s="167" t="s">
        <v>82</v>
      </c>
      <c r="AY235" s="16" t="s">
        <v>159</v>
      </c>
      <c r="BE235" s="168">
        <f t="shared" si="34"/>
        <v>0</v>
      </c>
      <c r="BF235" s="168">
        <f t="shared" si="35"/>
        <v>0</v>
      </c>
      <c r="BG235" s="168">
        <f t="shared" si="36"/>
        <v>0</v>
      </c>
      <c r="BH235" s="168">
        <f t="shared" si="37"/>
        <v>0</v>
      </c>
      <c r="BI235" s="168">
        <f t="shared" si="38"/>
        <v>0</v>
      </c>
      <c r="BJ235" s="16" t="s">
        <v>82</v>
      </c>
      <c r="BK235" s="168">
        <f t="shared" si="39"/>
        <v>0</v>
      </c>
      <c r="BL235" s="16" t="s">
        <v>263</v>
      </c>
      <c r="BM235" s="167" t="s">
        <v>1252</v>
      </c>
    </row>
    <row r="236" spans="2:65" s="1" customFormat="1" ht="24" customHeight="1">
      <c r="B236" s="155"/>
      <c r="C236" s="195" t="s">
        <v>870</v>
      </c>
      <c r="D236" s="195" t="s">
        <v>224</v>
      </c>
      <c r="E236" s="196" t="s">
        <v>1253</v>
      </c>
      <c r="F236" s="197" t="s">
        <v>1254</v>
      </c>
      <c r="G236" s="198" t="s">
        <v>355</v>
      </c>
      <c r="H236" s="199">
        <v>2</v>
      </c>
      <c r="I236" s="200"/>
      <c r="J236" s="201">
        <f t="shared" si="30"/>
        <v>0</v>
      </c>
      <c r="K236" s="197" t="s">
        <v>1</v>
      </c>
      <c r="L236" s="202"/>
      <c r="M236" s="203" t="s">
        <v>1</v>
      </c>
      <c r="N236" s="204" t="s">
        <v>36</v>
      </c>
      <c r="O236" s="54"/>
      <c r="P236" s="165">
        <f t="shared" si="31"/>
        <v>0</v>
      </c>
      <c r="Q236" s="165">
        <v>0</v>
      </c>
      <c r="R236" s="165">
        <f t="shared" si="32"/>
        <v>0</v>
      </c>
      <c r="S236" s="165">
        <v>0</v>
      </c>
      <c r="T236" s="166">
        <f t="shared" si="33"/>
        <v>0</v>
      </c>
      <c r="AR236" s="167" t="s">
        <v>377</v>
      </c>
      <c r="AT236" s="167" t="s">
        <v>224</v>
      </c>
      <c r="AU236" s="167" t="s">
        <v>82</v>
      </c>
      <c r="AY236" s="16" t="s">
        <v>159</v>
      </c>
      <c r="BE236" s="168">
        <f t="shared" si="34"/>
        <v>0</v>
      </c>
      <c r="BF236" s="168">
        <f t="shared" si="35"/>
        <v>0</v>
      </c>
      <c r="BG236" s="168">
        <f t="shared" si="36"/>
        <v>0</v>
      </c>
      <c r="BH236" s="168">
        <f t="shared" si="37"/>
        <v>0</v>
      </c>
      <c r="BI236" s="168">
        <f t="shared" si="38"/>
        <v>0</v>
      </c>
      <c r="BJ236" s="16" t="s">
        <v>82</v>
      </c>
      <c r="BK236" s="168">
        <f t="shared" si="39"/>
        <v>0</v>
      </c>
      <c r="BL236" s="16" t="s">
        <v>263</v>
      </c>
      <c r="BM236" s="167" t="s">
        <v>1255</v>
      </c>
    </row>
    <row r="237" spans="2:65" s="1" customFormat="1" ht="24" customHeight="1">
      <c r="B237" s="155"/>
      <c r="C237" s="156" t="s">
        <v>874</v>
      </c>
      <c r="D237" s="156" t="s">
        <v>161</v>
      </c>
      <c r="E237" s="157" t="s">
        <v>1256</v>
      </c>
      <c r="F237" s="158" t="s">
        <v>1257</v>
      </c>
      <c r="G237" s="159" t="s">
        <v>355</v>
      </c>
      <c r="H237" s="160">
        <v>6</v>
      </c>
      <c r="I237" s="161"/>
      <c r="J237" s="162">
        <f t="shared" si="30"/>
        <v>0</v>
      </c>
      <c r="K237" s="158" t="s">
        <v>1</v>
      </c>
      <c r="L237" s="31"/>
      <c r="M237" s="163" t="s">
        <v>1</v>
      </c>
      <c r="N237" s="164" t="s">
        <v>36</v>
      </c>
      <c r="O237" s="54"/>
      <c r="P237" s="165">
        <f t="shared" si="31"/>
        <v>0</v>
      </c>
      <c r="Q237" s="165">
        <v>0</v>
      </c>
      <c r="R237" s="165">
        <f t="shared" si="32"/>
        <v>0</v>
      </c>
      <c r="S237" s="165">
        <v>0</v>
      </c>
      <c r="T237" s="166">
        <f t="shared" si="33"/>
        <v>0</v>
      </c>
      <c r="AR237" s="167" t="s">
        <v>263</v>
      </c>
      <c r="AT237" s="167" t="s">
        <v>161</v>
      </c>
      <c r="AU237" s="167" t="s">
        <v>82</v>
      </c>
      <c r="AY237" s="16" t="s">
        <v>159</v>
      </c>
      <c r="BE237" s="168">
        <f t="shared" si="34"/>
        <v>0</v>
      </c>
      <c r="BF237" s="168">
        <f t="shared" si="35"/>
        <v>0</v>
      </c>
      <c r="BG237" s="168">
        <f t="shared" si="36"/>
        <v>0</v>
      </c>
      <c r="BH237" s="168">
        <f t="shared" si="37"/>
        <v>0</v>
      </c>
      <c r="BI237" s="168">
        <f t="shared" si="38"/>
        <v>0</v>
      </c>
      <c r="BJ237" s="16" t="s">
        <v>82</v>
      </c>
      <c r="BK237" s="168">
        <f t="shared" si="39"/>
        <v>0</v>
      </c>
      <c r="BL237" s="16" t="s">
        <v>263</v>
      </c>
      <c r="BM237" s="167" t="s">
        <v>1258</v>
      </c>
    </row>
    <row r="238" spans="2:65" s="1" customFormat="1" ht="24" customHeight="1">
      <c r="B238" s="155"/>
      <c r="C238" s="195" t="s">
        <v>878</v>
      </c>
      <c r="D238" s="195" t="s">
        <v>224</v>
      </c>
      <c r="E238" s="196" t="s">
        <v>1259</v>
      </c>
      <c r="F238" s="197" t="s">
        <v>1260</v>
      </c>
      <c r="G238" s="198" t="s">
        <v>355</v>
      </c>
      <c r="H238" s="199">
        <v>6</v>
      </c>
      <c r="I238" s="200"/>
      <c r="J238" s="201">
        <f t="shared" si="30"/>
        <v>0</v>
      </c>
      <c r="K238" s="197" t="s">
        <v>1</v>
      </c>
      <c r="L238" s="202"/>
      <c r="M238" s="203" t="s">
        <v>1</v>
      </c>
      <c r="N238" s="204" t="s">
        <v>36</v>
      </c>
      <c r="O238" s="54"/>
      <c r="P238" s="165">
        <f t="shared" si="31"/>
        <v>0</v>
      </c>
      <c r="Q238" s="165">
        <v>0</v>
      </c>
      <c r="R238" s="165">
        <f t="shared" si="32"/>
        <v>0</v>
      </c>
      <c r="S238" s="165">
        <v>0</v>
      </c>
      <c r="T238" s="166">
        <f t="shared" si="33"/>
        <v>0</v>
      </c>
      <c r="AR238" s="167" t="s">
        <v>377</v>
      </c>
      <c r="AT238" s="167" t="s">
        <v>224</v>
      </c>
      <c r="AU238" s="167" t="s">
        <v>82</v>
      </c>
      <c r="AY238" s="16" t="s">
        <v>159</v>
      </c>
      <c r="BE238" s="168">
        <f t="shared" si="34"/>
        <v>0</v>
      </c>
      <c r="BF238" s="168">
        <f t="shared" si="35"/>
        <v>0</v>
      </c>
      <c r="BG238" s="168">
        <f t="shared" si="36"/>
        <v>0</v>
      </c>
      <c r="BH238" s="168">
        <f t="shared" si="37"/>
        <v>0</v>
      </c>
      <c r="BI238" s="168">
        <f t="shared" si="38"/>
        <v>0</v>
      </c>
      <c r="BJ238" s="16" t="s">
        <v>82</v>
      </c>
      <c r="BK238" s="168">
        <f t="shared" si="39"/>
        <v>0</v>
      </c>
      <c r="BL238" s="16" t="s">
        <v>263</v>
      </c>
      <c r="BM238" s="167" t="s">
        <v>1261</v>
      </c>
    </row>
    <row r="239" spans="2:65" s="1" customFormat="1" ht="16.5" customHeight="1">
      <c r="B239" s="155"/>
      <c r="C239" s="156" t="s">
        <v>882</v>
      </c>
      <c r="D239" s="156" t="s">
        <v>161</v>
      </c>
      <c r="E239" s="157" t="s">
        <v>1262</v>
      </c>
      <c r="F239" s="158" t="s">
        <v>1263</v>
      </c>
      <c r="G239" s="159" t="s">
        <v>355</v>
      </c>
      <c r="H239" s="160">
        <v>1</v>
      </c>
      <c r="I239" s="161"/>
      <c r="J239" s="162">
        <f t="shared" si="30"/>
        <v>0</v>
      </c>
      <c r="K239" s="158" t="s">
        <v>1</v>
      </c>
      <c r="L239" s="31"/>
      <c r="M239" s="163" t="s">
        <v>1</v>
      </c>
      <c r="N239" s="164" t="s">
        <v>36</v>
      </c>
      <c r="O239" s="54"/>
      <c r="P239" s="165">
        <f t="shared" si="31"/>
        <v>0</v>
      </c>
      <c r="Q239" s="165">
        <v>0</v>
      </c>
      <c r="R239" s="165">
        <f t="shared" si="32"/>
        <v>0</v>
      </c>
      <c r="S239" s="165">
        <v>0</v>
      </c>
      <c r="T239" s="166">
        <f t="shared" si="33"/>
        <v>0</v>
      </c>
      <c r="AR239" s="167" t="s">
        <v>263</v>
      </c>
      <c r="AT239" s="167" t="s">
        <v>161</v>
      </c>
      <c r="AU239" s="167" t="s">
        <v>82</v>
      </c>
      <c r="AY239" s="16" t="s">
        <v>159</v>
      </c>
      <c r="BE239" s="168">
        <f t="shared" si="34"/>
        <v>0</v>
      </c>
      <c r="BF239" s="168">
        <f t="shared" si="35"/>
        <v>0</v>
      </c>
      <c r="BG239" s="168">
        <f t="shared" si="36"/>
        <v>0</v>
      </c>
      <c r="BH239" s="168">
        <f t="shared" si="37"/>
        <v>0</v>
      </c>
      <c r="BI239" s="168">
        <f t="shared" si="38"/>
        <v>0</v>
      </c>
      <c r="BJ239" s="16" t="s">
        <v>82</v>
      </c>
      <c r="BK239" s="168">
        <f t="shared" si="39"/>
        <v>0</v>
      </c>
      <c r="BL239" s="16" t="s">
        <v>263</v>
      </c>
      <c r="BM239" s="167" t="s">
        <v>1264</v>
      </c>
    </row>
    <row r="240" spans="2:65" s="1" customFormat="1" ht="16.5" customHeight="1">
      <c r="B240" s="155"/>
      <c r="C240" s="195" t="s">
        <v>887</v>
      </c>
      <c r="D240" s="195" t="s">
        <v>224</v>
      </c>
      <c r="E240" s="196" t="s">
        <v>1265</v>
      </c>
      <c r="F240" s="197" t="s">
        <v>1266</v>
      </c>
      <c r="G240" s="198" t="s">
        <v>355</v>
      </c>
      <c r="H240" s="199">
        <v>1</v>
      </c>
      <c r="I240" s="200"/>
      <c r="J240" s="201">
        <f t="shared" si="30"/>
        <v>0</v>
      </c>
      <c r="K240" s="197" t="s">
        <v>1</v>
      </c>
      <c r="L240" s="202"/>
      <c r="M240" s="203" t="s">
        <v>1</v>
      </c>
      <c r="N240" s="204" t="s">
        <v>36</v>
      </c>
      <c r="O240" s="54"/>
      <c r="P240" s="165">
        <f t="shared" si="31"/>
        <v>0</v>
      </c>
      <c r="Q240" s="165">
        <v>0</v>
      </c>
      <c r="R240" s="165">
        <f t="shared" si="32"/>
        <v>0</v>
      </c>
      <c r="S240" s="165">
        <v>0</v>
      </c>
      <c r="T240" s="166">
        <f t="shared" si="33"/>
        <v>0</v>
      </c>
      <c r="AR240" s="167" t="s">
        <v>377</v>
      </c>
      <c r="AT240" s="167" t="s">
        <v>224</v>
      </c>
      <c r="AU240" s="167" t="s">
        <v>82</v>
      </c>
      <c r="AY240" s="16" t="s">
        <v>159</v>
      </c>
      <c r="BE240" s="168">
        <f t="shared" si="34"/>
        <v>0</v>
      </c>
      <c r="BF240" s="168">
        <f t="shared" si="35"/>
        <v>0</v>
      </c>
      <c r="BG240" s="168">
        <f t="shared" si="36"/>
        <v>0</v>
      </c>
      <c r="BH240" s="168">
        <f t="shared" si="37"/>
        <v>0</v>
      </c>
      <c r="BI240" s="168">
        <f t="shared" si="38"/>
        <v>0</v>
      </c>
      <c r="BJ240" s="16" t="s">
        <v>82</v>
      </c>
      <c r="BK240" s="168">
        <f t="shared" si="39"/>
        <v>0</v>
      </c>
      <c r="BL240" s="16" t="s">
        <v>263</v>
      </c>
      <c r="BM240" s="167" t="s">
        <v>1267</v>
      </c>
    </row>
    <row r="241" spans="2:65" s="1" customFormat="1" ht="16.5" customHeight="1">
      <c r="B241" s="155"/>
      <c r="C241" s="156" t="s">
        <v>892</v>
      </c>
      <c r="D241" s="156" t="s">
        <v>161</v>
      </c>
      <c r="E241" s="157" t="s">
        <v>1268</v>
      </c>
      <c r="F241" s="158" t="s">
        <v>1269</v>
      </c>
      <c r="G241" s="159" t="s">
        <v>355</v>
      </c>
      <c r="H241" s="160">
        <v>3</v>
      </c>
      <c r="I241" s="161"/>
      <c r="J241" s="162">
        <f t="shared" si="30"/>
        <v>0</v>
      </c>
      <c r="K241" s="158" t="s">
        <v>1</v>
      </c>
      <c r="L241" s="31"/>
      <c r="M241" s="163" t="s">
        <v>1</v>
      </c>
      <c r="N241" s="164" t="s">
        <v>36</v>
      </c>
      <c r="O241" s="54"/>
      <c r="P241" s="165">
        <f t="shared" si="31"/>
        <v>0</v>
      </c>
      <c r="Q241" s="165">
        <v>0</v>
      </c>
      <c r="R241" s="165">
        <f t="shared" si="32"/>
        <v>0</v>
      </c>
      <c r="S241" s="165">
        <v>0</v>
      </c>
      <c r="T241" s="166">
        <f t="shared" si="33"/>
        <v>0</v>
      </c>
      <c r="AR241" s="167" t="s">
        <v>263</v>
      </c>
      <c r="AT241" s="167" t="s">
        <v>161</v>
      </c>
      <c r="AU241" s="167" t="s">
        <v>82</v>
      </c>
      <c r="AY241" s="16" t="s">
        <v>159</v>
      </c>
      <c r="BE241" s="168">
        <f t="shared" si="34"/>
        <v>0</v>
      </c>
      <c r="BF241" s="168">
        <f t="shared" si="35"/>
        <v>0</v>
      </c>
      <c r="BG241" s="168">
        <f t="shared" si="36"/>
        <v>0</v>
      </c>
      <c r="BH241" s="168">
        <f t="shared" si="37"/>
        <v>0</v>
      </c>
      <c r="BI241" s="168">
        <f t="shared" si="38"/>
        <v>0</v>
      </c>
      <c r="BJ241" s="16" t="s">
        <v>82</v>
      </c>
      <c r="BK241" s="168">
        <f t="shared" si="39"/>
        <v>0</v>
      </c>
      <c r="BL241" s="16" t="s">
        <v>263</v>
      </c>
      <c r="BM241" s="167" t="s">
        <v>1270</v>
      </c>
    </row>
    <row r="242" spans="2:65" s="1" customFormat="1" ht="16.5" customHeight="1">
      <c r="B242" s="155"/>
      <c r="C242" s="195" t="s">
        <v>896</v>
      </c>
      <c r="D242" s="195" t="s">
        <v>224</v>
      </c>
      <c r="E242" s="196" t="s">
        <v>1271</v>
      </c>
      <c r="F242" s="197" t="s">
        <v>1272</v>
      </c>
      <c r="G242" s="198" t="s">
        <v>355</v>
      </c>
      <c r="H242" s="199">
        <v>3</v>
      </c>
      <c r="I242" s="200"/>
      <c r="J242" s="201">
        <f t="shared" si="30"/>
        <v>0</v>
      </c>
      <c r="K242" s="197" t="s">
        <v>1</v>
      </c>
      <c r="L242" s="202"/>
      <c r="M242" s="203" t="s">
        <v>1</v>
      </c>
      <c r="N242" s="204" t="s">
        <v>36</v>
      </c>
      <c r="O242" s="54"/>
      <c r="P242" s="165">
        <f t="shared" si="31"/>
        <v>0</v>
      </c>
      <c r="Q242" s="165">
        <v>0</v>
      </c>
      <c r="R242" s="165">
        <f t="shared" si="32"/>
        <v>0</v>
      </c>
      <c r="S242" s="165">
        <v>0</v>
      </c>
      <c r="T242" s="166">
        <f t="shared" si="33"/>
        <v>0</v>
      </c>
      <c r="AR242" s="167" t="s">
        <v>377</v>
      </c>
      <c r="AT242" s="167" t="s">
        <v>224</v>
      </c>
      <c r="AU242" s="167" t="s">
        <v>82</v>
      </c>
      <c r="AY242" s="16" t="s">
        <v>159</v>
      </c>
      <c r="BE242" s="168">
        <f t="shared" si="34"/>
        <v>0</v>
      </c>
      <c r="BF242" s="168">
        <f t="shared" si="35"/>
        <v>0</v>
      </c>
      <c r="BG242" s="168">
        <f t="shared" si="36"/>
        <v>0</v>
      </c>
      <c r="BH242" s="168">
        <f t="shared" si="37"/>
        <v>0</v>
      </c>
      <c r="BI242" s="168">
        <f t="shared" si="38"/>
        <v>0</v>
      </c>
      <c r="BJ242" s="16" t="s">
        <v>82</v>
      </c>
      <c r="BK242" s="168">
        <f t="shared" si="39"/>
        <v>0</v>
      </c>
      <c r="BL242" s="16" t="s">
        <v>263</v>
      </c>
      <c r="BM242" s="167" t="s">
        <v>1273</v>
      </c>
    </row>
    <row r="243" spans="2:65" s="1" customFormat="1" ht="24" customHeight="1">
      <c r="B243" s="155"/>
      <c r="C243" s="156" t="s">
        <v>417</v>
      </c>
      <c r="D243" s="156" t="s">
        <v>161</v>
      </c>
      <c r="E243" s="157" t="s">
        <v>1274</v>
      </c>
      <c r="F243" s="158" t="s">
        <v>1275</v>
      </c>
      <c r="G243" s="159" t="s">
        <v>355</v>
      </c>
      <c r="H243" s="160">
        <v>11</v>
      </c>
      <c r="I243" s="161"/>
      <c r="J243" s="162">
        <f t="shared" si="30"/>
        <v>0</v>
      </c>
      <c r="K243" s="158" t="s">
        <v>1</v>
      </c>
      <c r="L243" s="31"/>
      <c r="M243" s="163" t="s">
        <v>1</v>
      </c>
      <c r="N243" s="164" t="s">
        <v>36</v>
      </c>
      <c r="O243" s="54"/>
      <c r="P243" s="165">
        <f t="shared" si="31"/>
        <v>0</v>
      </c>
      <c r="Q243" s="165">
        <v>0</v>
      </c>
      <c r="R243" s="165">
        <f t="shared" si="32"/>
        <v>0</v>
      </c>
      <c r="S243" s="165">
        <v>0</v>
      </c>
      <c r="T243" s="166">
        <f t="shared" si="33"/>
        <v>0</v>
      </c>
      <c r="AR243" s="167" t="s">
        <v>263</v>
      </c>
      <c r="AT243" s="167" t="s">
        <v>161</v>
      </c>
      <c r="AU243" s="167" t="s">
        <v>82</v>
      </c>
      <c r="AY243" s="16" t="s">
        <v>159</v>
      </c>
      <c r="BE243" s="168">
        <f t="shared" si="34"/>
        <v>0</v>
      </c>
      <c r="BF243" s="168">
        <f t="shared" si="35"/>
        <v>0</v>
      </c>
      <c r="BG243" s="168">
        <f t="shared" si="36"/>
        <v>0</v>
      </c>
      <c r="BH243" s="168">
        <f t="shared" si="37"/>
        <v>0</v>
      </c>
      <c r="BI243" s="168">
        <f t="shared" si="38"/>
        <v>0</v>
      </c>
      <c r="BJ243" s="16" t="s">
        <v>82</v>
      </c>
      <c r="BK243" s="168">
        <f t="shared" si="39"/>
        <v>0</v>
      </c>
      <c r="BL243" s="16" t="s">
        <v>263</v>
      </c>
      <c r="BM243" s="167" t="s">
        <v>1276</v>
      </c>
    </row>
    <row r="244" spans="2:65" s="1" customFormat="1" ht="36" customHeight="1">
      <c r="B244" s="155"/>
      <c r="C244" s="195" t="s">
        <v>904</v>
      </c>
      <c r="D244" s="195" t="s">
        <v>224</v>
      </c>
      <c r="E244" s="196" t="s">
        <v>1277</v>
      </c>
      <c r="F244" s="197" t="s">
        <v>1278</v>
      </c>
      <c r="G244" s="198" t="s">
        <v>355</v>
      </c>
      <c r="H244" s="199">
        <v>8</v>
      </c>
      <c r="I244" s="200"/>
      <c r="J244" s="201">
        <f t="shared" si="30"/>
        <v>0</v>
      </c>
      <c r="K244" s="197" t="s">
        <v>1</v>
      </c>
      <c r="L244" s="202"/>
      <c r="M244" s="203" t="s">
        <v>1</v>
      </c>
      <c r="N244" s="204" t="s">
        <v>36</v>
      </c>
      <c r="O244" s="54"/>
      <c r="P244" s="165">
        <f t="shared" si="31"/>
        <v>0</v>
      </c>
      <c r="Q244" s="165">
        <v>0</v>
      </c>
      <c r="R244" s="165">
        <f t="shared" si="32"/>
        <v>0</v>
      </c>
      <c r="S244" s="165">
        <v>0</v>
      </c>
      <c r="T244" s="166">
        <f t="shared" si="33"/>
        <v>0</v>
      </c>
      <c r="AR244" s="167" t="s">
        <v>377</v>
      </c>
      <c r="AT244" s="167" t="s">
        <v>224</v>
      </c>
      <c r="AU244" s="167" t="s">
        <v>82</v>
      </c>
      <c r="AY244" s="16" t="s">
        <v>159</v>
      </c>
      <c r="BE244" s="168">
        <f t="shared" si="34"/>
        <v>0</v>
      </c>
      <c r="BF244" s="168">
        <f t="shared" si="35"/>
        <v>0</v>
      </c>
      <c r="BG244" s="168">
        <f t="shared" si="36"/>
        <v>0</v>
      </c>
      <c r="BH244" s="168">
        <f t="shared" si="37"/>
        <v>0</v>
      </c>
      <c r="BI244" s="168">
        <f t="shared" si="38"/>
        <v>0</v>
      </c>
      <c r="BJ244" s="16" t="s">
        <v>82</v>
      </c>
      <c r="BK244" s="168">
        <f t="shared" si="39"/>
        <v>0</v>
      </c>
      <c r="BL244" s="16" t="s">
        <v>263</v>
      </c>
      <c r="BM244" s="167" t="s">
        <v>1279</v>
      </c>
    </row>
    <row r="245" spans="2:65" s="1" customFormat="1" ht="36" customHeight="1">
      <c r="B245" s="155"/>
      <c r="C245" s="195" t="s">
        <v>911</v>
      </c>
      <c r="D245" s="195" t="s">
        <v>224</v>
      </c>
      <c r="E245" s="196" t="s">
        <v>1280</v>
      </c>
      <c r="F245" s="197" t="s">
        <v>1281</v>
      </c>
      <c r="G245" s="198" t="s">
        <v>355</v>
      </c>
      <c r="H245" s="199">
        <v>1</v>
      </c>
      <c r="I245" s="200"/>
      <c r="J245" s="201">
        <f t="shared" si="30"/>
        <v>0</v>
      </c>
      <c r="K245" s="197" t="s">
        <v>1</v>
      </c>
      <c r="L245" s="202"/>
      <c r="M245" s="203" t="s">
        <v>1</v>
      </c>
      <c r="N245" s="204" t="s">
        <v>36</v>
      </c>
      <c r="O245" s="54"/>
      <c r="P245" s="165">
        <f t="shared" si="31"/>
        <v>0</v>
      </c>
      <c r="Q245" s="165">
        <v>0</v>
      </c>
      <c r="R245" s="165">
        <f t="shared" si="32"/>
        <v>0</v>
      </c>
      <c r="S245" s="165">
        <v>0</v>
      </c>
      <c r="T245" s="166">
        <f t="shared" si="33"/>
        <v>0</v>
      </c>
      <c r="AR245" s="167" t="s">
        <v>377</v>
      </c>
      <c r="AT245" s="167" t="s">
        <v>224</v>
      </c>
      <c r="AU245" s="167" t="s">
        <v>82</v>
      </c>
      <c r="AY245" s="16" t="s">
        <v>159</v>
      </c>
      <c r="BE245" s="168">
        <f t="shared" si="34"/>
        <v>0</v>
      </c>
      <c r="BF245" s="168">
        <f t="shared" si="35"/>
        <v>0</v>
      </c>
      <c r="BG245" s="168">
        <f t="shared" si="36"/>
        <v>0</v>
      </c>
      <c r="BH245" s="168">
        <f t="shared" si="37"/>
        <v>0</v>
      </c>
      <c r="BI245" s="168">
        <f t="shared" si="38"/>
        <v>0</v>
      </c>
      <c r="BJ245" s="16" t="s">
        <v>82</v>
      </c>
      <c r="BK245" s="168">
        <f t="shared" si="39"/>
        <v>0</v>
      </c>
      <c r="BL245" s="16" t="s">
        <v>263</v>
      </c>
      <c r="BM245" s="167" t="s">
        <v>1282</v>
      </c>
    </row>
    <row r="246" spans="2:65" s="1" customFormat="1" ht="36" customHeight="1">
      <c r="B246" s="155"/>
      <c r="C246" s="195" t="s">
        <v>917</v>
      </c>
      <c r="D246" s="195" t="s">
        <v>224</v>
      </c>
      <c r="E246" s="196" t="s">
        <v>1283</v>
      </c>
      <c r="F246" s="197" t="s">
        <v>1284</v>
      </c>
      <c r="G246" s="198" t="s">
        <v>355</v>
      </c>
      <c r="H246" s="199">
        <v>2</v>
      </c>
      <c r="I246" s="200"/>
      <c r="J246" s="201">
        <f t="shared" si="30"/>
        <v>0</v>
      </c>
      <c r="K246" s="197" t="s">
        <v>1</v>
      </c>
      <c r="L246" s="202"/>
      <c r="M246" s="203" t="s">
        <v>1</v>
      </c>
      <c r="N246" s="204" t="s">
        <v>36</v>
      </c>
      <c r="O246" s="54"/>
      <c r="P246" s="165">
        <f t="shared" si="31"/>
        <v>0</v>
      </c>
      <c r="Q246" s="165">
        <v>0</v>
      </c>
      <c r="R246" s="165">
        <f t="shared" si="32"/>
        <v>0</v>
      </c>
      <c r="S246" s="165">
        <v>0</v>
      </c>
      <c r="T246" s="166">
        <f t="shared" si="33"/>
        <v>0</v>
      </c>
      <c r="AR246" s="167" t="s">
        <v>377</v>
      </c>
      <c r="AT246" s="167" t="s">
        <v>224</v>
      </c>
      <c r="AU246" s="167" t="s">
        <v>82</v>
      </c>
      <c r="AY246" s="16" t="s">
        <v>159</v>
      </c>
      <c r="BE246" s="168">
        <f t="shared" si="34"/>
        <v>0</v>
      </c>
      <c r="BF246" s="168">
        <f t="shared" si="35"/>
        <v>0</v>
      </c>
      <c r="BG246" s="168">
        <f t="shared" si="36"/>
        <v>0</v>
      </c>
      <c r="BH246" s="168">
        <f t="shared" si="37"/>
        <v>0</v>
      </c>
      <c r="BI246" s="168">
        <f t="shared" si="38"/>
        <v>0</v>
      </c>
      <c r="BJ246" s="16" t="s">
        <v>82</v>
      </c>
      <c r="BK246" s="168">
        <f t="shared" si="39"/>
        <v>0</v>
      </c>
      <c r="BL246" s="16" t="s">
        <v>263</v>
      </c>
      <c r="BM246" s="167" t="s">
        <v>1285</v>
      </c>
    </row>
    <row r="247" spans="2:65" s="1" customFormat="1" ht="24" customHeight="1">
      <c r="B247" s="155"/>
      <c r="C247" s="156" t="s">
        <v>922</v>
      </c>
      <c r="D247" s="156" t="s">
        <v>161</v>
      </c>
      <c r="E247" s="157" t="s">
        <v>1286</v>
      </c>
      <c r="F247" s="158" t="s">
        <v>1287</v>
      </c>
      <c r="G247" s="159" t="s">
        <v>405</v>
      </c>
      <c r="H247" s="160">
        <v>128</v>
      </c>
      <c r="I247" s="161"/>
      <c r="J247" s="162">
        <f t="shared" si="30"/>
        <v>0</v>
      </c>
      <c r="K247" s="158" t="s">
        <v>1</v>
      </c>
      <c r="L247" s="31"/>
      <c r="M247" s="163" t="s">
        <v>1</v>
      </c>
      <c r="N247" s="164" t="s">
        <v>36</v>
      </c>
      <c r="O247" s="54"/>
      <c r="P247" s="165">
        <f t="shared" si="31"/>
        <v>0</v>
      </c>
      <c r="Q247" s="165">
        <v>0</v>
      </c>
      <c r="R247" s="165">
        <f t="shared" si="32"/>
        <v>0</v>
      </c>
      <c r="S247" s="165">
        <v>0</v>
      </c>
      <c r="T247" s="166">
        <f t="shared" si="33"/>
        <v>0</v>
      </c>
      <c r="AR247" s="167" t="s">
        <v>263</v>
      </c>
      <c r="AT247" s="167" t="s">
        <v>161</v>
      </c>
      <c r="AU247" s="167" t="s">
        <v>82</v>
      </c>
      <c r="AY247" s="16" t="s">
        <v>159</v>
      </c>
      <c r="BE247" s="168">
        <f t="shared" si="34"/>
        <v>0</v>
      </c>
      <c r="BF247" s="168">
        <f t="shared" si="35"/>
        <v>0</v>
      </c>
      <c r="BG247" s="168">
        <f t="shared" si="36"/>
        <v>0</v>
      </c>
      <c r="BH247" s="168">
        <f t="shared" si="37"/>
        <v>0</v>
      </c>
      <c r="BI247" s="168">
        <f t="shared" si="38"/>
        <v>0</v>
      </c>
      <c r="BJ247" s="16" t="s">
        <v>82</v>
      </c>
      <c r="BK247" s="168">
        <f t="shared" si="39"/>
        <v>0</v>
      </c>
      <c r="BL247" s="16" t="s">
        <v>263</v>
      </c>
      <c r="BM247" s="167" t="s">
        <v>1288</v>
      </c>
    </row>
    <row r="248" spans="2:65" s="1" customFormat="1" ht="24" customHeight="1">
      <c r="B248" s="155"/>
      <c r="C248" s="156" t="s">
        <v>927</v>
      </c>
      <c r="D248" s="156" t="s">
        <v>161</v>
      </c>
      <c r="E248" s="157" t="s">
        <v>1289</v>
      </c>
      <c r="F248" s="158" t="s">
        <v>1290</v>
      </c>
      <c r="G248" s="159" t="s">
        <v>227</v>
      </c>
      <c r="H248" s="160">
        <v>0.377</v>
      </c>
      <c r="I248" s="161"/>
      <c r="J248" s="162">
        <f t="shared" si="30"/>
        <v>0</v>
      </c>
      <c r="K248" s="158" t="s">
        <v>1</v>
      </c>
      <c r="L248" s="31"/>
      <c r="M248" s="163" t="s">
        <v>1</v>
      </c>
      <c r="N248" s="164" t="s">
        <v>36</v>
      </c>
      <c r="O248" s="54"/>
      <c r="P248" s="165">
        <f t="shared" si="31"/>
        <v>0</v>
      </c>
      <c r="Q248" s="165">
        <v>0</v>
      </c>
      <c r="R248" s="165">
        <f t="shared" si="32"/>
        <v>0</v>
      </c>
      <c r="S248" s="165">
        <v>0</v>
      </c>
      <c r="T248" s="166">
        <f t="shared" si="33"/>
        <v>0</v>
      </c>
      <c r="AR248" s="167" t="s">
        <v>263</v>
      </c>
      <c r="AT248" s="167" t="s">
        <v>161</v>
      </c>
      <c r="AU248" s="167" t="s">
        <v>82</v>
      </c>
      <c r="AY248" s="16" t="s">
        <v>159</v>
      </c>
      <c r="BE248" s="168">
        <f t="shared" si="34"/>
        <v>0</v>
      </c>
      <c r="BF248" s="168">
        <f t="shared" si="35"/>
        <v>0</v>
      </c>
      <c r="BG248" s="168">
        <f t="shared" si="36"/>
        <v>0</v>
      </c>
      <c r="BH248" s="168">
        <f t="shared" si="37"/>
        <v>0</v>
      </c>
      <c r="BI248" s="168">
        <f t="shared" si="38"/>
        <v>0</v>
      </c>
      <c r="BJ248" s="16" t="s">
        <v>82</v>
      </c>
      <c r="BK248" s="168">
        <f t="shared" si="39"/>
        <v>0</v>
      </c>
      <c r="BL248" s="16" t="s">
        <v>263</v>
      </c>
      <c r="BM248" s="167" t="s">
        <v>1291</v>
      </c>
    </row>
    <row r="249" spans="2:65" s="11" customFormat="1" ht="22.95" customHeight="1">
      <c r="B249" s="142"/>
      <c r="D249" s="143" t="s">
        <v>69</v>
      </c>
      <c r="E249" s="153" t="s">
        <v>1292</v>
      </c>
      <c r="F249" s="153" t="s">
        <v>1293</v>
      </c>
      <c r="I249" s="145"/>
      <c r="J249" s="154">
        <f>BK249</f>
        <v>0</v>
      </c>
      <c r="L249" s="142"/>
      <c r="M249" s="147"/>
      <c r="N249" s="148"/>
      <c r="O249" s="148"/>
      <c r="P249" s="149">
        <f>SUM(P250:P293)</f>
        <v>0</v>
      </c>
      <c r="Q249" s="148"/>
      <c r="R249" s="149">
        <f>SUM(R250:R293)</f>
        <v>0</v>
      </c>
      <c r="S249" s="148"/>
      <c r="T249" s="150">
        <f>SUM(T250:T293)</f>
        <v>0</v>
      </c>
      <c r="AR249" s="143" t="s">
        <v>82</v>
      </c>
      <c r="AT249" s="151" t="s">
        <v>69</v>
      </c>
      <c r="AU249" s="151" t="s">
        <v>74</v>
      </c>
      <c r="AY249" s="143" t="s">
        <v>159</v>
      </c>
      <c r="BK249" s="152">
        <f>SUM(BK250:BK293)</f>
        <v>0</v>
      </c>
    </row>
    <row r="250" spans="2:65" s="1" customFormat="1" ht="24" customHeight="1">
      <c r="B250" s="155"/>
      <c r="C250" s="156" t="s">
        <v>933</v>
      </c>
      <c r="D250" s="156" t="s">
        <v>161</v>
      </c>
      <c r="E250" s="157" t="s">
        <v>1294</v>
      </c>
      <c r="F250" s="158" t="s">
        <v>1295</v>
      </c>
      <c r="G250" s="159" t="s">
        <v>405</v>
      </c>
      <c r="H250" s="160">
        <v>8</v>
      </c>
      <c r="I250" s="161"/>
      <c r="J250" s="162">
        <f t="shared" ref="J250:J293" si="40">ROUND(I250*H250,2)</f>
        <v>0</v>
      </c>
      <c r="K250" s="158" t="s">
        <v>1</v>
      </c>
      <c r="L250" s="31"/>
      <c r="M250" s="163" t="s">
        <v>1</v>
      </c>
      <c r="N250" s="164" t="s">
        <v>36</v>
      </c>
      <c r="O250" s="54"/>
      <c r="P250" s="165">
        <f t="shared" ref="P250:P293" si="41">O250*H250</f>
        <v>0</v>
      </c>
      <c r="Q250" s="165">
        <v>0</v>
      </c>
      <c r="R250" s="165">
        <f t="shared" ref="R250:R293" si="42">Q250*H250</f>
        <v>0</v>
      </c>
      <c r="S250" s="165">
        <v>0</v>
      </c>
      <c r="T250" s="166">
        <f t="shared" ref="T250:T293" si="43">S250*H250</f>
        <v>0</v>
      </c>
      <c r="AR250" s="167" t="s">
        <v>263</v>
      </c>
      <c r="AT250" s="167" t="s">
        <v>161</v>
      </c>
      <c r="AU250" s="167" t="s">
        <v>82</v>
      </c>
      <c r="AY250" s="16" t="s">
        <v>159</v>
      </c>
      <c r="BE250" s="168">
        <f t="shared" ref="BE250:BE293" si="44">IF(N250="základná",J250,0)</f>
        <v>0</v>
      </c>
      <c r="BF250" s="168">
        <f t="shared" ref="BF250:BF293" si="45">IF(N250="znížená",J250,0)</f>
        <v>0</v>
      </c>
      <c r="BG250" s="168">
        <f t="shared" ref="BG250:BG293" si="46">IF(N250="zákl. prenesená",J250,0)</f>
        <v>0</v>
      </c>
      <c r="BH250" s="168">
        <f t="shared" ref="BH250:BH293" si="47">IF(N250="zníž. prenesená",J250,0)</f>
        <v>0</v>
      </c>
      <c r="BI250" s="168">
        <f t="shared" ref="BI250:BI293" si="48">IF(N250="nulová",J250,0)</f>
        <v>0</v>
      </c>
      <c r="BJ250" s="16" t="s">
        <v>82</v>
      </c>
      <c r="BK250" s="168">
        <f t="shared" ref="BK250:BK293" si="49">ROUND(I250*H250,2)</f>
        <v>0</v>
      </c>
      <c r="BL250" s="16" t="s">
        <v>263</v>
      </c>
      <c r="BM250" s="167" t="s">
        <v>1296</v>
      </c>
    </row>
    <row r="251" spans="2:65" s="1" customFormat="1" ht="24" customHeight="1">
      <c r="B251" s="155"/>
      <c r="C251" s="156" t="s">
        <v>938</v>
      </c>
      <c r="D251" s="156" t="s">
        <v>161</v>
      </c>
      <c r="E251" s="157" t="s">
        <v>1297</v>
      </c>
      <c r="F251" s="158" t="s">
        <v>1298</v>
      </c>
      <c r="G251" s="159" t="s">
        <v>405</v>
      </c>
      <c r="H251" s="160">
        <v>29</v>
      </c>
      <c r="I251" s="161"/>
      <c r="J251" s="162">
        <f t="shared" si="40"/>
        <v>0</v>
      </c>
      <c r="K251" s="158" t="s">
        <v>1</v>
      </c>
      <c r="L251" s="31"/>
      <c r="M251" s="163" t="s">
        <v>1</v>
      </c>
      <c r="N251" s="164" t="s">
        <v>36</v>
      </c>
      <c r="O251" s="54"/>
      <c r="P251" s="165">
        <f t="shared" si="41"/>
        <v>0</v>
      </c>
      <c r="Q251" s="165">
        <v>0</v>
      </c>
      <c r="R251" s="165">
        <f t="shared" si="42"/>
        <v>0</v>
      </c>
      <c r="S251" s="165">
        <v>0</v>
      </c>
      <c r="T251" s="166">
        <f t="shared" si="43"/>
        <v>0</v>
      </c>
      <c r="AR251" s="167" t="s">
        <v>263</v>
      </c>
      <c r="AT251" s="167" t="s">
        <v>161</v>
      </c>
      <c r="AU251" s="167" t="s">
        <v>82</v>
      </c>
      <c r="AY251" s="16" t="s">
        <v>159</v>
      </c>
      <c r="BE251" s="168">
        <f t="shared" si="44"/>
        <v>0</v>
      </c>
      <c r="BF251" s="168">
        <f t="shared" si="45"/>
        <v>0</v>
      </c>
      <c r="BG251" s="168">
        <f t="shared" si="46"/>
        <v>0</v>
      </c>
      <c r="BH251" s="168">
        <f t="shared" si="47"/>
        <v>0</v>
      </c>
      <c r="BI251" s="168">
        <f t="shared" si="48"/>
        <v>0</v>
      </c>
      <c r="BJ251" s="16" t="s">
        <v>82</v>
      </c>
      <c r="BK251" s="168">
        <f t="shared" si="49"/>
        <v>0</v>
      </c>
      <c r="BL251" s="16" t="s">
        <v>263</v>
      </c>
      <c r="BM251" s="167" t="s">
        <v>1299</v>
      </c>
    </row>
    <row r="252" spans="2:65" s="1" customFormat="1" ht="24" customHeight="1">
      <c r="B252" s="155"/>
      <c r="C252" s="156" t="s">
        <v>942</v>
      </c>
      <c r="D252" s="156" t="s">
        <v>161</v>
      </c>
      <c r="E252" s="157" t="s">
        <v>1300</v>
      </c>
      <c r="F252" s="158" t="s">
        <v>1301</v>
      </c>
      <c r="G252" s="159" t="s">
        <v>405</v>
      </c>
      <c r="H252" s="160">
        <v>10</v>
      </c>
      <c r="I252" s="161"/>
      <c r="J252" s="162">
        <f t="shared" si="40"/>
        <v>0</v>
      </c>
      <c r="K252" s="158" t="s">
        <v>1</v>
      </c>
      <c r="L252" s="31"/>
      <c r="M252" s="163" t="s">
        <v>1</v>
      </c>
      <c r="N252" s="164" t="s">
        <v>36</v>
      </c>
      <c r="O252" s="54"/>
      <c r="P252" s="165">
        <f t="shared" si="41"/>
        <v>0</v>
      </c>
      <c r="Q252" s="165">
        <v>0</v>
      </c>
      <c r="R252" s="165">
        <f t="shared" si="42"/>
        <v>0</v>
      </c>
      <c r="S252" s="165">
        <v>0</v>
      </c>
      <c r="T252" s="166">
        <f t="shared" si="43"/>
        <v>0</v>
      </c>
      <c r="AR252" s="167" t="s">
        <v>263</v>
      </c>
      <c r="AT252" s="167" t="s">
        <v>161</v>
      </c>
      <c r="AU252" s="167" t="s">
        <v>82</v>
      </c>
      <c r="AY252" s="16" t="s">
        <v>159</v>
      </c>
      <c r="BE252" s="168">
        <f t="shared" si="44"/>
        <v>0</v>
      </c>
      <c r="BF252" s="168">
        <f t="shared" si="45"/>
        <v>0</v>
      </c>
      <c r="BG252" s="168">
        <f t="shared" si="46"/>
        <v>0</v>
      </c>
      <c r="BH252" s="168">
        <f t="shared" si="47"/>
        <v>0</v>
      </c>
      <c r="BI252" s="168">
        <f t="shared" si="48"/>
        <v>0</v>
      </c>
      <c r="BJ252" s="16" t="s">
        <v>82</v>
      </c>
      <c r="BK252" s="168">
        <f t="shared" si="49"/>
        <v>0</v>
      </c>
      <c r="BL252" s="16" t="s">
        <v>263</v>
      </c>
      <c r="BM252" s="167" t="s">
        <v>1302</v>
      </c>
    </row>
    <row r="253" spans="2:65" s="1" customFormat="1" ht="24" customHeight="1">
      <c r="B253" s="155"/>
      <c r="C253" s="156" t="s">
        <v>946</v>
      </c>
      <c r="D253" s="156" t="s">
        <v>161</v>
      </c>
      <c r="E253" s="157" t="s">
        <v>1303</v>
      </c>
      <c r="F253" s="158" t="s">
        <v>1304</v>
      </c>
      <c r="G253" s="159" t="s">
        <v>405</v>
      </c>
      <c r="H253" s="160">
        <v>94</v>
      </c>
      <c r="I253" s="161"/>
      <c r="J253" s="162">
        <f t="shared" si="40"/>
        <v>0</v>
      </c>
      <c r="K253" s="158" t="s">
        <v>1</v>
      </c>
      <c r="L253" s="31"/>
      <c r="M253" s="163" t="s">
        <v>1</v>
      </c>
      <c r="N253" s="164" t="s">
        <v>36</v>
      </c>
      <c r="O253" s="54"/>
      <c r="P253" s="165">
        <f t="shared" si="41"/>
        <v>0</v>
      </c>
      <c r="Q253" s="165">
        <v>0</v>
      </c>
      <c r="R253" s="165">
        <f t="shared" si="42"/>
        <v>0</v>
      </c>
      <c r="S253" s="165">
        <v>0</v>
      </c>
      <c r="T253" s="166">
        <f t="shared" si="43"/>
        <v>0</v>
      </c>
      <c r="AR253" s="167" t="s">
        <v>263</v>
      </c>
      <c r="AT253" s="167" t="s">
        <v>161</v>
      </c>
      <c r="AU253" s="167" t="s">
        <v>82</v>
      </c>
      <c r="AY253" s="16" t="s">
        <v>159</v>
      </c>
      <c r="BE253" s="168">
        <f t="shared" si="44"/>
        <v>0</v>
      </c>
      <c r="BF253" s="168">
        <f t="shared" si="45"/>
        <v>0</v>
      </c>
      <c r="BG253" s="168">
        <f t="shared" si="46"/>
        <v>0</v>
      </c>
      <c r="BH253" s="168">
        <f t="shared" si="47"/>
        <v>0</v>
      </c>
      <c r="BI253" s="168">
        <f t="shared" si="48"/>
        <v>0</v>
      </c>
      <c r="BJ253" s="16" t="s">
        <v>82</v>
      </c>
      <c r="BK253" s="168">
        <f t="shared" si="49"/>
        <v>0</v>
      </c>
      <c r="BL253" s="16" t="s">
        <v>263</v>
      </c>
      <c r="BM253" s="167" t="s">
        <v>1305</v>
      </c>
    </row>
    <row r="254" spans="2:65" s="1" customFormat="1" ht="24" customHeight="1">
      <c r="B254" s="155"/>
      <c r="C254" s="156" t="s">
        <v>950</v>
      </c>
      <c r="D254" s="156" t="s">
        <v>161</v>
      </c>
      <c r="E254" s="157" t="s">
        <v>1306</v>
      </c>
      <c r="F254" s="158" t="s">
        <v>1307</v>
      </c>
      <c r="G254" s="159" t="s">
        <v>405</v>
      </c>
      <c r="H254" s="160">
        <v>58</v>
      </c>
      <c r="I254" s="161"/>
      <c r="J254" s="162">
        <f t="shared" si="40"/>
        <v>0</v>
      </c>
      <c r="K254" s="158" t="s">
        <v>1</v>
      </c>
      <c r="L254" s="31"/>
      <c r="M254" s="163" t="s">
        <v>1</v>
      </c>
      <c r="N254" s="164" t="s">
        <v>36</v>
      </c>
      <c r="O254" s="54"/>
      <c r="P254" s="165">
        <f t="shared" si="41"/>
        <v>0</v>
      </c>
      <c r="Q254" s="165">
        <v>0</v>
      </c>
      <c r="R254" s="165">
        <f t="shared" si="42"/>
        <v>0</v>
      </c>
      <c r="S254" s="165">
        <v>0</v>
      </c>
      <c r="T254" s="166">
        <f t="shared" si="43"/>
        <v>0</v>
      </c>
      <c r="AR254" s="167" t="s">
        <v>263</v>
      </c>
      <c r="AT254" s="167" t="s">
        <v>161</v>
      </c>
      <c r="AU254" s="167" t="s">
        <v>82</v>
      </c>
      <c r="AY254" s="16" t="s">
        <v>159</v>
      </c>
      <c r="BE254" s="168">
        <f t="shared" si="44"/>
        <v>0</v>
      </c>
      <c r="BF254" s="168">
        <f t="shared" si="45"/>
        <v>0</v>
      </c>
      <c r="BG254" s="168">
        <f t="shared" si="46"/>
        <v>0</v>
      </c>
      <c r="BH254" s="168">
        <f t="shared" si="47"/>
        <v>0</v>
      </c>
      <c r="BI254" s="168">
        <f t="shared" si="48"/>
        <v>0</v>
      </c>
      <c r="BJ254" s="16" t="s">
        <v>82</v>
      </c>
      <c r="BK254" s="168">
        <f t="shared" si="49"/>
        <v>0</v>
      </c>
      <c r="BL254" s="16" t="s">
        <v>263</v>
      </c>
      <c r="BM254" s="167" t="s">
        <v>1308</v>
      </c>
    </row>
    <row r="255" spans="2:65" s="1" customFormat="1" ht="24" customHeight="1">
      <c r="B255" s="155"/>
      <c r="C255" s="156" t="s">
        <v>955</v>
      </c>
      <c r="D255" s="156" t="s">
        <v>161</v>
      </c>
      <c r="E255" s="157" t="s">
        <v>1309</v>
      </c>
      <c r="F255" s="158" t="s">
        <v>1310</v>
      </c>
      <c r="G255" s="159" t="s">
        <v>405</v>
      </c>
      <c r="H255" s="160">
        <v>14</v>
      </c>
      <c r="I255" s="161"/>
      <c r="J255" s="162">
        <f t="shared" si="40"/>
        <v>0</v>
      </c>
      <c r="K255" s="158" t="s">
        <v>1</v>
      </c>
      <c r="L255" s="31"/>
      <c r="M255" s="163" t="s">
        <v>1</v>
      </c>
      <c r="N255" s="164" t="s">
        <v>36</v>
      </c>
      <c r="O255" s="54"/>
      <c r="P255" s="165">
        <f t="shared" si="41"/>
        <v>0</v>
      </c>
      <c r="Q255" s="165">
        <v>0</v>
      </c>
      <c r="R255" s="165">
        <f t="shared" si="42"/>
        <v>0</v>
      </c>
      <c r="S255" s="165">
        <v>0</v>
      </c>
      <c r="T255" s="166">
        <f t="shared" si="43"/>
        <v>0</v>
      </c>
      <c r="AR255" s="167" t="s">
        <v>263</v>
      </c>
      <c r="AT255" s="167" t="s">
        <v>161</v>
      </c>
      <c r="AU255" s="167" t="s">
        <v>82</v>
      </c>
      <c r="AY255" s="16" t="s">
        <v>159</v>
      </c>
      <c r="BE255" s="168">
        <f t="shared" si="44"/>
        <v>0</v>
      </c>
      <c r="BF255" s="168">
        <f t="shared" si="45"/>
        <v>0</v>
      </c>
      <c r="BG255" s="168">
        <f t="shared" si="46"/>
        <v>0</v>
      </c>
      <c r="BH255" s="168">
        <f t="shared" si="47"/>
        <v>0</v>
      </c>
      <c r="BI255" s="168">
        <f t="shared" si="48"/>
        <v>0</v>
      </c>
      <c r="BJ255" s="16" t="s">
        <v>82</v>
      </c>
      <c r="BK255" s="168">
        <f t="shared" si="49"/>
        <v>0</v>
      </c>
      <c r="BL255" s="16" t="s">
        <v>263</v>
      </c>
      <c r="BM255" s="167" t="s">
        <v>1311</v>
      </c>
    </row>
    <row r="256" spans="2:65" s="1" customFormat="1" ht="24" customHeight="1">
      <c r="B256" s="155"/>
      <c r="C256" s="156" t="s">
        <v>959</v>
      </c>
      <c r="D256" s="156" t="s">
        <v>161</v>
      </c>
      <c r="E256" s="157" t="s">
        <v>1312</v>
      </c>
      <c r="F256" s="158" t="s">
        <v>1313</v>
      </c>
      <c r="G256" s="159" t="s">
        <v>405</v>
      </c>
      <c r="H256" s="160">
        <v>27</v>
      </c>
      <c r="I256" s="161"/>
      <c r="J256" s="162">
        <f t="shared" si="40"/>
        <v>0</v>
      </c>
      <c r="K256" s="158" t="s">
        <v>1</v>
      </c>
      <c r="L256" s="31"/>
      <c r="M256" s="163" t="s">
        <v>1</v>
      </c>
      <c r="N256" s="164" t="s">
        <v>36</v>
      </c>
      <c r="O256" s="54"/>
      <c r="P256" s="165">
        <f t="shared" si="41"/>
        <v>0</v>
      </c>
      <c r="Q256" s="165">
        <v>0</v>
      </c>
      <c r="R256" s="165">
        <f t="shared" si="42"/>
        <v>0</v>
      </c>
      <c r="S256" s="165">
        <v>0</v>
      </c>
      <c r="T256" s="166">
        <f t="shared" si="43"/>
        <v>0</v>
      </c>
      <c r="AR256" s="167" t="s">
        <v>263</v>
      </c>
      <c r="AT256" s="167" t="s">
        <v>161</v>
      </c>
      <c r="AU256" s="167" t="s">
        <v>82</v>
      </c>
      <c r="AY256" s="16" t="s">
        <v>159</v>
      </c>
      <c r="BE256" s="168">
        <f t="shared" si="44"/>
        <v>0</v>
      </c>
      <c r="BF256" s="168">
        <f t="shared" si="45"/>
        <v>0</v>
      </c>
      <c r="BG256" s="168">
        <f t="shared" si="46"/>
        <v>0</v>
      </c>
      <c r="BH256" s="168">
        <f t="shared" si="47"/>
        <v>0</v>
      </c>
      <c r="BI256" s="168">
        <f t="shared" si="48"/>
        <v>0</v>
      </c>
      <c r="BJ256" s="16" t="s">
        <v>82</v>
      </c>
      <c r="BK256" s="168">
        <f t="shared" si="49"/>
        <v>0</v>
      </c>
      <c r="BL256" s="16" t="s">
        <v>263</v>
      </c>
      <c r="BM256" s="167" t="s">
        <v>1314</v>
      </c>
    </row>
    <row r="257" spans="2:65" s="1" customFormat="1" ht="24" customHeight="1">
      <c r="B257" s="155"/>
      <c r="C257" s="156" t="s">
        <v>963</v>
      </c>
      <c r="D257" s="156" t="s">
        <v>161</v>
      </c>
      <c r="E257" s="157" t="s">
        <v>1315</v>
      </c>
      <c r="F257" s="158" t="s">
        <v>1316</v>
      </c>
      <c r="G257" s="159" t="s">
        <v>405</v>
      </c>
      <c r="H257" s="160">
        <v>10</v>
      </c>
      <c r="I257" s="161"/>
      <c r="J257" s="162">
        <f t="shared" si="40"/>
        <v>0</v>
      </c>
      <c r="K257" s="158" t="s">
        <v>1</v>
      </c>
      <c r="L257" s="31"/>
      <c r="M257" s="163" t="s">
        <v>1</v>
      </c>
      <c r="N257" s="164" t="s">
        <v>36</v>
      </c>
      <c r="O257" s="54"/>
      <c r="P257" s="165">
        <f t="shared" si="41"/>
        <v>0</v>
      </c>
      <c r="Q257" s="165">
        <v>0</v>
      </c>
      <c r="R257" s="165">
        <f t="shared" si="42"/>
        <v>0</v>
      </c>
      <c r="S257" s="165">
        <v>0</v>
      </c>
      <c r="T257" s="166">
        <f t="shared" si="43"/>
        <v>0</v>
      </c>
      <c r="AR257" s="167" t="s">
        <v>263</v>
      </c>
      <c r="AT257" s="167" t="s">
        <v>161</v>
      </c>
      <c r="AU257" s="167" t="s">
        <v>82</v>
      </c>
      <c r="AY257" s="16" t="s">
        <v>159</v>
      </c>
      <c r="BE257" s="168">
        <f t="shared" si="44"/>
        <v>0</v>
      </c>
      <c r="BF257" s="168">
        <f t="shared" si="45"/>
        <v>0</v>
      </c>
      <c r="BG257" s="168">
        <f t="shared" si="46"/>
        <v>0</v>
      </c>
      <c r="BH257" s="168">
        <f t="shared" si="47"/>
        <v>0</v>
      </c>
      <c r="BI257" s="168">
        <f t="shared" si="48"/>
        <v>0</v>
      </c>
      <c r="BJ257" s="16" t="s">
        <v>82</v>
      </c>
      <c r="BK257" s="168">
        <f t="shared" si="49"/>
        <v>0</v>
      </c>
      <c r="BL257" s="16" t="s">
        <v>263</v>
      </c>
      <c r="BM257" s="167" t="s">
        <v>1317</v>
      </c>
    </row>
    <row r="258" spans="2:65" s="1" customFormat="1" ht="24" customHeight="1">
      <c r="B258" s="155"/>
      <c r="C258" s="156" t="s">
        <v>969</v>
      </c>
      <c r="D258" s="156" t="s">
        <v>161</v>
      </c>
      <c r="E258" s="157" t="s">
        <v>1318</v>
      </c>
      <c r="F258" s="158" t="s">
        <v>1319</v>
      </c>
      <c r="G258" s="159" t="s">
        <v>405</v>
      </c>
      <c r="H258" s="160">
        <v>54</v>
      </c>
      <c r="I258" s="161"/>
      <c r="J258" s="162">
        <f t="shared" si="40"/>
        <v>0</v>
      </c>
      <c r="K258" s="158" t="s">
        <v>1</v>
      </c>
      <c r="L258" s="31"/>
      <c r="M258" s="163" t="s">
        <v>1</v>
      </c>
      <c r="N258" s="164" t="s">
        <v>36</v>
      </c>
      <c r="O258" s="54"/>
      <c r="P258" s="165">
        <f t="shared" si="41"/>
        <v>0</v>
      </c>
      <c r="Q258" s="165">
        <v>0</v>
      </c>
      <c r="R258" s="165">
        <f t="shared" si="42"/>
        <v>0</v>
      </c>
      <c r="S258" s="165">
        <v>0</v>
      </c>
      <c r="T258" s="166">
        <f t="shared" si="43"/>
        <v>0</v>
      </c>
      <c r="AR258" s="167" t="s">
        <v>263</v>
      </c>
      <c r="AT258" s="167" t="s">
        <v>161</v>
      </c>
      <c r="AU258" s="167" t="s">
        <v>82</v>
      </c>
      <c r="AY258" s="16" t="s">
        <v>159</v>
      </c>
      <c r="BE258" s="168">
        <f t="shared" si="44"/>
        <v>0</v>
      </c>
      <c r="BF258" s="168">
        <f t="shared" si="45"/>
        <v>0</v>
      </c>
      <c r="BG258" s="168">
        <f t="shared" si="46"/>
        <v>0</v>
      </c>
      <c r="BH258" s="168">
        <f t="shared" si="47"/>
        <v>0</v>
      </c>
      <c r="BI258" s="168">
        <f t="shared" si="48"/>
        <v>0</v>
      </c>
      <c r="BJ258" s="16" t="s">
        <v>82</v>
      </c>
      <c r="BK258" s="168">
        <f t="shared" si="49"/>
        <v>0</v>
      </c>
      <c r="BL258" s="16" t="s">
        <v>263</v>
      </c>
      <c r="BM258" s="167" t="s">
        <v>1320</v>
      </c>
    </row>
    <row r="259" spans="2:65" s="1" customFormat="1" ht="24" customHeight="1">
      <c r="B259" s="155"/>
      <c r="C259" s="156" t="s">
        <v>975</v>
      </c>
      <c r="D259" s="156" t="s">
        <v>161</v>
      </c>
      <c r="E259" s="157" t="s">
        <v>1321</v>
      </c>
      <c r="F259" s="158" t="s">
        <v>1322</v>
      </c>
      <c r="G259" s="159" t="s">
        <v>405</v>
      </c>
      <c r="H259" s="160">
        <v>51</v>
      </c>
      <c r="I259" s="161"/>
      <c r="J259" s="162">
        <f t="shared" si="40"/>
        <v>0</v>
      </c>
      <c r="K259" s="158" t="s">
        <v>1</v>
      </c>
      <c r="L259" s="31"/>
      <c r="M259" s="163" t="s">
        <v>1</v>
      </c>
      <c r="N259" s="164" t="s">
        <v>36</v>
      </c>
      <c r="O259" s="54"/>
      <c r="P259" s="165">
        <f t="shared" si="41"/>
        <v>0</v>
      </c>
      <c r="Q259" s="165">
        <v>0</v>
      </c>
      <c r="R259" s="165">
        <f t="shared" si="42"/>
        <v>0</v>
      </c>
      <c r="S259" s="165">
        <v>0</v>
      </c>
      <c r="T259" s="166">
        <f t="shared" si="43"/>
        <v>0</v>
      </c>
      <c r="AR259" s="167" t="s">
        <v>263</v>
      </c>
      <c r="AT259" s="167" t="s">
        <v>161</v>
      </c>
      <c r="AU259" s="167" t="s">
        <v>82</v>
      </c>
      <c r="AY259" s="16" t="s">
        <v>159</v>
      </c>
      <c r="BE259" s="168">
        <f t="shared" si="44"/>
        <v>0</v>
      </c>
      <c r="BF259" s="168">
        <f t="shared" si="45"/>
        <v>0</v>
      </c>
      <c r="BG259" s="168">
        <f t="shared" si="46"/>
        <v>0</v>
      </c>
      <c r="BH259" s="168">
        <f t="shared" si="47"/>
        <v>0</v>
      </c>
      <c r="BI259" s="168">
        <f t="shared" si="48"/>
        <v>0</v>
      </c>
      <c r="BJ259" s="16" t="s">
        <v>82</v>
      </c>
      <c r="BK259" s="168">
        <f t="shared" si="49"/>
        <v>0</v>
      </c>
      <c r="BL259" s="16" t="s">
        <v>263</v>
      </c>
      <c r="BM259" s="167" t="s">
        <v>1323</v>
      </c>
    </row>
    <row r="260" spans="2:65" s="1" customFormat="1" ht="24" customHeight="1">
      <c r="B260" s="155"/>
      <c r="C260" s="156" t="s">
        <v>982</v>
      </c>
      <c r="D260" s="156" t="s">
        <v>161</v>
      </c>
      <c r="E260" s="157" t="s">
        <v>1324</v>
      </c>
      <c r="F260" s="158" t="s">
        <v>1325</v>
      </c>
      <c r="G260" s="159" t="s">
        <v>405</v>
      </c>
      <c r="H260" s="160">
        <v>17</v>
      </c>
      <c r="I260" s="161"/>
      <c r="J260" s="162">
        <f t="shared" si="40"/>
        <v>0</v>
      </c>
      <c r="K260" s="158" t="s">
        <v>1</v>
      </c>
      <c r="L260" s="31"/>
      <c r="M260" s="163" t="s">
        <v>1</v>
      </c>
      <c r="N260" s="164" t="s">
        <v>36</v>
      </c>
      <c r="O260" s="54"/>
      <c r="P260" s="165">
        <f t="shared" si="41"/>
        <v>0</v>
      </c>
      <c r="Q260" s="165">
        <v>0</v>
      </c>
      <c r="R260" s="165">
        <f t="shared" si="42"/>
        <v>0</v>
      </c>
      <c r="S260" s="165">
        <v>0</v>
      </c>
      <c r="T260" s="166">
        <f t="shared" si="43"/>
        <v>0</v>
      </c>
      <c r="AR260" s="167" t="s">
        <v>263</v>
      </c>
      <c r="AT260" s="167" t="s">
        <v>161</v>
      </c>
      <c r="AU260" s="167" t="s">
        <v>82</v>
      </c>
      <c r="AY260" s="16" t="s">
        <v>159</v>
      </c>
      <c r="BE260" s="168">
        <f t="shared" si="44"/>
        <v>0</v>
      </c>
      <c r="BF260" s="168">
        <f t="shared" si="45"/>
        <v>0</v>
      </c>
      <c r="BG260" s="168">
        <f t="shared" si="46"/>
        <v>0</v>
      </c>
      <c r="BH260" s="168">
        <f t="shared" si="47"/>
        <v>0</v>
      </c>
      <c r="BI260" s="168">
        <f t="shared" si="48"/>
        <v>0</v>
      </c>
      <c r="BJ260" s="16" t="s">
        <v>82</v>
      </c>
      <c r="BK260" s="168">
        <f t="shared" si="49"/>
        <v>0</v>
      </c>
      <c r="BL260" s="16" t="s">
        <v>263</v>
      </c>
      <c r="BM260" s="167" t="s">
        <v>1326</v>
      </c>
    </row>
    <row r="261" spans="2:65" s="1" customFormat="1" ht="24" customHeight="1">
      <c r="B261" s="155"/>
      <c r="C261" s="156" t="s">
        <v>989</v>
      </c>
      <c r="D261" s="156" t="s">
        <v>161</v>
      </c>
      <c r="E261" s="157" t="s">
        <v>1327</v>
      </c>
      <c r="F261" s="158" t="s">
        <v>1328</v>
      </c>
      <c r="G261" s="159" t="s">
        <v>405</v>
      </c>
      <c r="H261" s="160">
        <v>13</v>
      </c>
      <c r="I261" s="161"/>
      <c r="J261" s="162">
        <f t="shared" si="40"/>
        <v>0</v>
      </c>
      <c r="K261" s="158" t="s">
        <v>1</v>
      </c>
      <c r="L261" s="31"/>
      <c r="M261" s="163" t="s">
        <v>1</v>
      </c>
      <c r="N261" s="164" t="s">
        <v>36</v>
      </c>
      <c r="O261" s="54"/>
      <c r="P261" s="165">
        <f t="shared" si="41"/>
        <v>0</v>
      </c>
      <c r="Q261" s="165">
        <v>0</v>
      </c>
      <c r="R261" s="165">
        <f t="shared" si="42"/>
        <v>0</v>
      </c>
      <c r="S261" s="165">
        <v>0</v>
      </c>
      <c r="T261" s="166">
        <f t="shared" si="43"/>
        <v>0</v>
      </c>
      <c r="AR261" s="167" t="s">
        <v>263</v>
      </c>
      <c r="AT261" s="167" t="s">
        <v>161</v>
      </c>
      <c r="AU261" s="167" t="s">
        <v>82</v>
      </c>
      <c r="AY261" s="16" t="s">
        <v>159</v>
      </c>
      <c r="BE261" s="168">
        <f t="shared" si="44"/>
        <v>0</v>
      </c>
      <c r="BF261" s="168">
        <f t="shared" si="45"/>
        <v>0</v>
      </c>
      <c r="BG261" s="168">
        <f t="shared" si="46"/>
        <v>0</v>
      </c>
      <c r="BH261" s="168">
        <f t="shared" si="47"/>
        <v>0</v>
      </c>
      <c r="BI261" s="168">
        <f t="shared" si="48"/>
        <v>0</v>
      </c>
      <c r="BJ261" s="16" t="s">
        <v>82</v>
      </c>
      <c r="BK261" s="168">
        <f t="shared" si="49"/>
        <v>0</v>
      </c>
      <c r="BL261" s="16" t="s">
        <v>263</v>
      </c>
      <c r="BM261" s="167" t="s">
        <v>1329</v>
      </c>
    </row>
    <row r="262" spans="2:65" s="1" customFormat="1" ht="24" customHeight="1">
      <c r="B262" s="155"/>
      <c r="C262" s="156" t="s">
        <v>994</v>
      </c>
      <c r="D262" s="156" t="s">
        <v>161</v>
      </c>
      <c r="E262" s="157" t="s">
        <v>1330</v>
      </c>
      <c r="F262" s="158" t="s">
        <v>1331</v>
      </c>
      <c r="G262" s="159" t="s">
        <v>355</v>
      </c>
      <c r="H262" s="160">
        <v>7</v>
      </c>
      <c r="I262" s="161"/>
      <c r="J262" s="162">
        <f t="shared" si="40"/>
        <v>0</v>
      </c>
      <c r="K262" s="158" t="s">
        <v>1</v>
      </c>
      <c r="L262" s="31"/>
      <c r="M262" s="163" t="s">
        <v>1</v>
      </c>
      <c r="N262" s="164" t="s">
        <v>36</v>
      </c>
      <c r="O262" s="54"/>
      <c r="P262" s="165">
        <f t="shared" si="41"/>
        <v>0</v>
      </c>
      <c r="Q262" s="165">
        <v>0</v>
      </c>
      <c r="R262" s="165">
        <f t="shared" si="42"/>
        <v>0</v>
      </c>
      <c r="S262" s="165">
        <v>0</v>
      </c>
      <c r="T262" s="166">
        <f t="shared" si="43"/>
        <v>0</v>
      </c>
      <c r="AR262" s="167" t="s">
        <v>263</v>
      </c>
      <c r="AT262" s="167" t="s">
        <v>161</v>
      </c>
      <c r="AU262" s="167" t="s">
        <v>82</v>
      </c>
      <c r="AY262" s="16" t="s">
        <v>159</v>
      </c>
      <c r="BE262" s="168">
        <f t="shared" si="44"/>
        <v>0</v>
      </c>
      <c r="BF262" s="168">
        <f t="shared" si="45"/>
        <v>0</v>
      </c>
      <c r="BG262" s="168">
        <f t="shared" si="46"/>
        <v>0</v>
      </c>
      <c r="BH262" s="168">
        <f t="shared" si="47"/>
        <v>0</v>
      </c>
      <c r="BI262" s="168">
        <f t="shared" si="48"/>
        <v>0</v>
      </c>
      <c r="BJ262" s="16" t="s">
        <v>82</v>
      </c>
      <c r="BK262" s="168">
        <f t="shared" si="49"/>
        <v>0</v>
      </c>
      <c r="BL262" s="16" t="s">
        <v>263</v>
      </c>
      <c r="BM262" s="167" t="s">
        <v>1332</v>
      </c>
    </row>
    <row r="263" spans="2:65" s="1" customFormat="1" ht="24" customHeight="1">
      <c r="B263" s="155"/>
      <c r="C263" s="195" t="s">
        <v>1000</v>
      </c>
      <c r="D263" s="195" t="s">
        <v>224</v>
      </c>
      <c r="E263" s="196" t="s">
        <v>1333</v>
      </c>
      <c r="F263" s="197" t="s">
        <v>1334</v>
      </c>
      <c r="G263" s="198" t="s">
        <v>355</v>
      </c>
      <c r="H263" s="199">
        <v>7</v>
      </c>
      <c r="I263" s="200"/>
      <c r="J263" s="201">
        <f t="shared" si="40"/>
        <v>0</v>
      </c>
      <c r="K263" s="197" t="s">
        <v>1</v>
      </c>
      <c r="L263" s="202"/>
      <c r="M263" s="203" t="s">
        <v>1</v>
      </c>
      <c r="N263" s="204" t="s">
        <v>36</v>
      </c>
      <c r="O263" s="54"/>
      <c r="P263" s="165">
        <f t="shared" si="41"/>
        <v>0</v>
      </c>
      <c r="Q263" s="165">
        <v>0</v>
      </c>
      <c r="R263" s="165">
        <f t="shared" si="42"/>
        <v>0</v>
      </c>
      <c r="S263" s="165">
        <v>0</v>
      </c>
      <c r="T263" s="166">
        <f t="shared" si="43"/>
        <v>0</v>
      </c>
      <c r="AR263" s="167" t="s">
        <v>377</v>
      </c>
      <c r="AT263" s="167" t="s">
        <v>224</v>
      </c>
      <c r="AU263" s="167" t="s">
        <v>82</v>
      </c>
      <c r="AY263" s="16" t="s">
        <v>159</v>
      </c>
      <c r="BE263" s="168">
        <f t="shared" si="44"/>
        <v>0</v>
      </c>
      <c r="BF263" s="168">
        <f t="shared" si="45"/>
        <v>0</v>
      </c>
      <c r="BG263" s="168">
        <f t="shared" si="46"/>
        <v>0</v>
      </c>
      <c r="BH263" s="168">
        <f t="shared" si="47"/>
        <v>0</v>
      </c>
      <c r="BI263" s="168">
        <f t="shared" si="48"/>
        <v>0</v>
      </c>
      <c r="BJ263" s="16" t="s">
        <v>82</v>
      </c>
      <c r="BK263" s="168">
        <f t="shared" si="49"/>
        <v>0</v>
      </c>
      <c r="BL263" s="16" t="s">
        <v>263</v>
      </c>
      <c r="BM263" s="167" t="s">
        <v>1335</v>
      </c>
    </row>
    <row r="264" spans="2:65" s="1" customFormat="1" ht="24" customHeight="1">
      <c r="B264" s="155"/>
      <c r="C264" s="156" t="s">
        <v>1006</v>
      </c>
      <c r="D264" s="156" t="s">
        <v>161</v>
      </c>
      <c r="E264" s="157" t="s">
        <v>1336</v>
      </c>
      <c r="F264" s="158" t="s">
        <v>1337</v>
      </c>
      <c r="G264" s="159" t="s">
        <v>355</v>
      </c>
      <c r="H264" s="160">
        <v>16</v>
      </c>
      <c r="I264" s="161"/>
      <c r="J264" s="162">
        <f t="shared" si="40"/>
        <v>0</v>
      </c>
      <c r="K264" s="158" t="s">
        <v>1</v>
      </c>
      <c r="L264" s="31"/>
      <c r="M264" s="163" t="s">
        <v>1</v>
      </c>
      <c r="N264" s="164" t="s">
        <v>36</v>
      </c>
      <c r="O264" s="54"/>
      <c r="P264" s="165">
        <f t="shared" si="41"/>
        <v>0</v>
      </c>
      <c r="Q264" s="165">
        <v>0</v>
      </c>
      <c r="R264" s="165">
        <f t="shared" si="42"/>
        <v>0</v>
      </c>
      <c r="S264" s="165">
        <v>0</v>
      </c>
      <c r="T264" s="166">
        <f t="shared" si="43"/>
        <v>0</v>
      </c>
      <c r="AR264" s="167" t="s">
        <v>263</v>
      </c>
      <c r="AT264" s="167" t="s">
        <v>161</v>
      </c>
      <c r="AU264" s="167" t="s">
        <v>82</v>
      </c>
      <c r="AY264" s="16" t="s">
        <v>159</v>
      </c>
      <c r="BE264" s="168">
        <f t="shared" si="44"/>
        <v>0</v>
      </c>
      <c r="BF264" s="168">
        <f t="shared" si="45"/>
        <v>0</v>
      </c>
      <c r="BG264" s="168">
        <f t="shared" si="46"/>
        <v>0</v>
      </c>
      <c r="BH264" s="168">
        <f t="shared" si="47"/>
        <v>0</v>
      </c>
      <c r="BI264" s="168">
        <f t="shared" si="48"/>
        <v>0</v>
      </c>
      <c r="BJ264" s="16" t="s">
        <v>82</v>
      </c>
      <c r="BK264" s="168">
        <f t="shared" si="49"/>
        <v>0</v>
      </c>
      <c r="BL264" s="16" t="s">
        <v>263</v>
      </c>
      <c r="BM264" s="167" t="s">
        <v>1338</v>
      </c>
    </row>
    <row r="265" spans="2:65" s="1" customFormat="1" ht="24" customHeight="1">
      <c r="B265" s="155"/>
      <c r="C265" s="195" t="s">
        <v>1011</v>
      </c>
      <c r="D265" s="195" t="s">
        <v>224</v>
      </c>
      <c r="E265" s="196" t="s">
        <v>1339</v>
      </c>
      <c r="F265" s="197" t="s">
        <v>1340</v>
      </c>
      <c r="G265" s="198" t="s">
        <v>355</v>
      </c>
      <c r="H265" s="199">
        <v>16</v>
      </c>
      <c r="I265" s="200"/>
      <c r="J265" s="201">
        <f t="shared" si="40"/>
        <v>0</v>
      </c>
      <c r="K265" s="197" t="s">
        <v>1</v>
      </c>
      <c r="L265" s="202"/>
      <c r="M265" s="203" t="s">
        <v>1</v>
      </c>
      <c r="N265" s="204" t="s">
        <v>36</v>
      </c>
      <c r="O265" s="54"/>
      <c r="P265" s="165">
        <f t="shared" si="41"/>
        <v>0</v>
      </c>
      <c r="Q265" s="165">
        <v>0</v>
      </c>
      <c r="R265" s="165">
        <f t="shared" si="42"/>
        <v>0</v>
      </c>
      <c r="S265" s="165">
        <v>0</v>
      </c>
      <c r="T265" s="166">
        <f t="shared" si="43"/>
        <v>0</v>
      </c>
      <c r="AR265" s="167" t="s">
        <v>377</v>
      </c>
      <c r="AT265" s="167" t="s">
        <v>224</v>
      </c>
      <c r="AU265" s="167" t="s">
        <v>82</v>
      </c>
      <c r="AY265" s="16" t="s">
        <v>159</v>
      </c>
      <c r="BE265" s="168">
        <f t="shared" si="44"/>
        <v>0</v>
      </c>
      <c r="BF265" s="168">
        <f t="shared" si="45"/>
        <v>0</v>
      </c>
      <c r="BG265" s="168">
        <f t="shared" si="46"/>
        <v>0</v>
      </c>
      <c r="BH265" s="168">
        <f t="shared" si="47"/>
        <v>0</v>
      </c>
      <c r="BI265" s="168">
        <f t="shared" si="48"/>
        <v>0</v>
      </c>
      <c r="BJ265" s="16" t="s">
        <v>82</v>
      </c>
      <c r="BK265" s="168">
        <f t="shared" si="49"/>
        <v>0</v>
      </c>
      <c r="BL265" s="16" t="s">
        <v>263</v>
      </c>
      <c r="BM265" s="167" t="s">
        <v>1341</v>
      </c>
    </row>
    <row r="266" spans="2:65" s="1" customFormat="1" ht="24" customHeight="1">
      <c r="B266" s="155"/>
      <c r="C266" s="156" t="s">
        <v>1017</v>
      </c>
      <c r="D266" s="156" t="s">
        <v>161</v>
      </c>
      <c r="E266" s="157" t="s">
        <v>1342</v>
      </c>
      <c r="F266" s="158" t="s">
        <v>1343</v>
      </c>
      <c r="G266" s="159" t="s">
        <v>355</v>
      </c>
      <c r="H266" s="160">
        <v>5</v>
      </c>
      <c r="I266" s="161"/>
      <c r="J266" s="162">
        <f t="shared" si="40"/>
        <v>0</v>
      </c>
      <c r="K266" s="158" t="s">
        <v>1</v>
      </c>
      <c r="L266" s="31"/>
      <c r="M266" s="163" t="s">
        <v>1</v>
      </c>
      <c r="N266" s="164" t="s">
        <v>36</v>
      </c>
      <c r="O266" s="54"/>
      <c r="P266" s="165">
        <f t="shared" si="41"/>
        <v>0</v>
      </c>
      <c r="Q266" s="165">
        <v>0</v>
      </c>
      <c r="R266" s="165">
        <f t="shared" si="42"/>
        <v>0</v>
      </c>
      <c r="S266" s="165">
        <v>0</v>
      </c>
      <c r="T266" s="166">
        <f t="shared" si="43"/>
        <v>0</v>
      </c>
      <c r="AR266" s="167" t="s">
        <v>263</v>
      </c>
      <c r="AT266" s="167" t="s">
        <v>161</v>
      </c>
      <c r="AU266" s="167" t="s">
        <v>82</v>
      </c>
      <c r="AY266" s="16" t="s">
        <v>159</v>
      </c>
      <c r="BE266" s="168">
        <f t="shared" si="44"/>
        <v>0</v>
      </c>
      <c r="BF266" s="168">
        <f t="shared" si="45"/>
        <v>0</v>
      </c>
      <c r="BG266" s="168">
        <f t="shared" si="46"/>
        <v>0</v>
      </c>
      <c r="BH266" s="168">
        <f t="shared" si="47"/>
        <v>0</v>
      </c>
      <c r="BI266" s="168">
        <f t="shared" si="48"/>
        <v>0</v>
      </c>
      <c r="BJ266" s="16" t="s">
        <v>82</v>
      </c>
      <c r="BK266" s="168">
        <f t="shared" si="49"/>
        <v>0</v>
      </c>
      <c r="BL266" s="16" t="s">
        <v>263</v>
      </c>
      <c r="BM266" s="167" t="s">
        <v>1344</v>
      </c>
    </row>
    <row r="267" spans="2:65" s="1" customFormat="1" ht="24" customHeight="1">
      <c r="B267" s="155"/>
      <c r="C267" s="195" t="s">
        <v>1022</v>
      </c>
      <c r="D267" s="195" t="s">
        <v>224</v>
      </c>
      <c r="E267" s="196" t="s">
        <v>1345</v>
      </c>
      <c r="F267" s="197" t="s">
        <v>1346</v>
      </c>
      <c r="G267" s="198" t="s">
        <v>355</v>
      </c>
      <c r="H267" s="199">
        <v>5</v>
      </c>
      <c r="I267" s="200"/>
      <c r="J267" s="201">
        <f t="shared" si="40"/>
        <v>0</v>
      </c>
      <c r="K267" s="197" t="s">
        <v>1</v>
      </c>
      <c r="L267" s="202"/>
      <c r="M267" s="203" t="s">
        <v>1</v>
      </c>
      <c r="N267" s="204" t="s">
        <v>36</v>
      </c>
      <c r="O267" s="54"/>
      <c r="P267" s="165">
        <f t="shared" si="41"/>
        <v>0</v>
      </c>
      <c r="Q267" s="165">
        <v>0</v>
      </c>
      <c r="R267" s="165">
        <f t="shared" si="42"/>
        <v>0</v>
      </c>
      <c r="S267" s="165">
        <v>0</v>
      </c>
      <c r="T267" s="166">
        <f t="shared" si="43"/>
        <v>0</v>
      </c>
      <c r="AR267" s="167" t="s">
        <v>377</v>
      </c>
      <c r="AT267" s="167" t="s">
        <v>224</v>
      </c>
      <c r="AU267" s="167" t="s">
        <v>82</v>
      </c>
      <c r="AY267" s="16" t="s">
        <v>159</v>
      </c>
      <c r="BE267" s="168">
        <f t="shared" si="44"/>
        <v>0</v>
      </c>
      <c r="BF267" s="168">
        <f t="shared" si="45"/>
        <v>0</v>
      </c>
      <c r="BG267" s="168">
        <f t="shared" si="46"/>
        <v>0</v>
      </c>
      <c r="BH267" s="168">
        <f t="shared" si="47"/>
        <v>0</v>
      </c>
      <c r="BI267" s="168">
        <f t="shared" si="48"/>
        <v>0</v>
      </c>
      <c r="BJ267" s="16" t="s">
        <v>82</v>
      </c>
      <c r="BK267" s="168">
        <f t="shared" si="49"/>
        <v>0</v>
      </c>
      <c r="BL267" s="16" t="s">
        <v>263</v>
      </c>
      <c r="BM267" s="167" t="s">
        <v>1347</v>
      </c>
    </row>
    <row r="268" spans="2:65" s="1" customFormat="1" ht="24" customHeight="1">
      <c r="B268" s="155"/>
      <c r="C268" s="156" t="s">
        <v>1027</v>
      </c>
      <c r="D268" s="156" t="s">
        <v>161</v>
      </c>
      <c r="E268" s="157" t="s">
        <v>1348</v>
      </c>
      <c r="F268" s="158" t="s">
        <v>1349</v>
      </c>
      <c r="G268" s="159" t="s">
        <v>355</v>
      </c>
      <c r="H268" s="160">
        <v>1</v>
      </c>
      <c r="I268" s="161"/>
      <c r="J268" s="162">
        <f t="shared" si="40"/>
        <v>0</v>
      </c>
      <c r="K268" s="158" t="s">
        <v>1</v>
      </c>
      <c r="L268" s="31"/>
      <c r="M268" s="163" t="s">
        <v>1</v>
      </c>
      <c r="N268" s="164" t="s">
        <v>36</v>
      </c>
      <c r="O268" s="54"/>
      <c r="P268" s="165">
        <f t="shared" si="41"/>
        <v>0</v>
      </c>
      <c r="Q268" s="165">
        <v>0</v>
      </c>
      <c r="R268" s="165">
        <f t="shared" si="42"/>
        <v>0</v>
      </c>
      <c r="S268" s="165">
        <v>0</v>
      </c>
      <c r="T268" s="166">
        <f t="shared" si="43"/>
        <v>0</v>
      </c>
      <c r="AR268" s="167" t="s">
        <v>263</v>
      </c>
      <c r="AT268" s="167" t="s">
        <v>161</v>
      </c>
      <c r="AU268" s="167" t="s">
        <v>82</v>
      </c>
      <c r="AY268" s="16" t="s">
        <v>159</v>
      </c>
      <c r="BE268" s="168">
        <f t="shared" si="44"/>
        <v>0</v>
      </c>
      <c r="BF268" s="168">
        <f t="shared" si="45"/>
        <v>0</v>
      </c>
      <c r="BG268" s="168">
        <f t="shared" si="46"/>
        <v>0</v>
      </c>
      <c r="BH268" s="168">
        <f t="shared" si="47"/>
        <v>0</v>
      </c>
      <c r="BI268" s="168">
        <f t="shared" si="48"/>
        <v>0</v>
      </c>
      <c r="BJ268" s="16" t="s">
        <v>82</v>
      </c>
      <c r="BK268" s="168">
        <f t="shared" si="49"/>
        <v>0</v>
      </c>
      <c r="BL268" s="16" t="s">
        <v>263</v>
      </c>
      <c r="BM268" s="167" t="s">
        <v>1350</v>
      </c>
    </row>
    <row r="269" spans="2:65" s="1" customFormat="1" ht="24" customHeight="1">
      <c r="B269" s="155"/>
      <c r="C269" s="195" t="s">
        <v>1032</v>
      </c>
      <c r="D269" s="195" t="s">
        <v>224</v>
      </c>
      <c r="E269" s="196" t="s">
        <v>1351</v>
      </c>
      <c r="F269" s="197" t="s">
        <v>1352</v>
      </c>
      <c r="G269" s="198" t="s">
        <v>355</v>
      </c>
      <c r="H269" s="199">
        <v>1</v>
      </c>
      <c r="I269" s="200"/>
      <c r="J269" s="201">
        <f t="shared" si="40"/>
        <v>0</v>
      </c>
      <c r="K269" s="197" t="s">
        <v>1</v>
      </c>
      <c r="L269" s="202"/>
      <c r="M269" s="203" t="s">
        <v>1</v>
      </c>
      <c r="N269" s="204" t="s">
        <v>36</v>
      </c>
      <c r="O269" s="54"/>
      <c r="P269" s="165">
        <f t="shared" si="41"/>
        <v>0</v>
      </c>
      <c r="Q269" s="165">
        <v>0</v>
      </c>
      <c r="R269" s="165">
        <f t="shared" si="42"/>
        <v>0</v>
      </c>
      <c r="S269" s="165">
        <v>0</v>
      </c>
      <c r="T269" s="166">
        <f t="shared" si="43"/>
        <v>0</v>
      </c>
      <c r="AR269" s="167" t="s">
        <v>377</v>
      </c>
      <c r="AT269" s="167" t="s">
        <v>224</v>
      </c>
      <c r="AU269" s="167" t="s">
        <v>82</v>
      </c>
      <c r="AY269" s="16" t="s">
        <v>159</v>
      </c>
      <c r="BE269" s="168">
        <f t="shared" si="44"/>
        <v>0</v>
      </c>
      <c r="BF269" s="168">
        <f t="shared" si="45"/>
        <v>0</v>
      </c>
      <c r="BG269" s="168">
        <f t="shared" si="46"/>
        <v>0</v>
      </c>
      <c r="BH269" s="168">
        <f t="shared" si="47"/>
        <v>0</v>
      </c>
      <c r="BI269" s="168">
        <f t="shared" si="48"/>
        <v>0</v>
      </c>
      <c r="BJ269" s="16" t="s">
        <v>82</v>
      </c>
      <c r="BK269" s="168">
        <f t="shared" si="49"/>
        <v>0</v>
      </c>
      <c r="BL269" s="16" t="s">
        <v>263</v>
      </c>
      <c r="BM269" s="167" t="s">
        <v>1353</v>
      </c>
    </row>
    <row r="270" spans="2:65" s="1" customFormat="1" ht="24" customHeight="1">
      <c r="B270" s="155"/>
      <c r="C270" s="156" t="s">
        <v>1038</v>
      </c>
      <c r="D270" s="156" t="s">
        <v>161</v>
      </c>
      <c r="E270" s="157" t="s">
        <v>1354</v>
      </c>
      <c r="F270" s="158" t="s">
        <v>1355</v>
      </c>
      <c r="G270" s="159" t="s">
        <v>355</v>
      </c>
      <c r="H270" s="160">
        <v>5</v>
      </c>
      <c r="I270" s="161"/>
      <c r="J270" s="162">
        <f t="shared" si="40"/>
        <v>0</v>
      </c>
      <c r="K270" s="158" t="s">
        <v>1</v>
      </c>
      <c r="L270" s="31"/>
      <c r="M270" s="163" t="s">
        <v>1</v>
      </c>
      <c r="N270" s="164" t="s">
        <v>36</v>
      </c>
      <c r="O270" s="54"/>
      <c r="P270" s="165">
        <f t="shared" si="41"/>
        <v>0</v>
      </c>
      <c r="Q270" s="165">
        <v>0</v>
      </c>
      <c r="R270" s="165">
        <f t="shared" si="42"/>
        <v>0</v>
      </c>
      <c r="S270" s="165">
        <v>0</v>
      </c>
      <c r="T270" s="166">
        <f t="shared" si="43"/>
        <v>0</v>
      </c>
      <c r="AR270" s="167" t="s">
        <v>263</v>
      </c>
      <c r="AT270" s="167" t="s">
        <v>161</v>
      </c>
      <c r="AU270" s="167" t="s">
        <v>82</v>
      </c>
      <c r="AY270" s="16" t="s">
        <v>159</v>
      </c>
      <c r="BE270" s="168">
        <f t="shared" si="44"/>
        <v>0</v>
      </c>
      <c r="BF270" s="168">
        <f t="shared" si="45"/>
        <v>0</v>
      </c>
      <c r="BG270" s="168">
        <f t="shared" si="46"/>
        <v>0</v>
      </c>
      <c r="BH270" s="168">
        <f t="shared" si="47"/>
        <v>0</v>
      </c>
      <c r="BI270" s="168">
        <f t="shared" si="48"/>
        <v>0</v>
      </c>
      <c r="BJ270" s="16" t="s">
        <v>82</v>
      </c>
      <c r="BK270" s="168">
        <f t="shared" si="49"/>
        <v>0</v>
      </c>
      <c r="BL270" s="16" t="s">
        <v>263</v>
      </c>
      <c r="BM270" s="167" t="s">
        <v>1356</v>
      </c>
    </row>
    <row r="271" spans="2:65" s="1" customFormat="1" ht="24" customHeight="1">
      <c r="B271" s="155"/>
      <c r="C271" s="195" t="s">
        <v>1045</v>
      </c>
      <c r="D271" s="195" t="s">
        <v>224</v>
      </c>
      <c r="E271" s="196" t="s">
        <v>1357</v>
      </c>
      <c r="F271" s="197" t="s">
        <v>1358</v>
      </c>
      <c r="G271" s="198" t="s">
        <v>355</v>
      </c>
      <c r="H271" s="199">
        <v>5</v>
      </c>
      <c r="I271" s="200"/>
      <c r="J271" s="201">
        <f t="shared" si="40"/>
        <v>0</v>
      </c>
      <c r="K271" s="197" t="s">
        <v>1</v>
      </c>
      <c r="L271" s="202"/>
      <c r="M271" s="203" t="s">
        <v>1</v>
      </c>
      <c r="N271" s="204" t="s">
        <v>36</v>
      </c>
      <c r="O271" s="54"/>
      <c r="P271" s="165">
        <f t="shared" si="41"/>
        <v>0</v>
      </c>
      <c r="Q271" s="165">
        <v>0</v>
      </c>
      <c r="R271" s="165">
        <f t="shared" si="42"/>
        <v>0</v>
      </c>
      <c r="S271" s="165">
        <v>0</v>
      </c>
      <c r="T271" s="166">
        <f t="shared" si="43"/>
        <v>0</v>
      </c>
      <c r="AR271" s="167" t="s">
        <v>377</v>
      </c>
      <c r="AT271" s="167" t="s">
        <v>224</v>
      </c>
      <c r="AU271" s="167" t="s">
        <v>82</v>
      </c>
      <c r="AY271" s="16" t="s">
        <v>159</v>
      </c>
      <c r="BE271" s="168">
        <f t="shared" si="44"/>
        <v>0</v>
      </c>
      <c r="BF271" s="168">
        <f t="shared" si="45"/>
        <v>0</v>
      </c>
      <c r="BG271" s="168">
        <f t="shared" si="46"/>
        <v>0</v>
      </c>
      <c r="BH271" s="168">
        <f t="shared" si="47"/>
        <v>0</v>
      </c>
      <c r="BI271" s="168">
        <f t="shared" si="48"/>
        <v>0</v>
      </c>
      <c r="BJ271" s="16" t="s">
        <v>82</v>
      </c>
      <c r="BK271" s="168">
        <f t="shared" si="49"/>
        <v>0</v>
      </c>
      <c r="BL271" s="16" t="s">
        <v>263</v>
      </c>
      <c r="BM271" s="167" t="s">
        <v>1359</v>
      </c>
    </row>
    <row r="272" spans="2:65" s="1" customFormat="1" ht="24" customHeight="1">
      <c r="B272" s="155"/>
      <c r="C272" s="156" t="s">
        <v>1360</v>
      </c>
      <c r="D272" s="156" t="s">
        <v>161</v>
      </c>
      <c r="E272" s="157" t="s">
        <v>1361</v>
      </c>
      <c r="F272" s="158" t="s">
        <v>1362</v>
      </c>
      <c r="G272" s="159" t="s">
        <v>355</v>
      </c>
      <c r="H272" s="160">
        <v>85</v>
      </c>
      <c r="I272" s="161"/>
      <c r="J272" s="162">
        <f t="shared" si="40"/>
        <v>0</v>
      </c>
      <c r="K272" s="158" t="s">
        <v>1</v>
      </c>
      <c r="L272" s="31"/>
      <c r="M272" s="163" t="s">
        <v>1</v>
      </c>
      <c r="N272" s="164" t="s">
        <v>36</v>
      </c>
      <c r="O272" s="54"/>
      <c r="P272" s="165">
        <f t="shared" si="41"/>
        <v>0</v>
      </c>
      <c r="Q272" s="165">
        <v>0</v>
      </c>
      <c r="R272" s="165">
        <f t="shared" si="42"/>
        <v>0</v>
      </c>
      <c r="S272" s="165">
        <v>0</v>
      </c>
      <c r="T272" s="166">
        <f t="shared" si="43"/>
        <v>0</v>
      </c>
      <c r="AR272" s="167" t="s">
        <v>263</v>
      </c>
      <c r="AT272" s="167" t="s">
        <v>161</v>
      </c>
      <c r="AU272" s="167" t="s">
        <v>82</v>
      </c>
      <c r="AY272" s="16" t="s">
        <v>159</v>
      </c>
      <c r="BE272" s="168">
        <f t="shared" si="44"/>
        <v>0</v>
      </c>
      <c r="BF272" s="168">
        <f t="shared" si="45"/>
        <v>0</v>
      </c>
      <c r="BG272" s="168">
        <f t="shared" si="46"/>
        <v>0</v>
      </c>
      <c r="BH272" s="168">
        <f t="shared" si="47"/>
        <v>0</v>
      </c>
      <c r="BI272" s="168">
        <f t="shared" si="48"/>
        <v>0</v>
      </c>
      <c r="BJ272" s="16" t="s">
        <v>82</v>
      </c>
      <c r="BK272" s="168">
        <f t="shared" si="49"/>
        <v>0</v>
      </c>
      <c r="BL272" s="16" t="s">
        <v>263</v>
      </c>
      <c r="BM272" s="167" t="s">
        <v>1363</v>
      </c>
    </row>
    <row r="273" spans="2:65" s="1" customFormat="1" ht="24" customHeight="1">
      <c r="B273" s="155"/>
      <c r="C273" s="195" t="s">
        <v>1172</v>
      </c>
      <c r="D273" s="195" t="s">
        <v>224</v>
      </c>
      <c r="E273" s="196" t="s">
        <v>1364</v>
      </c>
      <c r="F273" s="197" t="s">
        <v>1365</v>
      </c>
      <c r="G273" s="198" t="s">
        <v>355</v>
      </c>
      <c r="H273" s="199">
        <v>85</v>
      </c>
      <c r="I273" s="200"/>
      <c r="J273" s="201">
        <f t="shared" si="40"/>
        <v>0</v>
      </c>
      <c r="K273" s="197" t="s">
        <v>1</v>
      </c>
      <c r="L273" s="202"/>
      <c r="M273" s="203" t="s">
        <v>1</v>
      </c>
      <c r="N273" s="204" t="s">
        <v>36</v>
      </c>
      <c r="O273" s="54"/>
      <c r="P273" s="165">
        <f t="shared" si="41"/>
        <v>0</v>
      </c>
      <c r="Q273" s="165">
        <v>0</v>
      </c>
      <c r="R273" s="165">
        <f t="shared" si="42"/>
        <v>0</v>
      </c>
      <c r="S273" s="165">
        <v>0</v>
      </c>
      <c r="T273" s="166">
        <f t="shared" si="43"/>
        <v>0</v>
      </c>
      <c r="AR273" s="167" t="s">
        <v>377</v>
      </c>
      <c r="AT273" s="167" t="s">
        <v>224</v>
      </c>
      <c r="AU273" s="167" t="s">
        <v>82</v>
      </c>
      <c r="AY273" s="16" t="s">
        <v>159</v>
      </c>
      <c r="BE273" s="168">
        <f t="shared" si="44"/>
        <v>0</v>
      </c>
      <c r="BF273" s="168">
        <f t="shared" si="45"/>
        <v>0</v>
      </c>
      <c r="BG273" s="168">
        <f t="shared" si="46"/>
        <v>0</v>
      </c>
      <c r="BH273" s="168">
        <f t="shared" si="47"/>
        <v>0</v>
      </c>
      <c r="BI273" s="168">
        <f t="shared" si="48"/>
        <v>0</v>
      </c>
      <c r="BJ273" s="16" t="s">
        <v>82</v>
      </c>
      <c r="BK273" s="168">
        <f t="shared" si="49"/>
        <v>0</v>
      </c>
      <c r="BL273" s="16" t="s">
        <v>263</v>
      </c>
      <c r="BM273" s="167" t="s">
        <v>1366</v>
      </c>
    </row>
    <row r="274" spans="2:65" s="1" customFormat="1" ht="16.5" customHeight="1">
      <c r="B274" s="155"/>
      <c r="C274" s="156" t="s">
        <v>1367</v>
      </c>
      <c r="D274" s="156" t="s">
        <v>161</v>
      </c>
      <c r="E274" s="157" t="s">
        <v>1368</v>
      </c>
      <c r="F274" s="158" t="s">
        <v>1369</v>
      </c>
      <c r="G274" s="159" t="s">
        <v>355</v>
      </c>
      <c r="H274" s="160">
        <v>3</v>
      </c>
      <c r="I274" s="161"/>
      <c r="J274" s="162">
        <f t="shared" si="40"/>
        <v>0</v>
      </c>
      <c r="K274" s="158" t="s">
        <v>1</v>
      </c>
      <c r="L274" s="31"/>
      <c r="M274" s="163" t="s">
        <v>1</v>
      </c>
      <c r="N274" s="164" t="s">
        <v>36</v>
      </c>
      <c r="O274" s="54"/>
      <c r="P274" s="165">
        <f t="shared" si="41"/>
        <v>0</v>
      </c>
      <c r="Q274" s="165">
        <v>0</v>
      </c>
      <c r="R274" s="165">
        <f t="shared" si="42"/>
        <v>0</v>
      </c>
      <c r="S274" s="165">
        <v>0</v>
      </c>
      <c r="T274" s="166">
        <f t="shared" si="43"/>
        <v>0</v>
      </c>
      <c r="AR274" s="167" t="s">
        <v>263</v>
      </c>
      <c r="AT274" s="167" t="s">
        <v>161</v>
      </c>
      <c r="AU274" s="167" t="s">
        <v>82</v>
      </c>
      <c r="AY274" s="16" t="s">
        <v>159</v>
      </c>
      <c r="BE274" s="168">
        <f t="shared" si="44"/>
        <v>0</v>
      </c>
      <c r="BF274" s="168">
        <f t="shared" si="45"/>
        <v>0</v>
      </c>
      <c r="BG274" s="168">
        <f t="shared" si="46"/>
        <v>0</v>
      </c>
      <c r="BH274" s="168">
        <f t="shared" si="47"/>
        <v>0</v>
      </c>
      <c r="BI274" s="168">
        <f t="shared" si="48"/>
        <v>0</v>
      </c>
      <c r="BJ274" s="16" t="s">
        <v>82</v>
      </c>
      <c r="BK274" s="168">
        <f t="shared" si="49"/>
        <v>0</v>
      </c>
      <c r="BL274" s="16" t="s">
        <v>263</v>
      </c>
      <c r="BM274" s="167" t="s">
        <v>1370</v>
      </c>
    </row>
    <row r="275" spans="2:65" s="1" customFormat="1" ht="24" customHeight="1">
      <c r="B275" s="155"/>
      <c r="C275" s="195" t="s">
        <v>1175</v>
      </c>
      <c r="D275" s="195" t="s">
        <v>224</v>
      </c>
      <c r="E275" s="196" t="s">
        <v>1371</v>
      </c>
      <c r="F275" s="197" t="s">
        <v>1372</v>
      </c>
      <c r="G275" s="198" t="s">
        <v>355</v>
      </c>
      <c r="H275" s="199">
        <v>3</v>
      </c>
      <c r="I275" s="200"/>
      <c r="J275" s="201">
        <f t="shared" si="40"/>
        <v>0</v>
      </c>
      <c r="K275" s="197" t="s">
        <v>1</v>
      </c>
      <c r="L275" s="202"/>
      <c r="M275" s="203" t="s">
        <v>1</v>
      </c>
      <c r="N275" s="204" t="s">
        <v>36</v>
      </c>
      <c r="O275" s="54"/>
      <c r="P275" s="165">
        <f t="shared" si="41"/>
        <v>0</v>
      </c>
      <c r="Q275" s="165">
        <v>0</v>
      </c>
      <c r="R275" s="165">
        <f t="shared" si="42"/>
        <v>0</v>
      </c>
      <c r="S275" s="165">
        <v>0</v>
      </c>
      <c r="T275" s="166">
        <f t="shared" si="43"/>
        <v>0</v>
      </c>
      <c r="AR275" s="167" t="s">
        <v>377</v>
      </c>
      <c r="AT275" s="167" t="s">
        <v>224</v>
      </c>
      <c r="AU275" s="167" t="s">
        <v>82</v>
      </c>
      <c r="AY275" s="16" t="s">
        <v>159</v>
      </c>
      <c r="BE275" s="168">
        <f t="shared" si="44"/>
        <v>0</v>
      </c>
      <c r="BF275" s="168">
        <f t="shared" si="45"/>
        <v>0</v>
      </c>
      <c r="BG275" s="168">
        <f t="shared" si="46"/>
        <v>0</v>
      </c>
      <c r="BH275" s="168">
        <f t="shared" si="47"/>
        <v>0</v>
      </c>
      <c r="BI275" s="168">
        <f t="shared" si="48"/>
        <v>0</v>
      </c>
      <c r="BJ275" s="16" t="s">
        <v>82</v>
      </c>
      <c r="BK275" s="168">
        <f t="shared" si="49"/>
        <v>0</v>
      </c>
      <c r="BL275" s="16" t="s">
        <v>263</v>
      </c>
      <c r="BM275" s="167" t="s">
        <v>1373</v>
      </c>
    </row>
    <row r="276" spans="2:65" s="1" customFormat="1" ht="16.5" customHeight="1">
      <c r="B276" s="155"/>
      <c r="C276" s="156" t="s">
        <v>1374</v>
      </c>
      <c r="D276" s="156" t="s">
        <v>161</v>
      </c>
      <c r="E276" s="157" t="s">
        <v>1375</v>
      </c>
      <c r="F276" s="158" t="s">
        <v>1376</v>
      </c>
      <c r="G276" s="159" t="s">
        <v>355</v>
      </c>
      <c r="H276" s="160">
        <v>1</v>
      </c>
      <c r="I276" s="161"/>
      <c r="J276" s="162">
        <f t="shared" si="40"/>
        <v>0</v>
      </c>
      <c r="K276" s="158" t="s">
        <v>1</v>
      </c>
      <c r="L276" s="31"/>
      <c r="M276" s="163" t="s">
        <v>1</v>
      </c>
      <c r="N276" s="164" t="s">
        <v>36</v>
      </c>
      <c r="O276" s="54"/>
      <c r="P276" s="165">
        <f t="shared" si="41"/>
        <v>0</v>
      </c>
      <c r="Q276" s="165">
        <v>0</v>
      </c>
      <c r="R276" s="165">
        <f t="shared" si="42"/>
        <v>0</v>
      </c>
      <c r="S276" s="165">
        <v>0</v>
      </c>
      <c r="T276" s="166">
        <f t="shared" si="43"/>
        <v>0</v>
      </c>
      <c r="AR276" s="167" t="s">
        <v>263</v>
      </c>
      <c r="AT276" s="167" t="s">
        <v>161</v>
      </c>
      <c r="AU276" s="167" t="s">
        <v>82</v>
      </c>
      <c r="AY276" s="16" t="s">
        <v>159</v>
      </c>
      <c r="BE276" s="168">
        <f t="shared" si="44"/>
        <v>0</v>
      </c>
      <c r="BF276" s="168">
        <f t="shared" si="45"/>
        <v>0</v>
      </c>
      <c r="BG276" s="168">
        <f t="shared" si="46"/>
        <v>0</v>
      </c>
      <c r="BH276" s="168">
        <f t="shared" si="47"/>
        <v>0</v>
      </c>
      <c r="BI276" s="168">
        <f t="shared" si="48"/>
        <v>0</v>
      </c>
      <c r="BJ276" s="16" t="s">
        <v>82</v>
      </c>
      <c r="BK276" s="168">
        <f t="shared" si="49"/>
        <v>0</v>
      </c>
      <c r="BL276" s="16" t="s">
        <v>263</v>
      </c>
      <c r="BM276" s="167" t="s">
        <v>1377</v>
      </c>
    </row>
    <row r="277" spans="2:65" s="1" customFormat="1" ht="24" customHeight="1">
      <c r="B277" s="155"/>
      <c r="C277" s="195" t="s">
        <v>1180</v>
      </c>
      <c r="D277" s="195" t="s">
        <v>224</v>
      </c>
      <c r="E277" s="196" t="s">
        <v>1378</v>
      </c>
      <c r="F277" s="197" t="s">
        <v>1379</v>
      </c>
      <c r="G277" s="198" t="s">
        <v>355</v>
      </c>
      <c r="H277" s="199">
        <v>1</v>
      </c>
      <c r="I277" s="200"/>
      <c r="J277" s="201">
        <f t="shared" si="40"/>
        <v>0</v>
      </c>
      <c r="K277" s="197" t="s">
        <v>1</v>
      </c>
      <c r="L277" s="202"/>
      <c r="M277" s="203" t="s">
        <v>1</v>
      </c>
      <c r="N277" s="204" t="s">
        <v>36</v>
      </c>
      <c r="O277" s="54"/>
      <c r="P277" s="165">
        <f t="shared" si="41"/>
        <v>0</v>
      </c>
      <c r="Q277" s="165">
        <v>0</v>
      </c>
      <c r="R277" s="165">
        <f t="shared" si="42"/>
        <v>0</v>
      </c>
      <c r="S277" s="165">
        <v>0</v>
      </c>
      <c r="T277" s="166">
        <f t="shared" si="43"/>
        <v>0</v>
      </c>
      <c r="AR277" s="167" t="s">
        <v>377</v>
      </c>
      <c r="AT277" s="167" t="s">
        <v>224</v>
      </c>
      <c r="AU277" s="167" t="s">
        <v>82</v>
      </c>
      <c r="AY277" s="16" t="s">
        <v>159</v>
      </c>
      <c r="BE277" s="168">
        <f t="shared" si="44"/>
        <v>0</v>
      </c>
      <c r="BF277" s="168">
        <f t="shared" si="45"/>
        <v>0</v>
      </c>
      <c r="BG277" s="168">
        <f t="shared" si="46"/>
        <v>0</v>
      </c>
      <c r="BH277" s="168">
        <f t="shared" si="47"/>
        <v>0</v>
      </c>
      <c r="BI277" s="168">
        <f t="shared" si="48"/>
        <v>0</v>
      </c>
      <c r="BJ277" s="16" t="s">
        <v>82</v>
      </c>
      <c r="BK277" s="168">
        <f t="shared" si="49"/>
        <v>0</v>
      </c>
      <c r="BL277" s="16" t="s">
        <v>263</v>
      </c>
      <c r="BM277" s="167" t="s">
        <v>1380</v>
      </c>
    </row>
    <row r="278" spans="2:65" s="1" customFormat="1" ht="24" customHeight="1">
      <c r="B278" s="155"/>
      <c r="C278" s="156" t="s">
        <v>1381</v>
      </c>
      <c r="D278" s="156" t="s">
        <v>161</v>
      </c>
      <c r="E278" s="157" t="s">
        <v>1382</v>
      </c>
      <c r="F278" s="158" t="s">
        <v>1383</v>
      </c>
      <c r="G278" s="159" t="s">
        <v>355</v>
      </c>
      <c r="H278" s="160">
        <v>1</v>
      </c>
      <c r="I278" s="161"/>
      <c r="J278" s="162">
        <f t="shared" si="40"/>
        <v>0</v>
      </c>
      <c r="K278" s="158" t="s">
        <v>1</v>
      </c>
      <c r="L278" s="31"/>
      <c r="M278" s="163" t="s">
        <v>1</v>
      </c>
      <c r="N278" s="164" t="s">
        <v>36</v>
      </c>
      <c r="O278" s="54"/>
      <c r="P278" s="165">
        <f t="shared" si="41"/>
        <v>0</v>
      </c>
      <c r="Q278" s="165">
        <v>0</v>
      </c>
      <c r="R278" s="165">
        <f t="shared" si="42"/>
        <v>0</v>
      </c>
      <c r="S278" s="165">
        <v>0</v>
      </c>
      <c r="T278" s="166">
        <f t="shared" si="43"/>
        <v>0</v>
      </c>
      <c r="AR278" s="167" t="s">
        <v>263</v>
      </c>
      <c r="AT278" s="167" t="s">
        <v>161</v>
      </c>
      <c r="AU278" s="167" t="s">
        <v>82</v>
      </c>
      <c r="AY278" s="16" t="s">
        <v>159</v>
      </c>
      <c r="BE278" s="168">
        <f t="shared" si="44"/>
        <v>0</v>
      </c>
      <c r="BF278" s="168">
        <f t="shared" si="45"/>
        <v>0</v>
      </c>
      <c r="BG278" s="168">
        <f t="shared" si="46"/>
        <v>0</v>
      </c>
      <c r="BH278" s="168">
        <f t="shared" si="47"/>
        <v>0</v>
      </c>
      <c r="BI278" s="168">
        <f t="shared" si="48"/>
        <v>0</v>
      </c>
      <c r="BJ278" s="16" t="s">
        <v>82</v>
      </c>
      <c r="BK278" s="168">
        <f t="shared" si="49"/>
        <v>0</v>
      </c>
      <c r="BL278" s="16" t="s">
        <v>263</v>
      </c>
      <c r="BM278" s="167" t="s">
        <v>1384</v>
      </c>
    </row>
    <row r="279" spans="2:65" s="1" customFormat="1" ht="36" customHeight="1">
      <c r="B279" s="155"/>
      <c r="C279" s="195" t="s">
        <v>1183</v>
      </c>
      <c r="D279" s="195" t="s">
        <v>224</v>
      </c>
      <c r="E279" s="196" t="s">
        <v>1385</v>
      </c>
      <c r="F279" s="197" t="s">
        <v>1386</v>
      </c>
      <c r="G279" s="198" t="s">
        <v>355</v>
      </c>
      <c r="H279" s="199">
        <v>1</v>
      </c>
      <c r="I279" s="200"/>
      <c r="J279" s="201">
        <f t="shared" si="40"/>
        <v>0</v>
      </c>
      <c r="K279" s="197" t="s">
        <v>1</v>
      </c>
      <c r="L279" s="202"/>
      <c r="M279" s="203" t="s">
        <v>1</v>
      </c>
      <c r="N279" s="204" t="s">
        <v>36</v>
      </c>
      <c r="O279" s="54"/>
      <c r="P279" s="165">
        <f t="shared" si="41"/>
        <v>0</v>
      </c>
      <c r="Q279" s="165">
        <v>0</v>
      </c>
      <c r="R279" s="165">
        <f t="shared" si="42"/>
        <v>0</v>
      </c>
      <c r="S279" s="165">
        <v>0</v>
      </c>
      <c r="T279" s="166">
        <f t="shared" si="43"/>
        <v>0</v>
      </c>
      <c r="AR279" s="167" t="s">
        <v>377</v>
      </c>
      <c r="AT279" s="167" t="s">
        <v>224</v>
      </c>
      <c r="AU279" s="167" t="s">
        <v>82</v>
      </c>
      <c r="AY279" s="16" t="s">
        <v>159</v>
      </c>
      <c r="BE279" s="168">
        <f t="shared" si="44"/>
        <v>0</v>
      </c>
      <c r="BF279" s="168">
        <f t="shared" si="45"/>
        <v>0</v>
      </c>
      <c r="BG279" s="168">
        <f t="shared" si="46"/>
        <v>0</v>
      </c>
      <c r="BH279" s="168">
        <f t="shared" si="47"/>
        <v>0</v>
      </c>
      <c r="BI279" s="168">
        <f t="shared" si="48"/>
        <v>0</v>
      </c>
      <c r="BJ279" s="16" t="s">
        <v>82</v>
      </c>
      <c r="BK279" s="168">
        <f t="shared" si="49"/>
        <v>0</v>
      </c>
      <c r="BL279" s="16" t="s">
        <v>263</v>
      </c>
      <c r="BM279" s="167" t="s">
        <v>1387</v>
      </c>
    </row>
    <row r="280" spans="2:65" s="1" customFormat="1" ht="16.5" customHeight="1">
      <c r="B280" s="155"/>
      <c r="C280" s="156" t="s">
        <v>1388</v>
      </c>
      <c r="D280" s="156" t="s">
        <v>161</v>
      </c>
      <c r="E280" s="157" t="s">
        <v>1389</v>
      </c>
      <c r="F280" s="158" t="s">
        <v>1390</v>
      </c>
      <c r="G280" s="159" t="s">
        <v>355</v>
      </c>
      <c r="H280" s="160">
        <v>1</v>
      </c>
      <c r="I280" s="161"/>
      <c r="J280" s="162">
        <f t="shared" si="40"/>
        <v>0</v>
      </c>
      <c r="K280" s="158" t="s">
        <v>1</v>
      </c>
      <c r="L280" s="31"/>
      <c r="M280" s="163" t="s">
        <v>1</v>
      </c>
      <c r="N280" s="164" t="s">
        <v>36</v>
      </c>
      <c r="O280" s="54"/>
      <c r="P280" s="165">
        <f t="shared" si="41"/>
        <v>0</v>
      </c>
      <c r="Q280" s="165">
        <v>0</v>
      </c>
      <c r="R280" s="165">
        <f t="shared" si="42"/>
        <v>0</v>
      </c>
      <c r="S280" s="165">
        <v>0</v>
      </c>
      <c r="T280" s="166">
        <f t="shared" si="43"/>
        <v>0</v>
      </c>
      <c r="AR280" s="167" t="s">
        <v>263</v>
      </c>
      <c r="AT280" s="167" t="s">
        <v>161</v>
      </c>
      <c r="AU280" s="167" t="s">
        <v>82</v>
      </c>
      <c r="AY280" s="16" t="s">
        <v>159</v>
      </c>
      <c r="BE280" s="168">
        <f t="shared" si="44"/>
        <v>0</v>
      </c>
      <c r="BF280" s="168">
        <f t="shared" si="45"/>
        <v>0</v>
      </c>
      <c r="BG280" s="168">
        <f t="shared" si="46"/>
        <v>0</v>
      </c>
      <c r="BH280" s="168">
        <f t="shared" si="47"/>
        <v>0</v>
      </c>
      <c r="BI280" s="168">
        <f t="shared" si="48"/>
        <v>0</v>
      </c>
      <c r="BJ280" s="16" t="s">
        <v>82</v>
      </c>
      <c r="BK280" s="168">
        <f t="shared" si="49"/>
        <v>0</v>
      </c>
      <c r="BL280" s="16" t="s">
        <v>263</v>
      </c>
      <c r="BM280" s="167" t="s">
        <v>1391</v>
      </c>
    </row>
    <row r="281" spans="2:65" s="1" customFormat="1" ht="24" customHeight="1">
      <c r="B281" s="155"/>
      <c r="C281" s="195" t="s">
        <v>1186</v>
      </c>
      <c r="D281" s="195" t="s">
        <v>224</v>
      </c>
      <c r="E281" s="196" t="s">
        <v>1392</v>
      </c>
      <c r="F281" s="197" t="s">
        <v>1393</v>
      </c>
      <c r="G281" s="198" t="s">
        <v>355</v>
      </c>
      <c r="H281" s="199">
        <v>1</v>
      </c>
      <c r="I281" s="200"/>
      <c r="J281" s="201">
        <f t="shared" si="40"/>
        <v>0</v>
      </c>
      <c r="K281" s="197" t="s">
        <v>1</v>
      </c>
      <c r="L281" s="202"/>
      <c r="M281" s="203" t="s">
        <v>1</v>
      </c>
      <c r="N281" s="204" t="s">
        <v>36</v>
      </c>
      <c r="O281" s="54"/>
      <c r="P281" s="165">
        <f t="shared" si="41"/>
        <v>0</v>
      </c>
      <c r="Q281" s="165">
        <v>0</v>
      </c>
      <c r="R281" s="165">
        <f t="shared" si="42"/>
        <v>0</v>
      </c>
      <c r="S281" s="165">
        <v>0</v>
      </c>
      <c r="T281" s="166">
        <f t="shared" si="43"/>
        <v>0</v>
      </c>
      <c r="AR281" s="167" t="s">
        <v>377</v>
      </c>
      <c r="AT281" s="167" t="s">
        <v>224</v>
      </c>
      <c r="AU281" s="167" t="s">
        <v>82</v>
      </c>
      <c r="AY281" s="16" t="s">
        <v>159</v>
      </c>
      <c r="BE281" s="168">
        <f t="shared" si="44"/>
        <v>0</v>
      </c>
      <c r="BF281" s="168">
        <f t="shared" si="45"/>
        <v>0</v>
      </c>
      <c r="BG281" s="168">
        <f t="shared" si="46"/>
        <v>0</v>
      </c>
      <c r="BH281" s="168">
        <f t="shared" si="47"/>
        <v>0</v>
      </c>
      <c r="BI281" s="168">
        <f t="shared" si="48"/>
        <v>0</v>
      </c>
      <c r="BJ281" s="16" t="s">
        <v>82</v>
      </c>
      <c r="BK281" s="168">
        <f t="shared" si="49"/>
        <v>0</v>
      </c>
      <c r="BL281" s="16" t="s">
        <v>263</v>
      </c>
      <c r="BM281" s="167" t="s">
        <v>1394</v>
      </c>
    </row>
    <row r="282" spans="2:65" s="1" customFormat="1" ht="16.5" customHeight="1">
      <c r="B282" s="155"/>
      <c r="C282" s="156" t="s">
        <v>1395</v>
      </c>
      <c r="D282" s="156" t="s">
        <v>161</v>
      </c>
      <c r="E282" s="157" t="s">
        <v>1396</v>
      </c>
      <c r="F282" s="158" t="s">
        <v>1397</v>
      </c>
      <c r="G282" s="159" t="s">
        <v>355</v>
      </c>
      <c r="H282" s="160">
        <v>1</v>
      </c>
      <c r="I282" s="161"/>
      <c r="J282" s="162">
        <f t="shared" si="40"/>
        <v>0</v>
      </c>
      <c r="K282" s="158" t="s">
        <v>1</v>
      </c>
      <c r="L282" s="31"/>
      <c r="M282" s="163" t="s">
        <v>1</v>
      </c>
      <c r="N282" s="164" t="s">
        <v>36</v>
      </c>
      <c r="O282" s="54"/>
      <c r="P282" s="165">
        <f t="shared" si="41"/>
        <v>0</v>
      </c>
      <c r="Q282" s="165">
        <v>0</v>
      </c>
      <c r="R282" s="165">
        <f t="shared" si="42"/>
        <v>0</v>
      </c>
      <c r="S282" s="165">
        <v>0</v>
      </c>
      <c r="T282" s="166">
        <f t="shared" si="43"/>
        <v>0</v>
      </c>
      <c r="AR282" s="167" t="s">
        <v>263</v>
      </c>
      <c r="AT282" s="167" t="s">
        <v>161</v>
      </c>
      <c r="AU282" s="167" t="s">
        <v>82</v>
      </c>
      <c r="AY282" s="16" t="s">
        <v>159</v>
      </c>
      <c r="BE282" s="168">
        <f t="shared" si="44"/>
        <v>0</v>
      </c>
      <c r="BF282" s="168">
        <f t="shared" si="45"/>
        <v>0</v>
      </c>
      <c r="BG282" s="168">
        <f t="shared" si="46"/>
        <v>0</v>
      </c>
      <c r="BH282" s="168">
        <f t="shared" si="47"/>
        <v>0</v>
      </c>
      <c r="BI282" s="168">
        <f t="shared" si="48"/>
        <v>0</v>
      </c>
      <c r="BJ282" s="16" t="s">
        <v>82</v>
      </c>
      <c r="BK282" s="168">
        <f t="shared" si="49"/>
        <v>0</v>
      </c>
      <c r="BL282" s="16" t="s">
        <v>263</v>
      </c>
      <c r="BM282" s="167" t="s">
        <v>1398</v>
      </c>
    </row>
    <row r="283" spans="2:65" s="1" customFormat="1" ht="24" customHeight="1">
      <c r="B283" s="155"/>
      <c r="C283" s="195" t="s">
        <v>1189</v>
      </c>
      <c r="D283" s="195" t="s">
        <v>224</v>
      </c>
      <c r="E283" s="196" t="s">
        <v>1399</v>
      </c>
      <c r="F283" s="197" t="s">
        <v>1400</v>
      </c>
      <c r="G283" s="198" t="s">
        <v>355</v>
      </c>
      <c r="H283" s="199">
        <v>1</v>
      </c>
      <c r="I283" s="200"/>
      <c r="J283" s="201">
        <f t="shared" si="40"/>
        <v>0</v>
      </c>
      <c r="K283" s="197" t="s">
        <v>1</v>
      </c>
      <c r="L283" s="202"/>
      <c r="M283" s="203" t="s">
        <v>1</v>
      </c>
      <c r="N283" s="204" t="s">
        <v>36</v>
      </c>
      <c r="O283" s="54"/>
      <c r="P283" s="165">
        <f t="shared" si="41"/>
        <v>0</v>
      </c>
      <c r="Q283" s="165">
        <v>0</v>
      </c>
      <c r="R283" s="165">
        <f t="shared" si="42"/>
        <v>0</v>
      </c>
      <c r="S283" s="165">
        <v>0</v>
      </c>
      <c r="T283" s="166">
        <f t="shared" si="43"/>
        <v>0</v>
      </c>
      <c r="AR283" s="167" t="s">
        <v>377</v>
      </c>
      <c r="AT283" s="167" t="s">
        <v>224</v>
      </c>
      <c r="AU283" s="167" t="s">
        <v>82</v>
      </c>
      <c r="AY283" s="16" t="s">
        <v>159</v>
      </c>
      <c r="BE283" s="168">
        <f t="shared" si="44"/>
        <v>0</v>
      </c>
      <c r="BF283" s="168">
        <f t="shared" si="45"/>
        <v>0</v>
      </c>
      <c r="BG283" s="168">
        <f t="shared" si="46"/>
        <v>0</v>
      </c>
      <c r="BH283" s="168">
        <f t="shared" si="47"/>
        <v>0</v>
      </c>
      <c r="BI283" s="168">
        <f t="shared" si="48"/>
        <v>0</v>
      </c>
      <c r="BJ283" s="16" t="s">
        <v>82</v>
      </c>
      <c r="BK283" s="168">
        <f t="shared" si="49"/>
        <v>0</v>
      </c>
      <c r="BL283" s="16" t="s">
        <v>263</v>
      </c>
      <c r="BM283" s="167" t="s">
        <v>1401</v>
      </c>
    </row>
    <row r="284" spans="2:65" s="1" customFormat="1" ht="16.5" customHeight="1">
      <c r="B284" s="155"/>
      <c r="C284" s="156" t="s">
        <v>1402</v>
      </c>
      <c r="D284" s="156" t="s">
        <v>161</v>
      </c>
      <c r="E284" s="157" t="s">
        <v>1403</v>
      </c>
      <c r="F284" s="158" t="s">
        <v>1404</v>
      </c>
      <c r="G284" s="159" t="s">
        <v>355</v>
      </c>
      <c r="H284" s="160">
        <v>1</v>
      </c>
      <c r="I284" s="161"/>
      <c r="J284" s="162">
        <f t="shared" si="40"/>
        <v>0</v>
      </c>
      <c r="K284" s="158" t="s">
        <v>1</v>
      </c>
      <c r="L284" s="31"/>
      <c r="M284" s="163" t="s">
        <v>1</v>
      </c>
      <c r="N284" s="164" t="s">
        <v>36</v>
      </c>
      <c r="O284" s="54"/>
      <c r="P284" s="165">
        <f t="shared" si="41"/>
        <v>0</v>
      </c>
      <c r="Q284" s="165">
        <v>0</v>
      </c>
      <c r="R284" s="165">
        <f t="shared" si="42"/>
        <v>0</v>
      </c>
      <c r="S284" s="165">
        <v>0</v>
      </c>
      <c r="T284" s="166">
        <f t="shared" si="43"/>
        <v>0</v>
      </c>
      <c r="AR284" s="167" t="s">
        <v>263</v>
      </c>
      <c r="AT284" s="167" t="s">
        <v>161</v>
      </c>
      <c r="AU284" s="167" t="s">
        <v>82</v>
      </c>
      <c r="AY284" s="16" t="s">
        <v>159</v>
      </c>
      <c r="BE284" s="168">
        <f t="shared" si="44"/>
        <v>0</v>
      </c>
      <c r="BF284" s="168">
        <f t="shared" si="45"/>
        <v>0</v>
      </c>
      <c r="BG284" s="168">
        <f t="shared" si="46"/>
        <v>0</v>
      </c>
      <c r="BH284" s="168">
        <f t="shared" si="47"/>
        <v>0</v>
      </c>
      <c r="BI284" s="168">
        <f t="shared" si="48"/>
        <v>0</v>
      </c>
      <c r="BJ284" s="16" t="s">
        <v>82</v>
      </c>
      <c r="BK284" s="168">
        <f t="shared" si="49"/>
        <v>0</v>
      </c>
      <c r="BL284" s="16" t="s">
        <v>263</v>
      </c>
      <c r="BM284" s="167" t="s">
        <v>1405</v>
      </c>
    </row>
    <row r="285" spans="2:65" s="1" customFormat="1" ht="16.5" customHeight="1">
      <c r="B285" s="155"/>
      <c r="C285" s="195" t="s">
        <v>1192</v>
      </c>
      <c r="D285" s="195" t="s">
        <v>224</v>
      </c>
      <c r="E285" s="196" t="s">
        <v>1406</v>
      </c>
      <c r="F285" s="197" t="s">
        <v>1407</v>
      </c>
      <c r="G285" s="198" t="s">
        <v>355</v>
      </c>
      <c r="H285" s="199">
        <v>1</v>
      </c>
      <c r="I285" s="200"/>
      <c r="J285" s="201">
        <f t="shared" si="40"/>
        <v>0</v>
      </c>
      <c r="K285" s="197" t="s">
        <v>1</v>
      </c>
      <c r="L285" s="202"/>
      <c r="M285" s="203" t="s">
        <v>1</v>
      </c>
      <c r="N285" s="204" t="s">
        <v>36</v>
      </c>
      <c r="O285" s="54"/>
      <c r="P285" s="165">
        <f t="shared" si="41"/>
        <v>0</v>
      </c>
      <c r="Q285" s="165">
        <v>0</v>
      </c>
      <c r="R285" s="165">
        <f t="shared" si="42"/>
        <v>0</v>
      </c>
      <c r="S285" s="165">
        <v>0</v>
      </c>
      <c r="T285" s="166">
        <f t="shared" si="43"/>
        <v>0</v>
      </c>
      <c r="AR285" s="167" t="s">
        <v>377</v>
      </c>
      <c r="AT285" s="167" t="s">
        <v>224</v>
      </c>
      <c r="AU285" s="167" t="s">
        <v>82</v>
      </c>
      <c r="AY285" s="16" t="s">
        <v>159</v>
      </c>
      <c r="BE285" s="168">
        <f t="shared" si="44"/>
        <v>0</v>
      </c>
      <c r="BF285" s="168">
        <f t="shared" si="45"/>
        <v>0</v>
      </c>
      <c r="BG285" s="168">
        <f t="shared" si="46"/>
        <v>0</v>
      </c>
      <c r="BH285" s="168">
        <f t="shared" si="47"/>
        <v>0</v>
      </c>
      <c r="BI285" s="168">
        <f t="shared" si="48"/>
        <v>0</v>
      </c>
      <c r="BJ285" s="16" t="s">
        <v>82</v>
      </c>
      <c r="BK285" s="168">
        <f t="shared" si="49"/>
        <v>0</v>
      </c>
      <c r="BL285" s="16" t="s">
        <v>263</v>
      </c>
      <c r="BM285" s="167" t="s">
        <v>1408</v>
      </c>
    </row>
    <row r="286" spans="2:65" s="1" customFormat="1" ht="16.5" customHeight="1">
      <c r="B286" s="155"/>
      <c r="C286" s="156" t="s">
        <v>1409</v>
      </c>
      <c r="D286" s="156" t="s">
        <v>161</v>
      </c>
      <c r="E286" s="157" t="s">
        <v>1410</v>
      </c>
      <c r="F286" s="158" t="s">
        <v>1411</v>
      </c>
      <c r="G286" s="159" t="s">
        <v>355</v>
      </c>
      <c r="H286" s="160">
        <v>1</v>
      </c>
      <c r="I286" s="161"/>
      <c r="J286" s="162">
        <f t="shared" si="40"/>
        <v>0</v>
      </c>
      <c r="K286" s="158" t="s">
        <v>1</v>
      </c>
      <c r="L286" s="31"/>
      <c r="M286" s="163" t="s">
        <v>1</v>
      </c>
      <c r="N286" s="164" t="s">
        <v>36</v>
      </c>
      <c r="O286" s="54"/>
      <c r="P286" s="165">
        <f t="shared" si="41"/>
        <v>0</v>
      </c>
      <c r="Q286" s="165">
        <v>0</v>
      </c>
      <c r="R286" s="165">
        <f t="shared" si="42"/>
        <v>0</v>
      </c>
      <c r="S286" s="165">
        <v>0</v>
      </c>
      <c r="T286" s="166">
        <f t="shared" si="43"/>
        <v>0</v>
      </c>
      <c r="AR286" s="167" t="s">
        <v>263</v>
      </c>
      <c r="AT286" s="167" t="s">
        <v>161</v>
      </c>
      <c r="AU286" s="167" t="s">
        <v>82</v>
      </c>
      <c r="AY286" s="16" t="s">
        <v>159</v>
      </c>
      <c r="BE286" s="168">
        <f t="shared" si="44"/>
        <v>0</v>
      </c>
      <c r="BF286" s="168">
        <f t="shared" si="45"/>
        <v>0</v>
      </c>
      <c r="BG286" s="168">
        <f t="shared" si="46"/>
        <v>0</v>
      </c>
      <c r="BH286" s="168">
        <f t="shared" si="47"/>
        <v>0</v>
      </c>
      <c r="BI286" s="168">
        <f t="shared" si="48"/>
        <v>0</v>
      </c>
      <c r="BJ286" s="16" t="s">
        <v>82</v>
      </c>
      <c r="BK286" s="168">
        <f t="shared" si="49"/>
        <v>0</v>
      </c>
      <c r="BL286" s="16" t="s">
        <v>263</v>
      </c>
      <c r="BM286" s="167" t="s">
        <v>1412</v>
      </c>
    </row>
    <row r="287" spans="2:65" s="1" customFormat="1" ht="24" customHeight="1">
      <c r="B287" s="155"/>
      <c r="C287" s="195" t="s">
        <v>1195</v>
      </c>
      <c r="D287" s="195" t="s">
        <v>224</v>
      </c>
      <c r="E287" s="196" t="s">
        <v>1413</v>
      </c>
      <c r="F287" s="197" t="s">
        <v>1414</v>
      </c>
      <c r="G287" s="198" t="s">
        <v>355</v>
      </c>
      <c r="H287" s="199">
        <v>1</v>
      </c>
      <c r="I287" s="200"/>
      <c r="J287" s="201">
        <f t="shared" si="40"/>
        <v>0</v>
      </c>
      <c r="K287" s="197" t="s">
        <v>1</v>
      </c>
      <c r="L287" s="202"/>
      <c r="M287" s="203" t="s">
        <v>1</v>
      </c>
      <c r="N287" s="204" t="s">
        <v>36</v>
      </c>
      <c r="O287" s="54"/>
      <c r="P287" s="165">
        <f t="shared" si="41"/>
        <v>0</v>
      </c>
      <c r="Q287" s="165">
        <v>0</v>
      </c>
      <c r="R287" s="165">
        <f t="shared" si="42"/>
        <v>0</v>
      </c>
      <c r="S287" s="165">
        <v>0</v>
      </c>
      <c r="T287" s="166">
        <f t="shared" si="43"/>
        <v>0</v>
      </c>
      <c r="AR287" s="167" t="s">
        <v>377</v>
      </c>
      <c r="AT287" s="167" t="s">
        <v>224</v>
      </c>
      <c r="AU287" s="167" t="s">
        <v>82</v>
      </c>
      <c r="AY287" s="16" t="s">
        <v>159</v>
      </c>
      <c r="BE287" s="168">
        <f t="shared" si="44"/>
        <v>0</v>
      </c>
      <c r="BF287" s="168">
        <f t="shared" si="45"/>
        <v>0</v>
      </c>
      <c r="BG287" s="168">
        <f t="shared" si="46"/>
        <v>0</v>
      </c>
      <c r="BH287" s="168">
        <f t="shared" si="47"/>
        <v>0</v>
      </c>
      <c r="BI287" s="168">
        <f t="shared" si="48"/>
        <v>0</v>
      </c>
      <c r="BJ287" s="16" t="s">
        <v>82</v>
      </c>
      <c r="BK287" s="168">
        <f t="shared" si="49"/>
        <v>0</v>
      </c>
      <c r="BL287" s="16" t="s">
        <v>263</v>
      </c>
      <c r="BM287" s="167" t="s">
        <v>1415</v>
      </c>
    </row>
    <row r="288" spans="2:65" s="1" customFormat="1" ht="24" customHeight="1">
      <c r="B288" s="155"/>
      <c r="C288" s="195" t="s">
        <v>1416</v>
      </c>
      <c r="D288" s="195" t="s">
        <v>224</v>
      </c>
      <c r="E288" s="196" t="s">
        <v>1417</v>
      </c>
      <c r="F288" s="197" t="s">
        <v>1418</v>
      </c>
      <c r="G288" s="198" t="s">
        <v>355</v>
      </c>
      <c r="H288" s="199">
        <v>1</v>
      </c>
      <c r="I288" s="200"/>
      <c r="J288" s="201">
        <f t="shared" si="40"/>
        <v>0</v>
      </c>
      <c r="K288" s="197" t="s">
        <v>1</v>
      </c>
      <c r="L288" s="202"/>
      <c r="M288" s="203" t="s">
        <v>1</v>
      </c>
      <c r="N288" s="204" t="s">
        <v>36</v>
      </c>
      <c r="O288" s="54"/>
      <c r="P288" s="165">
        <f t="shared" si="41"/>
        <v>0</v>
      </c>
      <c r="Q288" s="165">
        <v>0</v>
      </c>
      <c r="R288" s="165">
        <f t="shared" si="42"/>
        <v>0</v>
      </c>
      <c r="S288" s="165">
        <v>0</v>
      </c>
      <c r="T288" s="166">
        <f t="shared" si="43"/>
        <v>0</v>
      </c>
      <c r="AR288" s="167" t="s">
        <v>377</v>
      </c>
      <c r="AT288" s="167" t="s">
        <v>224</v>
      </c>
      <c r="AU288" s="167" t="s">
        <v>82</v>
      </c>
      <c r="AY288" s="16" t="s">
        <v>159</v>
      </c>
      <c r="BE288" s="168">
        <f t="shared" si="44"/>
        <v>0</v>
      </c>
      <c r="BF288" s="168">
        <f t="shared" si="45"/>
        <v>0</v>
      </c>
      <c r="BG288" s="168">
        <f t="shared" si="46"/>
        <v>0</v>
      </c>
      <c r="BH288" s="168">
        <f t="shared" si="47"/>
        <v>0</v>
      </c>
      <c r="BI288" s="168">
        <f t="shared" si="48"/>
        <v>0</v>
      </c>
      <c r="BJ288" s="16" t="s">
        <v>82</v>
      </c>
      <c r="BK288" s="168">
        <f t="shared" si="49"/>
        <v>0</v>
      </c>
      <c r="BL288" s="16" t="s">
        <v>263</v>
      </c>
      <c r="BM288" s="167" t="s">
        <v>1419</v>
      </c>
    </row>
    <row r="289" spans="2:65" s="1" customFormat="1" ht="24" customHeight="1">
      <c r="B289" s="155"/>
      <c r="C289" s="156" t="s">
        <v>1198</v>
      </c>
      <c r="D289" s="156" t="s">
        <v>161</v>
      </c>
      <c r="E289" s="157" t="s">
        <v>1420</v>
      </c>
      <c r="F289" s="158" t="s">
        <v>1421</v>
      </c>
      <c r="G289" s="159" t="s">
        <v>1422</v>
      </c>
      <c r="H289" s="160">
        <v>2</v>
      </c>
      <c r="I289" s="161"/>
      <c r="J289" s="162">
        <f t="shared" si="40"/>
        <v>0</v>
      </c>
      <c r="K289" s="158" t="s">
        <v>1</v>
      </c>
      <c r="L289" s="31"/>
      <c r="M289" s="163" t="s">
        <v>1</v>
      </c>
      <c r="N289" s="164" t="s">
        <v>36</v>
      </c>
      <c r="O289" s="54"/>
      <c r="P289" s="165">
        <f t="shared" si="41"/>
        <v>0</v>
      </c>
      <c r="Q289" s="165">
        <v>0</v>
      </c>
      <c r="R289" s="165">
        <f t="shared" si="42"/>
        <v>0</v>
      </c>
      <c r="S289" s="165">
        <v>0</v>
      </c>
      <c r="T289" s="166">
        <f t="shared" si="43"/>
        <v>0</v>
      </c>
      <c r="AR289" s="167" t="s">
        <v>263</v>
      </c>
      <c r="AT289" s="167" t="s">
        <v>161</v>
      </c>
      <c r="AU289" s="167" t="s">
        <v>82</v>
      </c>
      <c r="AY289" s="16" t="s">
        <v>159</v>
      </c>
      <c r="BE289" s="168">
        <f t="shared" si="44"/>
        <v>0</v>
      </c>
      <c r="BF289" s="168">
        <f t="shared" si="45"/>
        <v>0</v>
      </c>
      <c r="BG289" s="168">
        <f t="shared" si="46"/>
        <v>0</v>
      </c>
      <c r="BH289" s="168">
        <f t="shared" si="47"/>
        <v>0</v>
      </c>
      <c r="BI289" s="168">
        <f t="shared" si="48"/>
        <v>0</v>
      </c>
      <c r="BJ289" s="16" t="s">
        <v>82</v>
      </c>
      <c r="BK289" s="168">
        <f t="shared" si="49"/>
        <v>0</v>
      </c>
      <c r="BL289" s="16" t="s">
        <v>263</v>
      </c>
      <c r="BM289" s="167" t="s">
        <v>1423</v>
      </c>
    </row>
    <row r="290" spans="2:65" s="1" customFormat="1" ht="36" customHeight="1">
      <c r="B290" s="155"/>
      <c r="C290" s="195" t="s">
        <v>1424</v>
      </c>
      <c r="D290" s="195" t="s">
        <v>224</v>
      </c>
      <c r="E290" s="196" t="s">
        <v>1425</v>
      </c>
      <c r="F290" s="197" t="s">
        <v>1426</v>
      </c>
      <c r="G290" s="198" t="s">
        <v>355</v>
      </c>
      <c r="H290" s="199">
        <v>2</v>
      </c>
      <c r="I290" s="200"/>
      <c r="J290" s="201">
        <f t="shared" si="40"/>
        <v>0</v>
      </c>
      <c r="K290" s="197" t="s">
        <v>1</v>
      </c>
      <c r="L290" s="202"/>
      <c r="M290" s="203" t="s">
        <v>1</v>
      </c>
      <c r="N290" s="204" t="s">
        <v>36</v>
      </c>
      <c r="O290" s="54"/>
      <c r="P290" s="165">
        <f t="shared" si="41"/>
        <v>0</v>
      </c>
      <c r="Q290" s="165">
        <v>0</v>
      </c>
      <c r="R290" s="165">
        <f t="shared" si="42"/>
        <v>0</v>
      </c>
      <c r="S290" s="165">
        <v>0</v>
      </c>
      <c r="T290" s="166">
        <f t="shared" si="43"/>
        <v>0</v>
      </c>
      <c r="AR290" s="167" t="s">
        <v>377</v>
      </c>
      <c r="AT290" s="167" t="s">
        <v>224</v>
      </c>
      <c r="AU290" s="167" t="s">
        <v>82</v>
      </c>
      <c r="AY290" s="16" t="s">
        <v>159</v>
      </c>
      <c r="BE290" s="168">
        <f t="shared" si="44"/>
        <v>0</v>
      </c>
      <c r="BF290" s="168">
        <f t="shared" si="45"/>
        <v>0</v>
      </c>
      <c r="BG290" s="168">
        <f t="shared" si="46"/>
        <v>0</v>
      </c>
      <c r="BH290" s="168">
        <f t="shared" si="47"/>
        <v>0</v>
      </c>
      <c r="BI290" s="168">
        <f t="shared" si="48"/>
        <v>0</v>
      </c>
      <c r="BJ290" s="16" t="s">
        <v>82</v>
      </c>
      <c r="BK290" s="168">
        <f t="shared" si="49"/>
        <v>0</v>
      </c>
      <c r="BL290" s="16" t="s">
        <v>263</v>
      </c>
      <c r="BM290" s="167" t="s">
        <v>1427</v>
      </c>
    </row>
    <row r="291" spans="2:65" s="1" customFormat="1" ht="24" customHeight="1">
      <c r="B291" s="155"/>
      <c r="C291" s="156" t="s">
        <v>1201</v>
      </c>
      <c r="D291" s="156" t="s">
        <v>161</v>
      </c>
      <c r="E291" s="157" t="s">
        <v>1428</v>
      </c>
      <c r="F291" s="158" t="s">
        <v>1429</v>
      </c>
      <c r="G291" s="159" t="s">
        <v>405</v>
      </c>
      <c r="H291" s="160">
        <v>394</v>
      </c>
      <c r="I291" s="161"/>
      <c r="J291" s="162">
        <f t="shared" si="40"/>
        <v>0</v>
      </c>
      <c r="K291" s="158" t="s">
        <v>1</v>
      </c>
      <c r="L291" s="31"/>
      <c r="M291" s="163" t="s">
        <v>1</v>
      </c>
      <c r="N291" s="164" t="s">
        <v>36</v>
      </c>
      <c r="O291" s="54"/>
      <c r="P291" s="165">
        <f t="shared" si="41"/>
        <v>0</v>
      </c>
      <c r="Q291" s="165">
        <v>0</v>
      </c>
      <c r="R291" s="165">
        <f t="shared" si="42"/>
        <v>0</v>
      </c>
      <c r="S291" s="165">
        <v>0</v>
      </c>
      <c r="T291" s="166">
        <f t="shared" si="43"/>
        <v>0</v>
      </c>
      <c r="AR291" s="167" t="s">
        <v>263</v>
      </c>
      <c r="AT291" s="167" t="s">
        <v>161</v>
      </c>
      <c r="AU291" s="167" t="s">
        <v>82</v>
      </c>
      <c r="AY291" s="16" t="s">
        <v>159</v>
      </c>
      <c r="BE291" s="168">
        <f t="shared" si="44"/>
        <v>0</v>
      </c>
      <c r="BF291" s="168">
        <f t="shared" si="45"/>
        <v>0</v>
      </c>
      <c r="BG291" s="168">
        <f t="shared" si="46"/>
        <v>0</v>
      </c>
      <c r="BH291" s="168">
        <f t="shared" si="47"/>
        <v>0</v>
      </c>
      <c r="BI291" s="168">
        <f t="shared" si="48"/>
        <v>0</v>
      </c>
      <c r="BJ291" s="16" t="s">
        <v>82</v>
      </c>
      <c r="BK291" s="168">
        <f t="shared" si="49"/>
        <v>0</v>
      </c>
      <c r="BL291" s="16" t="s">
        <v>263</v>
      </c>
      <c r="BM291" s="167" t="s">
        <v>1430</v>
      </c>
    </row>
    <row r="292" spans="2:65" s="1" customFormat="1" ht="24" customHeight="1">
      <c r="B292" s="155"/>
      <c r="C292" s="156" t="s">
        <v>1431</v>
      </c>
      <c r="D292" s="156" t="s">
        <v>161</v>
      </c>
      <c r="E292" s="157" t="s">
        <v>1432</v>
      </c>
      <c r="F292" s="158" t="s">
        <v>1433</v>
      </c>
      <c r="G292" s="159" t="s">
        <v>405</v>
      </c>
      <c r="H292" s="160">
        <v>394</v>
      </c>
      <c r="I292" s="161"/>
      <c r="J292" s="162">
        <f t="shared" si="40"/>
        <v>0</v>
      </c>
      <c r="K292" s="158" t="s">
        <v>1</v>
      </c>
      <c r="L292" s="31"/>
      <c r="M292" s="163" t="s">
        <v>1</v>
      </c>
      <c r="N292" s="164" t="s">
        <v>36</v>
      </c>
      <c r="O292" s="54"/>
      <c r="P292" s="165">
        <f t="shared" si="41"/>
        <v>0</v>
      </c>
      <c r="Q292" s="165">
        <v>0</v>
      </c>
      <c r="R292" s="165">
        <f t="shared" si="42"/>
        <v>0</v>
      </c>
      <c r="S292" s="165">
        <v>0</v>
      </c>
      <c r="T292" s="166">
        <f t="shared" si="43"/>
        <v>0</v>
      </c>
      <c r="AR292" s="167" t="s">
        <v>263</v>
      </c>
      <c r="AT292" s="167" t="s">
        <v>161</v>
      </c>
      <c r="AU292" s="167" t="s">
        <v>82</v>
      </c>
      <c r="AY292" s="16" t="s">
        <v>159</v>
      </c>
      <c r="BE292" s="168">
        <f t="shared" si="44"/>
        <v>0</v>
      </c>
      <c r="BF292" s="168">
        <f t="shared" si="45"/>
        <v>0</v>
      </c>
      <c r="BG292" s="168">
        <f t="shared" si="46"/>
        <v>0</v>
      </c>
      <c r="BH292" s="168">
        <f t="shared" si="47"/>
        <v>0</v>
      </c>
      <c r="BI292" s="168">
        <f t="shared" si="48"/>
        <v>0</v>
      </c>
      <c r="BJ292" s="16" t="s">
        <v>82</v>
      </c>
      <c r="BK292" s="168">
        <f t="shared" si="49"/>
        <v>0</v>
      </c>
      <c r="BL292" s="16" t="s">
        <v>263</v>
      </c>
      <c r="BM292" s="167" t="s">
        <v>1434</v>
      </c>
    </row>
    <row r="293" spans="2:65" s="1" customFormat="1" ht="24" customHeight="1">
      <c r="B293" s="155"/>
      <c r="C293" s="156" t="s">
        <v>1204</v>
      </c>
      <c r="D293" s="156" t="s">
        <v>161</v>
      </c>
      <c r="E293" s="157" t="s">
        <v>1435</v>
      </c>
      <c r="F293" s="158" t="s">
        <v>1436</v>
      </c>
      <c r="G293" s="159" t="s">
        <v>227</v>
      </c>
      <c r="H293" s="160">
        <v>0.51700000000000002</v>
      </c>
      <c r="I293" s="161"/>
      <c r="J293" s="162">
        <f t="shared" si="40"/>
        <v>0</v>
      </c>
      <c r="K293" s="158" t="s">
        <v>1</v>
      </c>
      <c r="L293" s="31"/>
      <c r="M293" s="163" t="s">
        <v>1</v>
      </c>
      <c r="N293" s="164" t="s">
        <v>36</v>
      </c>
      <c r="O293" s="54"/>
      <c r="P293" s="165">
        <f t="shared" si="41"/>
        <v>0</v>
      </c>
      <c r="Q293" s="165">
        <v>0</v>
      </c>
      <c r="R293" s="165">
        <f t="shared" si="42"/>
        <v>0</v>
      </c>
      <c r="S293" s="165">
        <v>0</v>
      </c>
      <c r="T293" s="166">
        <f t="shared" si="43"/>
        <v>0</v>
      </c>
      <c r="AR293" s="167" t="s">
        <v>263</v>
      </c>
      <c r="AT293" s="167" t="s">
        <v>161</v>
      </c>
      <c r="AU293" s="167" t="s">
        <v>82</v>
      </c>
      <c r="AY293" s="16" t="s">
        <v>159</v>
      </c>
      <c r="BE293" s="168">
        <f t="shared" si="44"/>
        <v>0</v>
      </c>
      <c r="BF293" s="168">
        <f t="shared" si="45"/>
        <v>0</v>
      </c>
      <c r="BG293" s="168">
        <f t="shared" si="46"/>
        <v>0</v>
      </c>
      <c r="BH293" s="168">
        <f t="shared" si="47"/>
        <v>0</v>
      </c>
      <c r="BI293" s="168">
        <f t="shared" si="48"/>
        <v>0</v>
      </c>
      <c r="BJ293" s="16" t="s">
        <v>82</v>
      </c>
      <c r="BK293" s="168">
        <f t="shared" si="49"/>
        <v>0</v>
      </c>
      <c r="BL293" s="16" t="s">
        <v>263</v>
      </c>
      <c r="BM293" s="167" t="s">
        <v>1437</v>
      </c>
    </row>
    <row r="294" spans="2:65" s="11" customFormat="1" ht="22.95" customHeight="1">
      <c r="B294" s="142"/>
      <c r="D294" s="143" t="s">
        <v>69</v>
      </c>
      <c r="E294" s="153" t="s">
        <v>1438</v>
      </c>
      <c r="F294" s="153" t="s">
        <v>1439</v>
      </c>
      <c r="I294" s="145"/>
      <c r="J294" s="154">
        <f>BK294</f>
        <v>0</v>
      </c>
      <c r="L294" s="142"/>
      <c r="M294" s="147"/>
      <c r="N294" s="148"/>
      <c r="O294" s="148"/>
      <c r="P294" s="149">
        <f>SUM(P295:P304)</f>
        <v>0</v>
      </c>
      <c r="Q294" s="148"/>
      <c r="R294" s="149">
        <f>SUM(R295:R304)</f>
        <v>0</v>
      </c>
      <c r="S294" s="148"/>
      <c r="T294" s="150">
        <f>SUM(T295:T304)</f>
        <v>0</v>
      </c>
      <c r="AR294" s="143" t="s">
        <v>82</v>
      </c>
      <c r="AT294" s="151" t="s">
        <v>69</v>
      </c>
      <c r="AU294" s="151" t="s">
        <v>74</v>
      </c>
      <c r="AY294" s="143" t="s">
        <v>159</v>
      </c>
      <c r="BK294" s="152">
        <f>SUM(BK295:BK304)</f>
        <v>0</v>
      </c>
    </row>
    <row r="295" spans="2:65" s="1" customFormat="1" ht="24" customHeight="1">
      <c r="B295" s="155"/>
      <c r="C295" s="156" t="s">
        <v>1440</v>
      </c>
      <c r="D295" s="156" t="s">
        <v>161</v>
      </c>
      <c r="E295" s="157" t="s">
        <v>1441</v>
      </c>
      <c r="F295" s="158" t="s">
        <v>1442</v>
      </c>
      <c r="G295" s="159" t="s">
        <v>355</v>
      </c>
      <c r="H295" s="160">
        <v>1</v>
      </c>
      <c r="I295" s="161"/>
      <c r="J295" s="162">
        <f t="shared" ref="J295:J304" si="50">ROUND(I295*H295,2)</f>
        <v>0</v>
      </c>
      <c r="K295" s="158" t="s">
        <v>1</v>
      </c>
      <c r="L295" s="31"/>
      <c r="M295" s="163" t="s">
        <v>1</v>
      </c>
      <c r="N295" s="164" t="s">
        <v>36</v>
      </c>
      <c r="O295" s="54"/>
      <c r="P295" s="165">
        <f t="shared" ref="P295:P304" si="51">O295*H295</f>
        <v>0</v>
      </c>
      <c r="Q295" s="165">
        <v>0</v>
      </c>
      <c r="R295" s="165">
        <f t="shared" ref="R295:R304" si="52">Q295*H295</f>
        <v>0</v>
      </c>
      <c r="S295" s="165">
        <v>0</v>
      </c>
      <c r="T295" s="166">
        <f t="shared" ref="T295:T304" si="53">S295*H295</f>
        <v>0</v>
      </c>
      <c r="AR295" s="167" t="s">
        <v>263</v>
      </c>
      <c r="AT295" s="167" t="s">
        <v>161</v>
      </c>
      <c r="AU295" s="167" t="s">
        <v>82</v>
      </c>
      <c r="AY295" s="16" t="s">
        <v>159</v>
      </c>
      <c r="BE295" s="168">
        <f t="shared" ref="BE295:BE304" si="54">IF(N295="základná",J295,0)</f>
        <v>0</v>
      </c>
      <c r="BF295" s="168">
        <f t="shared" ref="BF295:BF304" si="55">IF(N295="znížená",J295,0)</f>
        <v>0</v>
      </c>
      <c r="BG295" s="168">
        <f t="shared" ref="BG295:BG304" si="56">IF(N295="zákl. prenesená",J295,0)</f>
        <v>0</v>
      </c>
      <c r="BH295" s="168">
        <f t="shared" ref="BH295:BH304" si="57">IF(N295="zníž. prenesená",J295,0)</f>
        <v>0</v>
      </c>
      <c r="BI295" s="168">
        <f t="shared" ref="BI295:BI304" si="58">IF(N295="nulová",J295,0)</f>
        <v>0</v>
      </c>
      <c r="BJ295" s="16" t="s">
        <v>82</v>
      </c>
      <c r="BK295" s="168">
        <f t="shared" ref="BK295:BK304" si="59">ROUND(I295*H295,2)</f>
        <v>0</v>
      </c>
      <c r="BL295" s="16" t="s">
        <v>263</v>
      </c>
      <c r="BM295" s="167" t="s">
        <v>1443</v>
      </c>
    </row>
    <row r="296" spans="2:65" s="1" customFormat="1" ht="16.5" customHeight="1">
      <c r="B296" s="155"/>
      <c r="C296" s="195" t="s">
        <v>1207</v>
      </c>
      <c r="D296" s="195" t="s">
        <v>224</v>
      </c>
      <c r="E296" s="196" t="s">
        <v>1444</v>
      </c>
      <c r="F296" s="197" t="s">
        <v>1445</v>
      </c>
      <c r="G296" s="198" t="s">
        <v>355</v>
      </c>
      <c r="H296" s="199">
        <v>1</v>
      </c>
      <c r="I296" s="200"/>
      <c r="J296" s="201">
        <f t="shared" si="50"/>
        <v>0</v>
      </c>
      <c r="K296" s="197" t="s">
        <v>1</v>
      </c>
      <c r="L296" s="202"/>
      <c r="M296" s="203" t="s">
        <v>1</v>
      </c>
      <c r="N296" s="204" t="s">
        <v>36</v>
      </c>
      <c r="O296" s="54"/>
      <c r="P296" s="165">
        <f t="shared" si="51"/>
        <v>0</v>
      </c>
      <c r="Q296" s="165">
        <v>0</v>
      </c>
      <c r="R296" s="165">
        <f t="shared" si="52"/>
        <v>0</v>
      </c>
      <c r="S296" s="165">
        <v>0</v>
      </c>
      <c r="T296" s="166">
        <f t="shared" si="53"/>
        <v>0</v>
      </c>
      <c r="AR296" s="167" t="s">
        <v>377</v>
      </c>
      <c r="AT296" s="167" t="s">
        <v>224</v>
      </c>
      <c r="AU296" s="167" t="s">
        <v>82</v>
      </c>
      <c r="AY296" s="16" t="s">
        <v>159</v>
      </c>
      <c r="BE296" s="168">
        <f t="shared" si="54"/>
        <v>0</v>
      </c>
      <c r="BF296" s="168">
        <f t="shared" si="55"/>
        <v>0</v>
      </c>
      <c r="BG296" s="168">
        <f t="shared" si="56"/>
        <v>0</v>
      </c>
      <c r="BH296" s="168">
        <f t="shared" si="57"/>
        <v>0</v>
      </c>
      <c r="BI296" s="168">
        <f t="shared" si="58"/>
        <v>0</v>
      </c>
      <c r="BJ296" s="16" t="s">
        <v>82</v>
      </c>
      <c r="BK296" s="168">
        <f t="shared" si="59"/>
        <v>0</v>
      </c>
      <c r="BL296" s="16" t="s">
        <v>263</v>
      </c>
      <c r="BM296" s="167" t="s">
        <v>1446</v>
      </c>
    </row>
    <row r="297" spans="2:65" s="1" customFormat="1" ht="16.5" customHeight="1">
      <c r="B297" s="155"/>
      <c r="C297" s="156" t="s">
        <v>1447</v>
      </c>
      <c r="D297" s="156" t="s">
        <v>161</v>
      </c>
      <c r="E297" s="157" t="s">
        <v>1448</v>
      </c>
      <c r="F297" s="158" t="s">
        <v>1449</v>
      </c>
      <c r="G297" s="159" t="s">
        <v>355</v>
      </c>
      <c r="H297" s="160">
        <v>1</v>
      </c>
      <c r="I297" s="161"/>
      <c r="J297" s="162">
        <f t="shared" si="50"/>
        <v>0</v>
      </c>
      <c r="K297" s="158" t="s">
        <v>1</v>
      </c>
      <c r="L297" s="31"/>
      <c r="M297" s="163" t="s">
        <v>1</v>
      </c>
      <c r="N297" s="164" t="s">
        <v>36</v>
      </c>
      <c r="O297" s="54"/>
      <c r="P297" s="165">
        <f t="shared" si="51"/>
        <v>0</v>
      </c>
      <c r="Q297" s="165">
        <v>0</v>
      </c>
      <c r="R297" s="165">
        <f t="shared" si="52"/>
        <v>0</v>
      </c>
      <c r="S297" s="165">
        <v>0</v>
      </c>
      <c r="T297" s="166">
        <f t="shared" si="53"/>
        <v>0</v>
      </c>
      <c r="AR297" s="167" t="s">
        <v>263</v>
      </c>
      <c r="AT297" s="167" t="s">
        <v>161</v>
      </c>
      <c r="AU297" s="167" t="s">
        <v>82</v>
      </c>
      <c r="AY297" s="16" t="s">
        <v>159</v>
      </c>
      <c r="BE297" s="168">
        <f t="shared" si="54"/>
        <v>0</v>
      </c>
      <c r="BF297" s="168">
        <f t="shared" si="55"/>
        <v>0</v>
      </c>
      <c r="BG297" s="168">
        <f t="shared" si="56"/>
        <v>0</v>
      </c>
      <c r="BH297" s="168">
        <f t="shared" si="57"/>
        <v>0</v>
      </c>
      <c r="BI297" s="168">
        <f t="shared" si="58"/>
        <v>0</v>
      </c>
      <c r="BJ297" s="16" t="s">
        <v>82</v>
      </c>
      <c r="BK297" s="168">
        <f t="shared" si="59"/>
        <v>0</v>
      </c>
      <c r="BL297" s="16" t="s">
        <v>263</v>
      </c>
      <c r="BM297" s="167" t="s">
        <v>1450</v>
      </c>
    </row>
    <row r="298" spans="2:65" s="1" customFormat="1" ht="36" customHeight="1">
      <c r="B298" s="155"/>
      <c r="C298" s="195" t="s">
        <v>1210</v>
      </c>
      <c r="D298" s="195" t="s">
        <v>224</v>
      </c>
      <c r="E298" s="196" t="s">
        <v>1451</v>
      </c>
      <c r="F298" s="197" t="s">
        <v>1452</v>
      </c>
      <c r="G298" s="198" t="s">
        <v>355</v>
      </c>
      <c r="H298" s="199">
        <v>1</v>
      </c>
      <c r="I298" s="200"/>
      <c r="J298" s="201">
        <f t="shared" si="50"/>
        <v>0</v>
      </c>
      <c r="K298" s="197" t="s">
        <v>1</v>
      </c>
      <c r="L298" s="202"/>
      <c r="M298" s="203" t="s">
        <v>1</v>
      </c>
      <c r="N298" s="204" t="s">
        <v>36</v>
      </c>
      <c r="O298" s="54"/>
      <c r="P298" s="165">
        <f t="shared" si="51"/>
        <v>0</v>
      </c>
      <c r="Q298" s="165">
        <v>0</v>
      </c>
      <c r="R298" s="165">
        <f t="shared" si="52"/>
        <v>0</v>
      </c>
      <c r="S298" s="165">
        <v>0</v>
      </c>
      <c r="T298" s="166">
        <f t="shared" si="53"/>
        <v>0</v>
      </c>
      <c r="AR298" s="167" t="s">
        <v>377</v>
      </c>
      <c r="AT298" s="167" t="s">
        <v>224</v>
      </c>
      <c r="AU298" s="167" t="s">
        <v>82</v>
      </c>
      <c r="AY298" s="16" t="s">
        <v>159</v>
      </c>
      <c r="BE298" s="168">
        <f t="shared" si="54"/>
        <v>0</v>
      </c>
      <c r="BF298" s="168">
        <f t="shared" si="55"/>
        <v>0</v>
      </c>
      <c r="BG298" s="168">
        <f t="shared" si="56"/>
        <v>0</v>
      </c>
      <c r="BH298" s="168">
        <f t="shared" si="57"/>
        <v>0</v>
      </c>
      <c r="BI298" s="168">
        <f t="shared" si="58"/>
        <v>0</v>
      </c>
      <c r="BJ298" s="16" t="s">
        <v>82</v>
      </c>
      <c r="BK298" s="168">
        <f t="shared" si="59"/>
        <v>0</v>
      </c>
      <c r="BL298" s="16" t="s">
        <v>263</v>
      </c>
      <c r="BM298" s="167" t="s">
        <v>1453</v>
      </c>
    </row>
    <row r="299" spans="2:65" s="1" customFormat="1" ht="36" customHeight="1">
      <c r="B299" s="155"/>
      <c r="C299" s="195" t="s">
        <v>1454</v>
      </c>
      <c r="D299" s="195" t="s">
        <v>224</v>
      </c>
      <c r="E299" s="196" t="s">
        <v>1455</v>
      </c>
      <c r="F299" s="197" t="s">
        <v>1456</v>
      </c>
      <c r="G299" s="198" t="s">
        <v>355</v>
      </c>
      <c r="H299" s="199">
        <v>1</v>
      </c>
      <c r="I299" s="200"/>
      <c r="J299" s="201">
        <f t="shared" si="50"/>
        <v>0</v>
      </c>
      <c r="K299" s="197" t="s">
        <v>1</v>
      </c>
      <c r="L299" s="202"/>
      <c r="M299" s="203" t="s">
        <v>1</v>
      </c>
      <c r="N299" s="204" t="s">
        <v>36</v>
      </c>
      <c r="O299" s="54"/>
      <c r="P299" s="165">
        <f t="shared" si="51"/>
        <v>0</v>
      </c>
      <c r="Q299" s="165">
        <v>0</v>
      </c>
      <c r="R299" s="165">
        <f t="shared" si="52"/>
        <v>0</v>
      </c>
      <c r="S299" s="165">
        <v>0</v>
      </c>
      <c r="T299" s="166">
        <f t="shared" si="53"/>
        <v>0</v>
      </c>
      <c r="AR299" s="167" t="s">
        <v>377</v>
      </c>
      <c r="AT299" s="167" t="s">
        <v>224</v>
      </c>
      <c r="AU299" s="167" t="s">
        <v>82</v>
      </c>
      <c r="AY299" s="16" t="s">
        <v>159</v>
      </c>
      <c r="BE299" s="168">
        <f t="shared" si="54"/>
        <v>0</v>
      </c>
      <c r="BF299" s="168">
        <f t="shared" si="55"/>
        <v>0</v>
      </c>
      <c r="BG299" s="168">
        <f t="shared" si="56"/>
        <v>0</v>
      </c>
      <c r="BH299" s="168">
        <f t="shared" si="57"/>
        <v>0</v>
      </c>
      <c r="BI299" s="168">
        <f t="shared" si="58"/>
        <v>0</v>
      </c>
      <c r="BJ299" s="16" t="s">
        <v>82</v>
      </c>
      <c r="BK299" s="168">
        <f t="shared" si="59"/>
        <v>0</v>
      </c>
      <c r="BL299" s="16" t="s">
        <v>263</v>
      </c>
      <c r="BM299" s="167" t="s">
        <v>1457</v>
      </c>
    </row>
    <row r="300" spans="2:65" s="1" customFormat="1" ht="24" customHeight="1">
      <c r="B300" s="155"/>
      <c r="C300" s="156" t="s">
        <v>1213</v>
      </c>
      <c r="D300" s="156" t="s">
        <v>161</v>
      </c>
      <c r="E300" s="157" t="s">
        <v>1458</v>
      </c>
      <c r="F300" s="158" t="s">
        <v>1459</v>
      </c>
      <c r="G300" s="159" t="s">
        <v>355</v>
      </c>
      <c r="H300" s="160">
        <v>7</v>
      </c>
      <c r="I300" s="161"/>
      <c r="J300" s="162">
        <f t="shared" si="50"/>
        <v>0</v>
      </c>
      <c r="K300" s="158" t="s">
        <v>1</v>
      </c>
      <c r="L300" s="31"/>
      <c r="M300" s="163" t="s">
        <v>1</v>
      </c>
      <c r="N300" s="164" t="s">
        <v>36</v>
      </c>
      <c r="O300" s="54"/>
      <c r="P300" s="165">
        <f t="shared" si="51"/>
        <v>0</v>
      </c>
      <c r="Q300" s="165">
        <v>0</v>
      </c>
      <c r="R300" s="165">
        <f t="shared" si="52"/>
        <v>0</v>
      </c>
      <c r="S300" s="165">
        <v>0</v>
      </c>
      <c r="T300" s="166">
        <f t="shared" si="53"/>
        <v>0</v>
      </c>
      <c r="AR300" s="167" t="s">
        <v>263</v>
      </c>
      <c r="AT300" s="167" t="s">
        <v>161</v>
      </c>
      <c r="AU300" s="167" t="s">
        <v>82</v>
      </c>
      <c r="AY300" s="16" t="s">
        <v>159</v>
      </c>
      <c r="BE300" s="168">
        <f t="shared" si="54"/>
        <v>0</v>
      </c>
      <c r="BF300" s="168">
        <f t="shared" si="55"/>
        <v>0</v>
      </c>
      <c r="BG300" s="168">
        <f t="shared" si="56"/>
        <v>0</v>
      </c>
      <c r="BH300" s="168">
        <f t="shared" si="57"/>
        <v>0</v>
      </c>
      <c r="BI300" s="168">
        <f t="shared" si="58"/>
        <v>0</v>
      </c>
      <c r="BJ300" s="16" t="s">
        <v>82</v>
      </c>
      <c r="BK300" s="168">
        <f t="shared" si="59"/>
        <v>0</v>
      </c>
      <c r="BL300" s="16" t="s">
        <v>263</v>
      </c>
      <c r="BM300" s="167" t="s">
        <v>1460</v>
      </c>
    </row>
    <row r="301" spans="2:65" s="1" customFormat="1" ht="24" customHeight="1">
      <c r="B301" s="155"/>
      <c r="C301" s="195" t="s">
        <v>1461</v>
      </c>
      <c r="D301" s="195" t="s">
        <v>224</v>
      </c>
      <c r="E301" s="196" t="s">
        <v>1462</v>
      </c>
      <c r="F301" s="197" t="s">
        <v>1463</v>
      </c>
      <c r="G301" s="198" t="s">
        <v>355</v>
      </c>
      <c r="H301" s="199">
        <v>7</v>
      </c>
      <c r="I301" s="200"/>
      <c r="J301" s="201">
        <f t="shared" si="50"/>
        <v>0</v>
      </c>
      <c r="K301" s="197" t="s">
        <v>1</v>
      </c>
      <c r="L301" s="202"/>
      <c r="M301" s="203" t="s">
        <v>1</v>
      </c>
      <c r="N301" s="204" t="s">
        <v>36</v>
      </c>
      <c r="O301" s="54"/>
      <c r="P301" s="165">
        <f t="shared" si="51"/>
        <v>0</v>
      </c>
      <c r="Q301" s="165">
        <v>0</v>
      </c>
      <c r="R301" s="165">
        <f t="shared" si="52"/>
        <v>0</v>
      </c>
      <c r="S301" s="165">
        <v>0</v>
      </c>
      <c r="T301" s="166">
        <f t="shared" si="53"/>
        <v>0</v>
      </c>
      <c r="AR301" s="167" t="s">
        <v>377</v>
      </c>
      <c r="AT301" s="167" t="s">
        <v>224</v>
      </c>
      <c r="AU301" s="167" t="s">
        <v>82</v>
      </c>
      <c r="AY301" s="16" t="s">
        <v>159</v>
      </c>
      <c r="BE301" s="168">
        <f t="shared" si="54"/>
        <v>0</v>
      </c>
      <c r="BF301" s="168">
        <f t="shared" si="55"/>
        <v>0</v>
      </c>
      <c r="BG301" s="168">
        <f t="shared" si="56"/>
        <v>0</v>
      </c>
      <c r="BH301" s="168">
        <f t="shared" si="57"/>
        <v>0</v>
      </c>
      <c r="BI301" s="168">
        <f t="shared" si="58"/>
        <v>0</v>
      </c>
      <c r="BJ301" s="16" t="s">
        <v>82</v>
      </c>
      <c r="BK301" s="168">
        <f t="shared" si="59"/>
        <v>0</v>
      </c>
      <c r="BL301" s="16" t="s">
        <v>263</v>
      </c>
      <c r="BM301" s="167" t="s">
        <v>1464</v>
      </c>
    </row>
    <row r="302" spans="2:65" s="1" customFormat="1" ht="16.5" customHeight="1">
      <c r="B302" s="155"/>
      <c r="C302" s="156" t="s">
        <v>1216</v>
      </c>
      <c r="D302" s="156" t="s">
        <v>161</v>
      </c>
      <c r="E302" s="157" t="s">
        <v>1465</v>
      </c>
      <c r="F302" s="158" t="s">
        <v>1466</v>
      </c>
      <c r="G302" s="159" t="s">
        <v>355</v>
      </c>
      <c r="H302" s="160">
        <v>1</v>
      </c>
      <c r="I302" s="161"/>
      <c r="J302" s="162">
        <f t="shared" si="50"/>
        <v>0</v>
      </c>
      <c r="K302" s="158" t="s">
        <v>1</v>
      </c>
      <c r="L302" s="31"/>
      <c r="M302" s="163" t="s">
        <v>1</v>
      </c>
      <c r="N302" s="164" t="s">
        <v>36</v>
      </c>
      <c r="O302" s="54"/>
      <c r="P302" s="165">
        <f t="shared" si="51"/>
        <v>0</v>
      </c>
      <c r="Q302" s="165">
        <v>0</v>
      </c>
      <c r="R302" s="165">
        <f t="shared" si="52"/>
        <v>0</v>
      </c>
      <c r="S302" s="165">
        <v>0</v>
      </c>
      <c r="T302" s="166">
        <f t="shared" si="53"/>
        <v>0</v>
      </c>
      <c r="AR302" s="167" t="s">
        <v>263</v>
      </c>
      <c r="AT302" s="167" t="s">
        <v>161</v>
      </c>
      <c r="AU302" s="167" t="s">
        <v>82</v>
      </c>
      <c r="AY302" s="16" t="s">
        <v>159</v>
      </c>
      <c r="BE302" s="168">
        <f t="shared" si="54"/>
        <v>0</v>
      </c>
      <c r="BF302" s="168">
        <f t="shared" si="55"/>
        <v>0</v>
      </c>
      <c r="BG302" s="168">
        <f t="shared" si="56"/>
        <v>0</v>
      </c>
      <c r="BH302" s="168">
        <f t="shared" si="57"/>
        <v>0</v>
      </c>
      <c r="BI302" s="168">
        <f t="shared" si="58"/>
        <v>0</v>
      </c>
      <c r="BJ302" s="16" t="s">
        <v>82</v>
      </c>
      <c r="BK302" s="168">
        <f t="shared" si="59"/>
        <v>0</v>
      </c>
      <c r="BL302" s="16" t="s">
        <v>263</v>
      </c>
      <c r="BM302" s="167" t="s">
        <v>1467</v>
      </c>
    </row>
    <row r="303" spans="2:65" s="1" customFormat="1" ht="16.5" customHeight="1">
      <c r="B303" s="155"/>
      <c r="C303" s="195" t="s">
        <v>1468</v>
      </c>
      <c r="D303" s="195" t="s">
        <v>224</v>
      </c>
      <c r="E303" s="196" t="s">
        <v>1469</v>
      </c>
      <c r="F303" s="197" t="s">
        <v>1470</v>
      </c>
      <c r="G303" s="198" t="s">
        <v>355</v>
      </c>
      <c r="H303" s="199">
        <v>1</v>
      </c>
      <c r="I303" s="200"/>
      <c r="J303" s="201">
        <f t="shared" si="50"/>
        <v>0</v>
      </c>
      <c r="K303" s="197" t="s">
        <v>1</v>
      </c>
      <c r="L303" s="202"/>
      <c r="M303" s="203" t="s">
        <v>1</v>
      </c>
      <c r="N303" s="204" t="s">
        <v>36</v>
      </c>
      <c r="O303" s="54"/>
      <c r="P303" s="165">
        <f t="shared" si="51"/>
        <v>0</v>
      </c>
      <c r="Q303" s="165">
        <v>0</v>
      </c>
      <c r="R303" s="165">
        <f t="shared" si="52"/>
        <v>0</v>
      </c>
      <c r="S303" s="165">
        <v>0</v>
      </c>
      <c r="T303" s="166">
        <f t="shared" si="53"/>
        <v>0</v>
      </c>
      <c r="AR303" s="167" t="s">
        <v>377</v>
      </c>
      <c r="AT303" s="167" t="s">
        <v>224</v>
      </c>
      <c r="AU303" s="167" t="s">
        <v>82</v>
      </c>
      <c r="AY303" s="16" t="s">
        <v>159</v>
      </c>
      <c r="BE303" s="168">
        <f t="shared" si="54"/>
        <v>0</v>
      </c>
      <c r="BF303" s="168">
        <f t="shared" si="55"/>
        <v>0</v>
      </c>
      <c r="BG303" s="168">
        <f t="shared" si="56"/>
        <v>0</v>
      </c>
      <c r="BH303" s="168">
        <f t="shared" si="57"/>
        <v>0</v>
      </c>
      <c r="BI303" s="168">
        <f t="shared" si="58"/>
        <v>0</v>
      </c>
      <c r="BJ303" s="16" t="s">
        <v>82</v>
      </c>
      <c r="BK303" s="168">
        <f t="shared" si="59"/>
        <v>0</v>
      </c>
      <c r="BL303" s="16" t="s">
        <v>263</v>
      </c>
      <c r="BM303" s="167" t="s">
        <v>1471</v>
      </c>
    </row>
    <row r="304" spans="2:65" s="1" customFormat="1" ht="24" customHeight="1">
      <c r="B304" s="155"/>
      <c r="C304" s="156" t="s">
        <v>1219</v>
      </c>
      <c r="D304" s="156" t="s">
        <v>161</v>
      </c>
      <c r="E304" s="157" t="s">
        <v>1472</v>
      </c>
      <c r="F304" s="158" t="s">
        <v>1473</v>
      </c>
      <c r="G304" s="159" t="s">
        <v>227</v>
      </c>
      <c r="H304" s="160">
        <v>6.6000000000000003E-2</v>
      </c>
      <c r="I304" s="161"/>
      <c r="J304" s="162">
        <f t="shared" si="50"/>
        <v>0</v>
      </c>
      <c r="K304" s="158" t="s">
        <v>1</v>
      </c>
      <c r="L304" s="31"/>
      <c r="M304" s="163" t="s">
        <v>1</v>
      </c>
      <c r="N304" s="164" t="s">
        <v>36</v>
      </c>
      <c r="O304" s="54"/>
      <c r="P304" s="165">
        <f t="shared" si="51"/>
        <v>0</v>
      </c>
      <c r="Q304" s="165">
        <v>0</v>
      </c>
      <c r="R304" s="165">
        <f t="shared" si="52"/>
        <v>0</v>
      </c>
      <c r="S304" s="165">
        <v>0</v>
      </c>
      <c r="T304" s="166">
        <f t="shared" si="53"/>
        <v>0</v>
      </c>
      <c r="AR304" s="167" t="s">
        <v>263</v>
      </c>
      <c r="AT304" s="167" t="s">
        <v>161</v>
      </c>
      <c r="AU304" s="167" t="s">
        <v>82</v>
      </c>
      <c r="AY304" s="16" t="s">
        <v>159</v>
      </c>
      <c r="BE304" s="168">
        <f t="shared" si="54"/>
        <v>0</v>
      </c>
      <c r="BF304" s="168">
        <f t="shared" si="55"/>
        <v>0</v>
      </c>
      <c r="BG304" s="168">
        <f t="shared" si="56"/>
        <v>0</v>
      </c>
      <c r="BH304" s="168">
        <f t="shared" si="57"/>
        <v>0</v>
      </c>
      <c r="BI304" s="168">
        <f t="shared" si="58"/>
        <v>0</v>
      </c>
      <c r="BJ304" s="16" t="s">
        <v>82</v>
      </c>
      <c r="BK304" s="168">
        <f t="shared" si="59"/>
        <v>0</v>
      </c>
      <c r="BL304" s="16" t="s">
        <v>263</v>
      </c>
      <c r="BM304" s="167" t="s">
        <v>1474</v>
      </c>
    </row>
    <row r="305" spans="2:65" s="11" customFormat="1" ht="22.95" customHeight="1">
      <c r="B305" s="142"/>
      <c r="D305" s="143" t="s">
        <v>69</v>
      </c>
      <c r="E305" s="153" t="s">
        <v>571</v>
      </c>
      <c r="F305" s="153" t="s">
        <v>572</v>
      </c>
      <c r="I305" s="145"/>
      <c r="J305" s="154">
        <f>BK305</f>
        <v>0</v>
      </c>
      <c r="L305" s="142"/>
      <c r="M305" s="147"/>
      <c r="N305" s="148"/>
      <c r="O305" s="148"/>
      <c r="P305" s="149">
        <f>SUM(P306:P349)</f>
        <v>0</v>
      </c>
      <c r="Q305" s="148"/>
      <c r="R305" s="149">
        <f>SUM(R306:R349)</f>
        <v>0</v>
      </c>
      <c r="S305" s="148"/>
      <c r="T305" s="150">
        <f>SUM(T306:T349)</f>
        <v>0</v>
      </c>
      <c r="AR305" s="143" t="s">
        <v>82</v>
      </c>
      <c r="AT305" s="151" t="s">
        <v>69</v>
      </c>
      <c r="AU305" s="151" t="s">
        <v>74</v>
      </c>
      <c r="AY305" s="143" t="s">
        <v>159</v>
      </c>
      <c r="BK305" s="152">
        <f>SUM(BK306:BK349)</f>
        <v>0</v>
      </c>
    </row>
    <row r="306" spans="2:65" s="1" customFormat="1" ht="16.5" customHeight="1">
      <c r="B306" s="155"/>
      <c r="C306" s="156" t="s">
        <v>1475</v>
      </c>
      <c r="D306" s="156" t="s">
        <v>161</v>
      </c>
      <c r="E306" s="157" t="s">
        <v>1476</v>
      </c>
      <c r="F306" s="158" t="s">
        <v>1477</v>
      </c>
      <c r="G306" s="159" t="s">
        <v>355</v>
      </c>
      <c r="H306" s="160">
        <v>12</v>
      </c>
      <c r="I306" s="161"/>
      <c r="J306" s="162">
        <f t="shared" ref="J306:J349" si="60">ROUND(I306*H306,2)</f>
        <v>0</v>
      </c>
      <c r="K306" s="158" t="s">
        <v>1</v>
      </c>
      <c r="L306" s="31"/>
      <c r="M306" s="163" t="s">
        <v>1</v>
      </c>
      <c r="N306" s="164" t="s">
        <v>36</v>
      </c>
      <c r="O306" s="54"/>
      <c r="P306" s="165">
        <f t="shared" ref="P306:P349" si="61">O306*H306</f>
        <v>0</v>
      </c>
      <c r="Q306" s="165">
        <v>0</v>
      </c>
      <c r="R306" s="165">
        <f t="shared" ref="R306:R349" si="62">Q306*H306</f>
        <v>0</v>
      </c>
      <c r="S306" s="165">
        <v>0</v>
      </c>
      <c r="T306" s="166">
        <f t="shared" ref="T306:T349" si="63">S306*H306</f>
        <v>0</v>
      </c>
      <c r="AR306" s="167" t="s">
        <v>263</v>
      </c>
      <c r="AT306" s="167" t="s">
        <v>161</v>
      </c>
      <c r="AU306" s="167" t="s">
        <v>82</v>
      </c>
      <c r="AY306" s="16" t="s">
        <v>159</v>
      </c>
      <c r="BE306" s="168">
        <f t="shared" ref="BE306:BE349" si="64">IF(N306="základná",J306,0)</f>
        <v>0</v>
      </c>
      <c r="BF306" s="168">
        <f t="shared" ref="BF306:BF349" si="65">IF(N306="znížená",J306,0)</f>
        <v>0</v>
      </c>
      <c r="BG306" s="168">
        <f t="shared" ref="BG306:BG349" si="66">IF(N306="zákl. prenesená",J306,0)</f>
        <v>0</v>
      </c>
      <c r="BH306" s="168">
        <f t="shared" ref="BH306:BH349" si="67">IF(N306="zníž. prenesená",J306,0)</f>
        <v>0</v>
      </c>
      <c r="BI306" s="168">
        <f t="shared" ref="BI306:BI349" si="68">IF(N306="nulová",J306,0)</f>
        <v>0</v>
      </c>
      <c r="BJ306" s="16" t="s">
        <v>82</v>
      </c>
      <c r="BK306" s="168">
        <f t="shared" ref="BK306:BK349" si="69">ROUND(I306*H306,2)</f>
        <v>0</v>
      </c>
      <c r="BL306" s="16" t="s">
        <v>263</v>
      </c>
      <c r="BM306" s="167" t="s">
        <v>1478</v>
      </c>
    </row>
    <row r="307" spans="2:65" s="1" customFormat="1" ht="36" customHeight="1">
      <c r="B307" s="155"/>
      <c r="C307" s="195" t="s">
        <v>1222</v>
      </c>
      <c r="D307" s="195" t="s">
        <v>224</v>
      </c>
      <c r="E307" s="196" t="s">
        <v>1479</v>
      </c>
      <c r="F307" s="197" t="s">
        <v>1480</v>
      </c>
      <c r="G307" s="198" t="s">
        <v>355</v>
      </c>
      <c r="H307" s="199">
        <v>12</v>
      </c>
      <c r="I307" s="200"/>
      <c r="J307" s="201">
        <f t="shared" si="60"/>
        <v>0</v>
      </c>
      <c r="K307" s="197" t="s">
        <v>1</v>
      </c>
      <c r="L307" s="202"/>
      <c r="M307" s="203" t="s">
        <v>1</v>
      </c>
      <c r="N307" s="204" t="s">
        <v>36</v>
      </c>
      <c r="O307" s="54"/>
      <c r="P307" s="165">
        <f t="shared" si="61"/>
        <v>0</v>
      </c>
      <c r="Q307" s="165">
        <v>0</v>
      </c>
      <c r="R307" s="165">
        <f t="shared" si="62"/>
        <v>0</v>
      </c>
      <c r="S307" s="165">
        <v>0</v>
      </c>
      <c r="T307" s="166">
        <f t="shared" si="63"/>
        <v>0</v>
      </c>
      <c r="AR307" s="167" t="s">
        <v>377</v>
      </c>
      <c r="AT307" s="167" t="s">
        <v>224</v>
      </c>
      <c r="AU307" s="167" t="s">
        <v>82</v>
      </c>
      <c r="AY307" s="16" t="s">
        <v>159</v>
      </c>
      <c r="BE307" s="168">
        <f t="shared" si="64"/>
        <v>0</v>
      </c>
      <c r="BF307" s="168">
        <f t="shared" si="65"/>
        <v>0</v>
      </c>
      <c r="BG307" s="168">
        <f t="shared" si="66"/>
        <v>0</v>
      </c>
      <c r="BH307" s="168">
        <f t="shared" si="67"/>
        <v>0</v>
      </c>
      <c r="BI307" s="168">
        <f t="shared" si="68"/>
        <v>0</v>
      </c>
      <c r="BJ307" s="16" t="s">
        <v>82</v>
      </c>
      <c r="BK307" s="168">
        <f t="shared" si="69"/>
        <v>0</v>
      </c>
      <c r="BL307" s="16" t="s">
        <v>263</v>
      </c>
      <c r="BM307" s="167" t="s">
        <v>1481</v>
      </c>
    </row>
    <row r="308" spans="2:65" s="1" customFormat="1" ht="24" customHeight="1">
      <c r="B308" s="155"/>
      <c r="C308" s="156" t="s">
        <v>1482</v>
      </c>
      <c r="D308" s="156" t="s">
        <v>161</v>
      </c>
      <c r="E308" s="157" t="s">
        <v>1483</v>
      </c>
      <c r="F308" s="158" t="s">
        <v>1484</v>
      </c>
      <c r="G308" s="159" t="s">
        <v>1422</v>
      </c>
      <c r="H308" s="160">
        <v>12</v>
      </c>
      <c r="I308" s="161"/>
      <c r="J308" s="162">
        <f t="shared" si="60"/>
        <v>0</v>
      </c>
      <c r="K308" s="158" t="s">
        <v>1</v>
      </c>
      <c r="L308" s="31"/>
      <c r="M308" s="163" t="s">
        <v>1</v>
      </c>
      <c r="N308" s="164" t="s">
        <v>36</v>
      </c>
      <c r="O308" s="54"/>
      <c r="P308" s="165">
        <f t="shared" si="61"/>
        <v>0</v>
      </c>
      <c r="Q308" s="165">
        <v>0</v>
      </c>
      <c r="R308" s="165">
        <f t="shared" si="62"/>
        <v>0</v>
      </c>
      <c r="S308" s="165">
        <v>0</v>
      </c>
      <c r="T308" s="166">
        <f t="shared" si="63"/>
        <v>0</v>
      </c>
      <c r="AR308" s="167" t="s">
        <v>263</v>
      </c>
      <c r="AT308" s="167" t="s">
        <v>161</v>
      </c>
      <c r="AU308" s="167" t="s">
        <v>82</v>
      </c>
      <c r="AY308" s="16" t="s">
        <v>159</v>
      </c>
      <c r="BE308" s="168">
        <f t="shared" si="64"/>
        <v>0</v>
      </c>
      <c r="BF308" s="168">
        <f t="shared" si="65"/>
        <v>0</v>
      </c>
      <c r="BG308" s="168">
        <f t="shared" si="66"/>
        <v>0</v>
      </c>
      <c r="BH308" s="168">
        <f t="shared" si="67"/>
        <v>0</v>
      </c>
      <c r="BI308" s="168">
        <f t="shared" si="68"/>
        <v>0</v>
      </c>
      <c r="BJ308" s="16" t="s">
        <v>82</v>
      </c>
      <c r="BK308" s="168">
        <f t="shared" si="69"/>
        <v>0</v>
      </c>
      <c r="BL308" s="16" t="s">
        <v>263</v>
      </c>
      <c r="BM308" s="167" t="s">
        <v>1485</v>
      </c>
    </row>
    <row r="309" spans="2:65" s="1" customFormat="1" ht="36" customHeight="1">
      <c r="B309" s="155"/>
      <c r="C309" s="195" t="s">
        <v>1225</v>
      </c>
      <c r="D309" s="195" t="s">
        <v>224</v>
      </c>
      <c r="E309" s="196" t="s">
        <v>1486</v>
      </c>
      <c r="F309" s="197" t="s">
        <v>1487</v>
      </c>
      <c r="G309" s="198" t="s">
        <v>355</v>
      </c>
      <c r="H309" s="199">
        <v>12</v>
      </c>
      <c r="I309" s="200"/>
      <c r="J309" s="201">
        <f t="shared" si="60"/>
        <v>0</v>
      </c>
      <c r="K309" s="197" t="s">
        <v>1</v>
      </c>
      <c r="L309" s="202"/>
      <c r="M309" s="203" t="s">
        <v>1</v>
      </c>
      <c r="N309" s="204" t="s">
        <v>36</v>
      </c>
      <c r="O309" s="54"/>
      <c r="P309" s="165">
        <f t="shared" si="61"/>
        <v>0</v>
      </c>
      <c r="Q309" s="165">
        <v>0</v>
      </c>
      <c r="R309" s="165">
        <f t="shared" si="62"/>
        <v>0</v>
      </c>
      <c r="S309" s="165">
        <v>0</v>
      </c>
      <c r="T309" s="166">
        <f t="shared" si="63"/>
        <v>0</v>
      </c>
      <c r="AR309" s="167" t="s">
        <v>377</v>
      </c>
      <c r="AT309" s="167" t="s">
        <v>224</v>
      </c>
      <c r="AU309" s="167" t="s">
        <v>82</v>
      </c>
      <c r="AY309" s="16" t="s">
        <v>159</v>
      </c>
      <c r="BE309" s="168">
        <f t="shared" si="64"/>
        <v>0</v>
      </c>
      <c r="BF309" s="168">
        <f t="shared" si="65"/>
        <v>0</v>
      </c>
      <c r="BG309" s="168">
        <f t="shared" si="66"/>
        <v>0</v>
      </c>
      <c r="BH309" s="168">
        <f t="shared" si="67"/>
        <v>0</v>
      </c>
      <c r="BI309" s="168">
        <f t="shared" si="68"/>
        <v>0</v>
      </c>
      <c r="BJ309" s="16" t="s">
        <v>82</v>
      </c>
      <c r="BK309" s="168">
        <f t="shared" si="69"/>
        <v>0</v>
      </c>
      <c r="BL309" s="16" t="s">
        <v>263</v>
      </c>
      <c r="BM309" s="167" t="s">
        <v>1488</v>
      </c>
    </row>
    <row r="310" spans="2:65" s="1" customFormat="1" ht="16.5" customHeight="1">
      <c r="B310" s="155"/>
      <c r="C310" s="156" t="s">
        <v>1489</v>
      </c>
      <c r="D310" s="156" t="s">
        <v>161</v>
      </c>
      <c r="E310" s="157" t="s">
        <v>1490</v>
      </c>
      <c r="F310" s="158" t="s">
        <v>1491</v>
      </c>
      <c r="G310" s="159" t="s">
        <v>355</v>
      </c>
      <c r="H310" s="160">
        <v>12</v>
      </c>
      <c r="I310" s="161"/>
      <c r="J310" s="162">
        <f t="shared" si="60"/>
        <v>0</v>
      </c>
      <c r="K310" s="158" t="s">
        <v>1</v>
      </c>
      <c r="L310" s="31"/>
      <c r="M310" s="163" t="s">
        <v>1</v>
      </c>
      <c r="N310" s="164" t="s">
        <v>36</v>
      </c>
      <c r="O310" s="54"/>
      <c r="P310" s="165">
        <f t="shared" si="61"/>
        <v>0</v>
      </c>
      <c r="Q310" s="165">
        <v>0</v>
      </c>
      <c r="R310" s="165">
        <f t="shared" si="62"/>
        <v>0</v>
      </c>
      <c r="S310" s="165">
        <v>0</v>
      </c>
      <c r="T310" s="166">
        <f t="shared" si="63"/>
        <v>0</v>
      </c>
      <c r="AR310" s="167" t="s">
        <v>263</v>
      </c>
      <c r="AT310" s="167" t="s">
        <v>161</v>
      </c>
      <c r="AU310" s="167" t="s">
        <v>82</v>
      </c>
      <c r="AY310" s="16" t="s">
        <v>159</v>
      </c>
      <c r="BE310" s="168">
        <f t="shared" si="64"/>
        <v>0</v>
      </c>
      <c r="BF310" s="168">
        <f t="shared" si="65"/>
        <v>0</v>
      </c>
      <c r="BG310" s="168">
        <f t="shared" si="66"/>
        <v>0</v>
      </c>
      <c r="BH310" s="168">
        <f t="shared" si="67"/>
        <v>0</v>
      </c>
      <c r="BI310" s="168">
        <f t="shared" si="68"/>
        <v>0</v>
      </c>
      <c r="BJ310" s="16" t="s">
        <v>82</v>
      </c>
      <c r="BK310" s="168">
        <f t="shared" si="69"/>
        <v>0</v>
      </c>
      <c r="BL310" s="16" t="s">
        <v>263</v>
      </c>
      <c r="BM310" s="167" t="s">
        <v>1492</v>
      </c>
    </row>
    <row r="311" spans="2:65" s="1" customFormat="1" ht="24" customHeight="1">
      <c r="B311" s="155"/>
      <c r="C311" s="195" t="s">
        <v>1228</v>
      </c>
      <c r="D311" s="195" t="s">
        <v>224</v>
      </c>
      <c r="E311" s="196" t="s">
        <v>1493</v>
      </c>
      <c r="F311" s="197" t="s">
        <v>1494</v>
      </c>
      <c r="G311" s="198" t="s">
        <v>355</v>
      </c>
      <c r="H311" s="199">
        <v>11</v>
      </c>
      <c r="I311" s="200"/>
      <c r="J311" s="201">
        <f t="shared" si="60"/>
        <v>0</v>
      </c>
      <c r="K311" s="197" t="s">
        <v>1</v>
      </c>
      <c r="L311" s="202"/>
      <c r="M311" s="203" t="s">
        <v>1</v>
      </c>
      <c r="N311" s="204" t="s">
        <v>36</v>
      </c>
      <c r="O311" s="54"/>
      <c r="P311" s="165">
        <f t="shared" si="61"/>
        <v>0</v>
      </c>
      <c r="Q311" s="165">
        <v>0</v>
      </c>
      <c r="R311" s="165">
        <f t="shared" si="62"/>
        <v>0</v>
      </c>
      <c r="S311" s="165">
        <v>0</v>
      </c>
      <c r="T311" s="166">
        <f t="shared" si="63"/>
        <v>0</v>
      </c>
      <c r="AR311" s="167" t="s">
        <v>377</v>
      </c>
      <c r="AT311" s="167" t="s">
        <v>224</v>
      </c>
      <c r="AU311" s="167" t="s">
        <v>82</v>
      </c>
      <c r="AY311" s="16" t="s">
        <v>159</v>
      </c>
      <c r="BE311" s="168">
        <f t="shared" si="64"/>
        <v>0</v>
      </c>
      <c r="BF311" s="168">
        <f t="shared" si="65"/>
        <v>0</v>
      </c>
      <c r="BG311" s="168">
        <f t="shared" si="66"/>
        <v>0</v>
      </c>
      <c r="BH311" s="168">
        <f t="shared" si="67"/>
        <v>0</v>
      </c>
      <c r="BI311" s="168">
        <f t="shared" si="68"/>
        <v>0</v>
      </c>
      <c r="BJ311" s="16" t="s">
        <v>82</v>
      </c>
      <c r="BK311" s="168">
        <f t="shared" si="69"/>
        <v>0</v>
      </c>
      <c r="BL311" s="16" t="s">
        <v>263</v>
      </c>
      <c r="BM311" s="167" t="s">
        <v>1495</v>
      </c>
    </row>
    <row r="312" spans="2:65" s="1" customFormat="1" ht="24" customHeight="1">
      <c r="B312" s="155"/>
      <c r="C312" s="195" t="s">
        <v>1496</v>
      </c>
      <c r="D312" s="195" t="s">
        <v>224</v>
      </c>
      <c r="E312" s="196" t="s">
        <v>1497</v>
      </c>
      <c r="F312" s="197" t="s">
        <v>1498</v>
      </c>
      <c r="G312" s="198" t="s">
        <v>355</v>
      </c>
      <c r="H312" s="199">
        <v>11</v>
      </c>
      <c r="I312" s="200"/>
      <c r="J312" s="201">
        <f t="shared" si="60"/>
        <v>0</v>
      </c>
      <c r="K312" s="197" t="s">
        <v>1</v>
      </c>
      <c r="L312" s="202"/>
      <c r="M312" s="203" t="s">
        <v>1</v>
      </c>
      <c r="N312" s="204" t="s">
        <v>36</v>
      </c>
      <c r="O312" s="54"/>
      <c r="P312" s="165">
        <f t="shared" si="61"/>
        <v>0</v>
      </c>
      <c r="Q312" s="165">
        <v>0</v>
      </c>
      <c r="R312" s="165">
        <f t="shared" si="62"/>
        <v>0</v>
      </c>
      <c r="S312" s="165">
        <v>0</v>
      </c>
      <c r="T312" s="166">
        <f t="shared" si="63"/>
        <v>0</v>
      </c>
      <c r="AR312" s="167" t="s">
        <v>377</v>
      </c>
      <c r="AT312" s="167" t="s">
        <v>224</v>
      </c>
      <c r="AU312" s="167" t="s">
        <v>82</v>
      </c>
      <c r="AY312" s="16" t="s">
        <v>159</v>
      </c>
      <c r="BE312" s="168">
        <f t="shared" si="64"/>
        <v>0</v>
      </c>
      <c r="BF312" s="168">
        <f t="shared" si="65"/>
        <v>0</v>
      </c>
      <c r="BG312" s="168">
        <f t="shared" si="66"/>
        <v>0</v>
      </c>
      <c r="BH312" s="168">
        <f t="shared" si="67"/>
        <v>0</v>
      </c>
      <c r="BI312" s="168">
        <f t="shared" si="68"/>
        <v>0</v>
      </c>
      <c r="BJ312" s="16" t="s">
        <v>82</v>
      </c>
      <c r="BK312" s="168">
        <f t="shared" si="69"/>
        <v>0</v>
      </c>
      <c r="BL312" s="16" t="s">
        <v>263</v>
      </c>
      <c r="BM312" s="167" t="s">
        <v>1499</v>
      </c>
    </row>
    <row r="313" spans="2:65" s="1" customFormat="1" ht="24" customHeight="1">
      <c r="B313" s="155"/>
      <c r="C313" s="195" t="s">
        <v>1231</v>
      </c>
      <c r="D313" s="195" t="s">
        <v>224</v>
      </c>
      <c r="E313" s="196" t="s">
        <v>1500</v>
      </c>
      <c r="F313" s="197" t="s">
        <v>1501</v>
      </c>
      <c r="G313" s="198" t="s">
        <v>355</v>
      </c>
      <c r="H313" s="199">
        <v>1</v>
      </c>
      <c r="I313" s="200"/>
      <c r="J313" s="201">
        <f t="shared" si="60"/>
        <v>0</v>
      </c>
      <c r="K313" s="197" t="s">
        <v>1</v>
      </c>
      <c r="L313" s="202"/>
      <c r="M313" s="203" t="s">
        <v>1</v>
      </c>
      <c r="N313" s="204" t="s">
        <v>36</v>
      </c>
      <c r="O313" s="54"/>
      <c r="P313" s="165">
        <f t="shared" si="61"/>
        <v>0</v>
      </c>
      <c r="Q313" s="165">
        <v>0</v>
      </c>
      <c r="R313" s="165">
        <f t="shared" si="62"/>
        <v>0</v>
      </c>
      <c r="S313" s="165">
        <v>0</v>
      </c>
      <c r="T313" s="166">
        <f t="shared" si="63"/>
        <v>0</v>
      </c>
      <c r="AR313" s="167" t="s">
        <v>377</v>
      </c>
      <c r="AT313" s="167" t="s">
        <v>224</v>
      </c>
      <c r="AU313" s="167" t="s">
        <v>82</v>
      </c>
      <c r="AY313" s="16" t="s">
        <v>159</v>
      </c>
      <c r="BE313" s="168">
        <f t="shared" si="64"/>
        <v>0</v>
      </c>
      <c r="BF313" s="168">
        <f t="shared" si="65"/>
        <v>0</v>
      </c>
      <c r="BG313" s="168">
        <f t="shared" si="66"/>
        <v>0</v>
      </c>
      <c r="BH313" s="168">
        <f t="shared" si="67"/>
        <v>0</v>
      </c>
      <c r="BI313" s="168">
        <f t="shared" si="68"/>
        <v>0</v>
      </c>
      <c r="BJ313" s="16" t="s">
        <v>82</v>
      </c>
      <c r="BK313" s="168">
        <f t="shared" si="69"/>
        <v>0</v>
      </c>
      <c r="BL313" s="16" t="s">
        <v>263</v>
      </c>
      <c r="BM313" s="167" t="s">
        <v>1502</v>
      </c>
    </row>
    <row r="314" spans="2:65" s="1" customFormat="1" ht="24" customHeight="1">
      <c r="B314" s="155"/>
      <c r="C314" s="195" t="s">
        <v>1503</v>
      </c>
      <c r="D314" s="195" t="s">
        <v>224</v>
      </c>
      <c r="E314" s="196" t="s">
        <v>1504</v>
      </c>
      <c r="F314" s="197" t="s">
        <v>1505</v>
      </c>
      <c r="G314" s="198" t="s">
        <v>355</v>
      </c>
      <c r="H314" s="199">
        <v>1</v>
      </c>
      <c r="I314" s="200"/>
      <c r="J314" s="201">
        <f t="shared" si="60"/>
        <v>0</v>
      </c>
      <c r="K314" s="197" t="s">
        <v>1</v>
      </c>
      <c r="L314" s="202"/>
      <c r="M314" s="203" t="s">
        <v>1</v>
      </c>
      <c r="N314" s="204" t="s">
        <v>36</v>
      </c>
      <c r="O314" s="54"/>
      <c r="P314" s="165">
        <f t="shared" si="61"/>
        <v>0</v>
      </c>
      <c r="Q314" s="165">
        <v>0</v>
      </c>
      <c r="R314" s="165">
        <f t="shared" si="62"/>
        <v>0</v>
      </c>
      <c r="S314" s="165">
        <v>0</v>
      </c>
      <c r="T314" s="166">
        <f t="shared" si="63"/>
        <v>0</v>
      </c>
      <c r="AR314" s="167" t="s">
        <v>377</v>
      </c>
      <c r="AT314" s="167" t="s">
        <v>224</v>
      </c>
      <c r="AU314" s="167" t="s">
        <v>82</v>
      </c>
      <c r="AY314" s="16" t="s">
        <v>159</v>
      </c>
      <c r="BE314" s="168">
        <f t="shared" si="64"/>
        <v>0</v>
      </c>
      <c r="BF314" s="168">
        <f t="shared" si="65"/>
        <v>0</v>
      </c>
      <c r="BG314" s="168">
        <f t="shared" si="66"/>
        <v>0</v>
      </c>
      <c r="BH314" s="168">
        <f t="shared" si="67"/>
        <v>0</v>
      </c>
      <c r="BI314" s="168">
        <f t="shared" si="68"/>
        <v>0</v>
      </c>
      <c r="BJ314" s="16" t="s">
        <v>82</v>
      </c>
      <c r="BK314" s="168">
        <f t="shared" si="69"/>
        <v>0</v>
      </c>
      <c r="BL314" s="16" t="s">
        <v>263</v>
      </c>
      <c r="BM314" s="167" t="s">
        <v>1506</v>
      </c>
    </row>
    <row r="315" spans="2:65" s="1" customFormat="1" ht="16.5" customHeight="1">
      <c r="B315" s="155"/>
      <c r="C315" s="156" t="s">
        <v>1234</v>
      </c>
      <c r="D315" s="156" t="s">
        <v>161</v>
      </c>
      <c r="E315" s="157" t="s">
        <v>1507</v>
      </c>
      <c r="F315" s="158" t="s">
        <v>1508</v>
      </c>
      <c r="G315" s="159" t="s">
        <v>355</v>
      </c>
      <c r="H315" s="160">
        <v>6</v>
      </c>
      <c r="I315" s="161"/>
      <c r="J315" s="162">
        <f t="shared" si="60"/>
        <v>0</v>
      </c>
      <c r="K315" s="158" t="s">
        <v>1</v>
      </c>
      <c r="L315" s="31"/>
      <c r="M315" s="163" t="s">
        <v>1</v>
      </c>
      <c r="N315" s="164" t="s">
        <v>36</v>
      </c>
      <c r="O315" s="54"/>
      <c r="P315" s="165">
        <f t="shared" si="61"/>
        <v>0</v>
      </c>
      <c r="Q315" s="165">
        <v>0</v>
      </c>
      <c r="R315" s="165">
        <f t="shared" si="62"/>
        <v>0</v>
      </c>
      <c r="S315" s="165">
        <v>0</v>
      </c>
      <c r="T315" s="166">
        <f t="shared" si="63"/>
        <v>0</v>
      </c>
      <c r="AR315" s="167" t="s">
        <v>263</v>
      </c>
      <c r="AT315" s="167" t="s">
        <v>161</v>
      </c>
      <c r="AU315" s="167" t="s">
        <v>82</v>
      </c>
      <c r="AY315" s="16" t="s">
        <v>159</v>
      </c>
      <c r="BE315" s="168">
        <f t="shared" si="64"/>
        <v>0</v>
      </c>
      <c r="BF315" s="168">
        <f t="shared" si="65"/>
        <v>0</v>
      </c>
      <c r="BG315" s="168">
        <f t="shared" si="66"/>
        <v>0</v>
      </c>
      <c r="BH315" s="168">
        <f t="shared" si="67"/>
        <v>0</v>
      </c>
      <c r="BI315" s="168">
        <f t="shared" si="68"/>
        <v>0</v>
      </c>
      <c r="BJ315" s="16" t="s">
        <v>82</v>
      </c>
      <c r="BK315" s="168">
        <f t="shared" si="69"/>
        <v>0</v>
      </c>
      <c r="BL315" s="16" t="s">
        <v>263</v>
      </c>
      <c r="BM315" s="167" t="s">
        <v>1509</v>
      </c>
    </row>
    <row r="316" spans="2:65" s="1" customFormat="1" ht="24" customHeight="1">
      <c r="B316" s="155"/>
      <c r="C316" s="195" t="s">
        <v>1510</v>
      </c>
      <c r="D316" s="195" t="s">
        <v>224</v>
      </c>
      <c r="E316" s="196" t="s">
        <v>1511</v>
      </c>
      <c r="F316" s="197" t="s">
        <v>1512</v>
      </c>
      <c r="G316" s="198" t="s">
        <v>355</v>
      </c>
      <c r="H316" s="199">
        <v>6</v>
      </c>
      <c r="I316" s="200"/>
      <c r="J316" s="201">
        <f t="shared" si="60"/>
        <v>0</v>
      </c>
      <c r="K316" s="197" t="s">
        <v>1</v>
      </c>
      <c r="L316" s="202"/>
      <c r="M316" s="203" t="s">
        <v>1</v>
      </c>
      <c r="N316" s="204" t="s">
        <v>36</v>
      </c>
      <c r="O316" s="54"/>
      <c r="P316" s="165">
        <f t="shared" si="61"/>
        <v>0</v>
      </c>
      <c r="Q316" s="165">
        <v>0</v>
      </c>
      <c r="R316" s="165">
        <f t="shared" si="62"/>
        <v>0</v>
      </c>
      <c r="S316" s="165">
        <v>0</v>
      </c>
      <c r="T316" s="166">
        <f t="shared" si="63"/>
        <v>0</v>
      </c>
      <c r="AR316" s="167" t="s">
        <v>377</v>
      </c>
      <c r="AT316" s="167" t="s">
        <v>224</v>
      </c>
      <c r="AU316" s="167" t="s">
        <v>82</v>
      </c>
      <c r="AY316" s="16" t="s">
        <v>159</v>
      </c>
      <c r="BE316" s="168">
        <f t="shared" si="64"/>
        <v>0</v>
      </c>
      <c r="BF316" s="168">
        <f t="shared" si="65"/>
        <v>0</v>
      </c>
      <c r="BG316" s="168">
        <f t="shared" si="66"/>
        <v>0</v>
      </c>
      <c r="BH316" s="168">
        <f t="shared" si="67"/>
        <v>0</v>
      </c>
      <c r="BI316" s="168">
        <f t="shared" si="68"/>
        <v>0</v>
      </c>
      <c r="BJ316" s="16" t="s">
        <v>82</v>
      </c>
      <c r="BK316" s="168">
        <f t="shared" si="69"/>
        <v>0</v>
      </c>
      <c r="BL316" s="16" t="s">
        <v>263</v>
      </c>
      <c r="BM316" s="167" t="s">
        <v>1513</v>
      </c>
    </row>
    <row r="317" spans="2:65" s="1" customFormat="1" ht="24" customHeight="1">
      <c r="B317" s="155"/>
      <c r="C317" s="156" t="s">
        <v>1237</v>
      </c>
      <c r="D317" s="156" t="s">
        <v>161</v>
      </c>
      <c r="E317" s="157" t="s">
        <v>1514</v>
      </c>
      <c r="F317" s="158" t="s">
        <v>1515</v>
      </c>
      <c r="G317" s="159" t="s">
        <v>1422</v>
      </c>
      <c r="H317" s="160">
        <v>30</v>
      </c>
      <c r="I317" s="161"/>
      <c r="J317" s="162">
        <f t="shared" si="60"/>
        <v>0</v>
      </c>
      <c r="K317" s="158" t="s">
        <v>1</v>
      </c>
      <c r="L317" s="31"/>
      <c r="M317" s="163" t="s">
        <v>1</v>
      </c>
      <c r="N317" s="164" t="s">
        <v>36</v>
      </c>
      <c r="O317" s="54"/>
      <c r="P317" s="165">
        <f t="shared" si="61"/>
        <v>0</v>
      </c>
      <c r="Q317" s="165">
        <v>0</v>
      </c>
      <c r="R317" s="165">
        <f t="shared" si="62"/>
        <v>0</v>
      </c>
      <c r="S317" s="165">
        <v>0</v>
      </c>
      <c r="T317" s="166">
        <f t="shared" si="63"/>
        <v>0</v>
      </c>
      <c r="AR317" s="167" t="s">
        <v>263</v>
      </c>
      <c r="AT317" s="167" t="s">
        <v>161</v>
      </c>
      <c r="AU317" s="167" t="s">
        <v>82</v>
      </c>
      <c r="AY317" s="16" t="s">
        <v>159</v>
      </c>
      <c r="BE317" s="168">
        <f t="shared" si="64"/>
        <v>0</v>
      </c>
      <c r="BF317" s="168">
        <f t="shared" si="65"/>
        <v>0</v>
      </c>
      <c r="BG317" s="168">
        <f t="shared" si="66"/>
        <v>0</v>
      </c>
      <c r="BH317" s="168">
        <f t="shared" si="67"/>
        <v>0</v>
      </c>
      <c r="BI317" s="168">
        <f t="shared" si="68"/>
        <v>0</v>
      </c>
      <c r="BJ317" s="16" t="s">
        <v>82</v>
      </c>
      <c r="BK317" s="168">
        <f t="shared" si="69"/>
        <v>0</v>
      </c>
      <c r="BL317" s="16" t="s">
        <v>263</v>
      </c>
      <c r="BM317" s="167" t="s">
        <v>1516</v>
      </c>
    </row>
    <row r="318" spans="2:65" s="1" customFormat="1" ht="36" customHeight="1">
      <c r="B318" s="155"/>
      <c r="C318" s="195" t="s">
        <v>1517</v>
      </c>
      <c r="D318" s="195" t="s">
        <v>224</v>
      </c>
      <c r="E318" s="196" t="s">
        <v>1518</v>
      </c>
      <c r="F318" s="197" t="s">
        <v>1519</v>
      </c>
      <c r="G318" s="198" t="s">
        <v>355</v>
      </c>
      <c r="H318" s="199">
        <v>30</v>
      </c>
      <c r="I318" s="200"/>
      <c r="J318" s="201">
        <f t="shared" si="60"/>
        <v>0</v>
      </c>
      <c r="K318" s="197" t="s">
        <v>1</v>
      </c>
      <c r="L318" s="202"/>
      <c r="M318" s="203" t="s">
        <v>1</v>
      </c>
      <c r="N318" s="204" t="s">
        <v>36</v>
      </c>
      <c r="O318" s="54"/>
      <c r="P318" s="165">
        <f t="shared" si="61"/>
        <v>0</v>
      </c>
      <c r="Q318" s="165">
        <v>0</v>
      </c>
      <c r="R318" s="165">
        <f t="shared" si="62"/>
        <v>0</v>
      </c>
      <c r="S318" s="165">
        <v>0</v>
      </c>
      <c r="T318" s="166">
        <f t="shared" si="63"/>
        <v>0</v>
      </c>
      <c r="AR318" s="167" t="s">
        <v>377</v>
      </c>
      <c r="AT318" s="167" t="s">
        <v>224</v>
      </c>
      <c r="AU318" s="167" t="s">
        <v>82</v>
      </c>
      <c r="AY318" s="16" t="s">
        <v>159</v>
      </c>
      <c r="BE318" s="168">
        <f t="shared" si="64"/>
        <v>0</v>
      </c>
      <c r="BF318" s="168">
        <f t="shared" si="65"/>
        <v>0</v>
      </c>
      <c r="BG318" s="168">
        <f t="shared" si="66"/>
        <v>0</v>
      </c>
      <c r="BH318" s="168">
        <f t="shared" si="67"/>
        <v>0</v>
      </c>
      <c r="BI318" s="168">
        <f t="shared" si="68"/>
        <v>0</v>
      </c>
      <c r="BJ318" s="16" t="s">
        <v>82</v>
      </c>
      <c r="BK318" s="168">
        <f t="shared" si="69"/>
        <v>0</v>
      </c>
      <c r="BL318" s="16" t="s">
        <v>263</v>
      </c>
      <c r="BM318" s="167" t="s">
        <v>1520</v>
      </c>
    </row>
    <row r="319" spans="2:65" s="1" customFormat="1" ht="16.5" customHeight="1">
      <c r="B319" s="155"/>
      <c r="C319" s="156" t="s">
        <v>1240</v>
      </c>
      <c r="D319" s="156" t="s">
        <v>161</v>
      </c>
      <c r="E319" s="157" t="s">
        <v>1521</v>
      </c>
      <c r="F319" s="158" t="s">
        <v>1522</v>
      </c>
      <c r="G319" s="159" t="s">
        <v>355</v>
      </c>
      <c r="H319" s="160">
        <v>30</v>
      </c>
      <c r="I319" s="161"/>
      <c r="J319" s="162">
        <f t="shared" si="60"/>
        <v>0</v>
      </c>
      <c r="K319" s="158" t="s">
        <v>1</v>
      </c>
      <c r="L319" s="31"/>
      <c r="M319" s="163" t="s">
        <v>1</v>
      </c>
      <c r="N319" s="164" t="s">
        <v>36</v>
      </c>
      <c r="O319" s="54"/>
      <c r="P319" s="165">
        <f t="shared" si="61"/>
        <v>0</v>
      </c>
      <c r="Q319" s="165">
        <v>0</v>
      </c>
      <c r="R319" s="165">
        <f t="shared" si="62"/>
        <v>0</v>
      </c>
      <c r="S319" s="165">
        <v>0</v>
      </c>
      <c r="T319" s="166">
        <f t="shared" si="63"/>
        <v>0</v>
      </c>
      <c r="AR319" s="167" t="s">
        <v>263</v>
      </c>
      <c r="AT319" s="167" t="s">
        <v>161</v>
      </c>
      <c r="AU319" s="167" t="s">
        <v>82</v>
      </c>
      <c r="AY319" s="16" t="s">
        <v>159</v>
      </c>
      <c r="BE319" s="168">
        <f t="shared" si="64"/>
        <v>0</v>
      </c>
      <c r="BF319" s="168">
        <f t="shared" si="65"/>
        <v>0</v>
      </c>
      <c r="BG319" s="168">
        <f t="shared" si="66"/>
        <v>0</v>
      </c>
      <c r="BH319" s="168">
        <f t="shared" si="67"/>
        <v>0</v>
      </c>
      <c r="BI319" s="168">
        <f t="shared" si="68"/>
        <v>0</v>
      </c>
      <c r="BJ319" s="16" t="s">
        <v>82</v>
      </c>
      <c r="BK319" s="168">
        <f t="shared" si="69"/>
        <v>0</v>
      </c>
      <c r="BL319" s="16" t="s">
        <v>263</v>
      </c>
      <c r="BM319" s="167" t="s">
        <v>1523</v>
      </c>
    </row>
    <row r="320" spans="2:65" s="1" customFormat="1" ht="24" customHeight="1">
      <c r="B320" s="155"/>
      <c r="C320" s="195" t="s">
        <v>1524</v>
      </c>
      <c r="D320" s="195" t="s">
        <v>224</v>
      </c>
      <c r="E320" s="196" t="s">
        <v>1525</v>
      </c>
      <c r="F320" s="197" t="s">
        <v>1526</v>
      </c>
      <c r="G320" s="198" t="s">
        <v>355</v>
      </c>
      <c r="H320" s="199">
        <v>29</v>
      </c>
      <c r="I320" s="200"/>
      <c r="J320" s="201">
        <f t="shared" si="60"/>
        <v>0</v>
      </c>
      <c r="K320" s="197" t="s">
        <v>1</v>
      </c>
      <c r="L320" s="202"/>
      <c r="M320" s="203" t="s">
        <v>1</v>
      </c>
      <c r="N320" s="204" t="s">
        <v>36</v>
      </c>
      <c r="O320" s="54"/>
      <c r="P320" s="165">
        <f t="shared" si="61"/>
        <v>0</v>
      </c>
      <c r="Q320" s="165">
        <v>0</v>
      </c>
      <c r="R320" s="165">
        <f t="shared" si="62"/>
        <v>0</v>
      </c>
      <c r="S320" s="165">
        <v>0</v>
      </c>
      <c r="T320" s="166">
        <f t="shared" si="63"/>
        <v>0</v>
      </c>
      <c r="AR320" s="167" t="s">
        <v>377</v>
      </c>
      <c r="AT320" s="167" t="s">
        <v>224</v>
      </c>
      <c r="AU320" s="167" t="s">
        <v>82</v>
      </c>
      <c r="AY320" s="16" t="s">
        <v>159</v>
      </c>
      <c r="BE320" s="168">
        <f t="shared" si="64"/>
        <v>0</v>
      </c>
      <c r="BF320" s="168">
        <f t="shared" si="65"/>
        <v>0</v>
      </c>
      <c r="BG320" s="168">
        <f t="shared" si="66"/>
        <v>0</v>
      </c>
      <c r="BH320" s="168">
        <f t="shared" si="67"/>
        <v>0</v>
      </c>
      <c r="BI320" s="168">
        <f t="shared" si="68"/>
        <v>0</v>
      </c>
      <c r="BJ320" s="16" t="s">
        <v>82</v>
      </c>
      <c r="BK320" s="168">
        <f t="shared" si="69"/>
        <v>0</v>
      </c>
      <c r="BL320" s="16" t="s">
        <v>263</v>
      </c>
      <c r="BM320" s="167" t="s">
        <v>1527</v>
      </c>
    </row>
    <row r="321" spans="2:65" s="1" customFormat="1" ht="24" customHeight="1">
      <c r="B321" s="155"/>
      <c r="C321" s="195" t="s">
        <v>1243</v>
      </c>
      <c r="D321" s="195" t="s">
        <v>224</v>
      </c>
      <c r="E321" s="196" t="s">
        <v>1528</v>
      </c>
      <c r="F321" s="197" t="s">
        <v>1529</v>
      </c>
      <c r="G321" s="198" t="s">
        <v>355</v>
      </c>
      <c r="H321" s="199">
        <v>1</v>
      </c>
      <c r="I321" s="200"/>
      <c r="J321" s="201">
        <f t="shared" si="60"/>
        <v>0</v>
      </c>
      <c r="K321" s="197" t="s">
        <v>1</v>
      </c>
      <c r="L321" s="202"/>
      <c r="M321" s="203" t="s">
        <v>1</v>
      </c>
      <c r="N321" s="204" t="s">
        <v>36</v>
      </c>
      <c r="O321" s="54"/>
      <c r="P321" s="165">
        <f t="shared" si="61"/>
        <v>0</v>
      </c>
      <c r="Q321" s="165">
        <v>0</v>
      </c>
      <c r="R321" s="165">
        <f t="shared" si="62"/>
        <v>0</v>
      </c>
      <c r="S321" s="165">
        <v>0</v>
      </c>
      <c r="T321" s="166">
        <f t="shared" si="63"/>
        <v>0</v>
      </c>
      <c r="AR321" s="167" t="s">
        <v>377</v>
      </c>
      <c r="AT321" s="167" t="s">
        <v>224</v>
      </c>
      <c r="AU321" s="167" t="s">
        <v>82</v>
      </c>
      <c r="AY321" s="16" t="s">
        <v>159</v>
      </c>
      <c r="BE321" s="168">
        <f t="shared" si="64"/>
        <v>0</v>
      </c>
      <c r="BF321" s="168">
        <f t="shared" si="65"/>
        <v>0</v>
      </c>
      <c r="BG321" s="168">
        <f t="shared" si="66"/>
        <v>0</v>
      </c>
      <c r="BH321" s="168">
        <f t="shared" si="67"/>
        <v>0</v>
      </c>
      <c r="BI321" s="168">
        <f t="shared" si="68"/>
        <v>0</v>
      </c>
      <c r="BJ321" s="16" t="s">
        <v>82</v>
      </c>
      <c r="BK321" s="168">
        <f t="shared" si="69"/>
        <v>0</v>
      </c>
      <c r="BL321" s="16" t="s">
        <v>263</v>
      </c>
      <c r="BM321" s="167" t="s">
        <v>1530</v>
      </c>
    </row>
    <row r="322" spans="2:65" s="1" customFormat="1" ht="16.5" customHeight="1">
      <c r="B322" s="155"/>
      <c r="C322" s="156" t="s">
        <v>1531</v>
      </c>
      <c r="D322" s="156" t="s">
        <v>161</v>
      </c>
      <c r="E322" s="157" t="s">
        <v>1532</v>
      </c>
      <c r="F322" s="158" t="s">
        <v>1533</v>
      </c>
      <c r="G322" s="159" t="s">
        <v>355</v>
      </c>
      <c r="H322" s="160">
        <v>2</v>
      </c>
      <c r="I322" s="161"/>
      <c r="J322" s="162">
        <f t="shared" si="60"/>
        <v>0</v>
      </c>
      <c r="K322" s="158" t="s">
        <v>1</v>
      </c>
      <c r="L322" s="31"/>
      <c r="M322" s="163" t="s">
        <v>1</v>
      </c>
      <c r="N322" s="164" t="s">
        <v>36</v>
      </c>
      <c r="O322" s="54"/>
      <c r="P322" s="165">
        <f t="shared" si="61"/>
        <v>0</v>
      </c>
      <c r="Q322" s="165">
        <v>0</v>
      </c>
      <c r="R322" s="165">
        <f t="shared" si="62"/>
        <v>0</v>
      </c>
      <c r="S322" s="165">
        <v>0</v>
      </c>
      <c r="T322" s="166">
        <f t="shared" si="63"/>
        <v>0</v>
      </c>
      <c r="AR322" s="167" t="s">
        <v>263</v>
      </c>
      <c r="AT322" s="167" t="s">
        <v>161</v>
      </c>
      <c r="AU322" s="167" t="s">
        <v>82</v>
      </c>
      <c r="AY322" s="16" t="s">
        <v>159</v>
      </c>
      <c r="BE322" s="168">
        <f t="shared" si="64"/>
        <v>0</v>
      </c>
      <c r="BF322" s="168">
        <f t="shared" si="65"/>
        <v>0</v>
      </c>
      <c r="BG322" s="168">
        <f t="shared" si="66"/>
        <v>0</v>
      </c>
      <c r="BH322" s="168">
        <f t="shared" si="67"/>
        <v>0</v>
      </c>
      <c r="BI322" s="168">
        <f t="shared" si="68"/>
        <v>0</v>
      </c>
      <c r="BJ322" s="16" t="s">
        <v>82</v>
      </c>
      <c r="BK322" s="168">
        <f t="shared" si="69"/>
        <v>0</v>
      </c>
      <c r="BL322" s="16" t="s">
        <v>263</v>
      </c>
      <c r="BM322" s="167" t="s">
        <v>1534</v>
      </c>
    </row>
    <row r="323" spans="2:65" s="1" customFormat="1" ht="24" customHeight="1">
      <c r="B323" s="155"/>
      <c r="C323" s="195" t="s">
        <v>1246</v>
      </c>
      <c r="D323" s="195" t="s">
        <v>224</v>
      </c>
      <c r="E323" s="196" t="s">
        <v>1535</v>
      </c>
      <c r="F323" s="197" t="s">
        <v>1536</v>
      </c>
      <c r="G323" s="198" t="s">
        <v>355</v>
      </c>
      <c r="H323" s="199">
        <v>2</v>
      </c>
      <c r="I323" s="200"/>
      <c r="J323" s="201">
        <f t="shared" si="60"/>
        <v>0</v>
      </c>
      <c r="K323" s="197" t="s">
        <v>1</v>
      </c>
      <c r="L323" s="202"/>
      <c r="M323" s="203" t="s">
        <v>1</v>
      </c>
      <c r="N323" s="204" t="s">
        <v>36</v>
      </c>
      <c r="O323" s="54"/>
      <c r="P323" s="165">
        <f t="shared" si="61"/>
        <v>0</v>
      </c>
      <c r="Q323" s="165">
        <v>0</v>
      </c>
      <c r="R323" s="165">
        <f t="shared" si="62"/>
        <v>0</v>
      </c>
      <c r="S323" s="165">
        <v>0</v>
      </c>
      <c r="T323" s="166">
        <f t="shared" si="63"/>
        <v>0</v>
      </c>
      <c r="AR323" s="167" t="s">
        <v>377</v>
      </c>
      <c r="AT323" s="167" t="s">
        <v>224</v>
      </c>
      <c r="AU323" s="167" t="s">
        <v>82</v>
      </c>
      <c r="AY323" s="16" t="s">
        <v>159</v>
      </c>
      <c r="BE323" s="168">
        <f t="shared" si="64"/>
        <v>0</v>
      </c>
      <c r="BF323" s="168">
        <f t="shared" si="65"/>
        <v>0</v>
      </c>
      <c r="BG323" s="168">
        <f t="shared" si="66"/>
        <v>0</v>
      </c>
      <c r="BH323" s="168">
        <f t="shared" si="67"/>
        <v>0</v>
      </c>
      <c r="BI323" s="168">
        <f t="shared" si="68"/>
        <v>0</v>
      </c>
      <c r="BJ323" s="16" t="s">
        <v>82</v>
      </c>
      <c r="BK323" s="168">
        <f t="shared" si="69"/>
        <v>0</v>
      </c>
      <c r="BL323" s="16" t="s">
        <v>263</v>
      </c>
      <c r="BM323" s="167" t="s">
        <v>1537</v>
      </c>
    </row>
    <row r="324" spans="2:65" s="1" customFormat="1" ht="24" customHeight="1">
      <c r="B324" s="155"/>
      <c r="C324" s="156" t="s">
        <v>1538</v>
      </c>
      <c r="D324" s="156" t="s">
        <v>161</v>
      </c>
      <c r="E324" s="157" t="s">
        <v>1539</v>
      </c>
      <c r="F324" s="158" t="s">
        <v>1540</v>
      </c>
      <c r="G324" s="159" t="s">
        <v>1422</v>
      </c>
      <c r="H324" s="160">
        <v>2</v>
      </c>
      <c r="I324" s="161"/>
      <c r="J324" s="162">
        <f t="shared" si="60"/>
        <v>0</v>
      </c>
      <c r="K324" s="158" t="s">
        <v>1</v>
      </c>
      <c r="L324" s="31"/>
      <c r="M324" s="163" t="s">
        <v>1</v>
      </c>
      <c r="N324" s="164" t="s">
        <v>36</v>
      </c>
      <c r="O324" s="54"/>
      <c r="P324" s="165">
        <f t="shared" si="61"/>
        <v>0</v>
      </c>
      <c r="Q324" s="165">
        <v>0</v>
      </c>
      <c r="R324" s="165">
        <f t="shared" si="62"/>
        <v>0</v>
      </c>
      <c r="S324" s="165">
        <v>0</v>
      </c>
      <c r="T324" s="166">
        <f t="shared" si="63"/>
        <v>0</v>
      </c>
      <c r="AR324" s="167" t="s">
        <v>263</v>
      </c>
      <c r="AT324" s="167" t="s">
        <v>161</v>
      </c>
      <c r="AU324" s="167" t="s">
        <v>82</v>
      </c>
      <c r="AY324" s="16" t="s">
        <v>159</v>
      </c>
      <c r="BE324" s="168">
        <f t="shared" si="64"/>
        <v>0</v>
      </c>
      <c r="BF324" s="168">
        <f t="shared" si="65"/>
        <v>0</v>
      </c>
      <c r="BG324" s="168">
        <f t="shared" si="66"/>
        <v>0</v>
      </c>
      <c r="BH324" s="168">
        <f t="shared" si="67"/>
        <v>0</v>
      </c>
      <c r="BI324" s="168">
        <f t="shared" si="68"/>
        <v>0</v>
      </c>
      <c r="BJ324" s="16" t="s">
        <v>82</v>
      </c>
      <c r="BK324" s="168">
        <f t="shared" si="69"/>
        <v>0</v>
      </c>
      <c r="BL324" s="16" t="s">
        <v>263</v>
      </c>
      <c r="BM324" s="167" t="s">
        <v>1541</v>
      </c>
    </row>
    <row r="325" spans="2:65" s="1" customFormat="1" ht="24" customHeight="1">
      <c r="B325" s="155"/>
      <c r="C325" s="195" t="s">
        <v>1249</v>
      </c>
      <c r="D325" s="195" t="s">
        <v>224</v>
      </c>
      <c r="E325" s="196" t="s">
        <v>1542</v>
      </c>
      <c r="F325" s="197" t="s">
        <v>1543</v>
      </c>
      <c r="G325" s="198" t="s">
        <v>355</v>
      </c>
      <c r="H325" s="199">
        <v>2</v>
      </c>
      <c r="I325" s="200"/>
      <c r="J325" s="201">
        <f t="shared" si="60"/>
        <v>0</v>
      </c>
      <c r="K325" s="197" t="s">
        <v>1</v>
      </c>
      <c r="L325" s="202"/>
      <c r="M325" s="203" t="s">
        <v>1</v>
      </c>
      <c r="N325" s="204" t="s">
        <v>36</v>
      </c>
      <c r="O325" s="54"/>
      <c r="P325" s="165">
        <f t="shared" si="61"/>
        <v>0</v>
      </c>
      <c r="Q325" s="165">
        <v>0</v>
      </c>
      <c r="R325" s="165">
        <f t="shared" si="62"/>
        <v>0</v>
      </c>
      <c r="S325" s="165">
        <v>0</v>
      </c>
      <c r="T325" s="166">
        <f t="shared" si="63"/>
        <v>0</v>
      </c>
      <c r="AR325" s="167" t="s">
        <v>377</v>
      </c>
      <c r="AT325" s="167" t="s">
        <v>224</v>
      </c>
      <c r="AU325" s="167" t="s">
        <v>82</v>
      </c>
      <c r="AY325" s="16" t="s">
        <v>159</v>
      </c>
      <c r="BE325" s="168">
        <f t="shared" si="64"/>
        <v>0</v>
      </c>
      <c r="BF325" s="168">
        <f t="shared" si="65"/>
        <v>0</v>
      </c>
      <c r="BG325" s="168">
        <f t="shared" si="66"/>
        <v>0</v>
      </c>
      <c r="BH325" s="168">
        <f t="shared" si="67"/>
        <v>0</v>
      </c>
      <c r="BI325" s="168">
        <f t="shared" si="68"/>
        <v>0</v>
      </c>
      <c r="BJ325" s="16" t="s">
        <v>82</v>
      </c>
      <c r="BK325" s="168">
        <f t="shared" si="69"/>
        <v>0</v>
      </c>
      <c r="BL325" s="16" t="s">
        <v>263</v>
      </c>
      <c r="BM325" s="167" t="s">
        <v>1544</v>
      </c>
    </row>
    <row r="326" spans="2:65" s="1" customFormat="1" ht="24" customHeight="1">
      <c r="B326" s="155"/>
      <c r="C326" s="156" t="s">
        <v>1545</v>
      </c>
      <c r="D326" s="156" t="s">
        <v>161</v>
      </c>
      <c r="E326" s="157" t="s">
        <v>1546</v>
      </c>
      <c r="F326" s="158" t="s">
        <v>1547</v>
      </c>
      <c r="G326" s="159" t="s">
        <v>1422</v>
      </c>
      <c r="H326" s="160">
        <v>3</v>
      </c>
      <c r="I326" s="161"/>
      <c r="J326" s="162">
        <f t="shared" si="60"/>
        <v>0</v>
      </c>
      <c r="K326" s="158" t="s">
        <v>1</v>
      </c>
      <c r="L326" s="31"/>
      <c r="M326" s="163" t="s">
        <v>1</v>
      </c>
      <c r="N326" s="164" t="s">
        <v>36</v>
      </c>
      <c r="O326" s="54"/>
      <c r="P326" s="165">
        <f t="shared" si="61"/>
        <v>0</v>
      </c>
      <c r="Q326" s="165">
        <v>0</v>
      </c>
      <c r="R326" s="165">
        <f t="shared" si="62"/>
        <v>0</v>
      </c>
      <c r="S326" s="165">
        <v>0</v>
      </c>
      <c r="T326" s="166">
        <f t="shared" si="63"/>
        <v>0</v>
      </c>
      <c r="AR326" s="167" t="s">
        <v>263</v>
      </c>
      <c r="AT326" s="167" t="s">
        <v>161</v>
      </c>
      <c r="AU326" s="167" t="s">
        <v>82</v>
      </c>
      <c r="AY326" s="16" t="s">
        <v>159</v>
      </c>
      <c r="BE326" s="168">
        <f t="shared" si="64"/>
        <v>0</v>
      </c>
      <c r="BF326" s="168">
        <f t="shared" si="65"/>
        <v>0</v>
      </c>
      <c r="BG326" s="168">
        <f t="shared" si="66"/>
        <v>0</v>
      </c>
      <c r="BH326" s="168">
        <f t="shared" si="67"/>
        <v>0</v>
      </c>
      <c r="BI326" s="168">
        <f t="shared" si="68"/>
        <v>0</v>
      </c>
      <c r="BJ326" s="16" t="s">
        <v>82</v>
      </c>
      <c r="BK326" s="168">
        <f t="shared" si="69"/>
        <v>0</v>
      </c>
      <c r="BL326" s="16" t="s">
        <v>263</v>
      </c>
      <c r="BM326" s="167" t="s">
        <v>1548</v>
      </c>
    </row>
    <row r="327" spans="2:65" s="1" customFormat="1" ht="24" customHeight="1">
      <c r="B327" s="155"/>
      <c r="C327" s="195" t="s">
        <v>1252</v>
      </c>
      <c r="D327" s="195" t="s">
        <v>224</v>
      </c>
      <c r="E327" s="196" t="s">
        <v>1549</v>
      </c>
      <c r="F327" s="197" t="s">
        <v>1550</v>
      </c>
      <c r="G327" s="198" t="s">
        <v>355</v>
      </c>
      <c r="H327" s="199">
        <v>3</v>
      </c>
      <c r="I327" s="200"/>
      <c r="J327" s="201">
        <f t="shared" si="60"/>
        <v>0</v>
      </c>
      <c r="K327" s="197" t="s">
        <v>1</v>
      </c>
      <c r="L327" s="202"/>
      <c r="M327" s="203" t="s">
        <v>1</v>
      </c>
      <c r="N327" s="204" t="s">
        <v>36</v>
      </c>
      <c r="O327" s="54"/>
      <c r="P327" s="165">
        <f t="shared" si="61"/>
        <v>0</v>
      </c>
      <c r="Q327" s="165">
        <v>0</v>
      </c>
      <c r="R327" s="165">
        <f t="shared" si="62"/>
        <v>0</v>
      </c>
      <c r="S327" s="165">
        <v>0</v>
      </c>
      <c r="T327" s="166">
        <f t="shared" si="63"/>
        <v>0</v>
      </c>
      <c r="AR327" s="167" t="s">
        <v>377</v>
      </c>
      <c r="AT327" s="167" t="s">
        <v>224</v>
      </c>
      <c r="AU327" s="167" t="s">
        <v>82</v>
      </c>
      <c r="AY327" s="16" t="s">
        <v>159</v>
      </c>
      <c r="BE327" s="168">
        <f t="shared" si="64"/>
        <v>0</v>
      </c>
      <c r="BF327" s="168">
        <f t="shared" si="65"/>
        <v>0</v>
      </c>
      <c r="BG327" s="168">
        <f t="shared" si="66"/>
        <v>0</v>
      </c>
      <c r="BH327" s="168">
        <f t="shared" si="67"/>
        <v>0</v>
      </c>
      <c r="BI327" s="168">
        <f t="shared" si="68"/>
        <v>0</v>
      </c>
      <c r="BJ327" s="16" t="s">
        <v>82</v>
      </c>
      <c r="BK327" s="168">
        <f t="shared" si="69"/>
        <v>0</v>
      </c>
      <c r="BL327" s="16" t="s">
        <v>263</v>
      </c>
      <c r="BM327" s="167" t="s">
        <v>1551</v>
      </c>
    </row>
    <row r="328" spans="2:65" s="1" customFormat="1" ht="24" customHeight="1">
      <c r="B328" s="155"/>
      <c r="C328" s="195" t="s">
        <v>1552</v>
      </c>
      <c r="D328" s="195" t="s">
        <v>224</v>
      </c>
      <c r="E328" s="196" t="s">
        <v>1553</v>
      </c>
      <c r="F328" s="197" t="s">
        <v>1554</v>
      </c>
      <c r="G328" s="198" t="s">
        <v>355</v>
      </c>
      <c r="H328" s="199">
        <v>3</v>
      </c>
      <c r="I328" s="200"/>
      <c r="J328" s="201">
        <f t="shared" si="60"/>
        <v>0</v>
      </c>
      <c r="K328" s="197" t="s">
        <v>1</v>
      </c>
      <c r="L328" s="202"/>
      <c r="M328" s="203" t="s">
        <v>1</v>
      </c>
      <c r="N328" s="204" t="s">
        <v>36</v>
      </c>
      <c r="O328" s="54"/>
      <c r="P328" s="165">
        <f t="shared" si="61"/>
        <v>0</v>
      </c>
      <c r="Q328" s="165">
        <v>0</v>
      </c>
      <c r="R328" s="165">
        <f t="shared" si="62"/>
        <v>0</v>
      </c>
      <c r="S328" s="165">
        <v>0</v>
      </c>
      <c r="T328" s="166">
        <f t="shared" si="63"/>
        <v>0</v>
      </c>
      <c r="AR328" s="167" t="s">
        <v>377</v>
      </c>
      <c r="AT328" s="167" t="s">
        <v>224</v>
      </c>
      <c r="AU328" s="167" t="s">
        <v>82</v>
      </c>
      <c r="AY328" s="16" t="s">
        <v>159</v>
      </c>
      <c r="BE328" s="168">
        <f t="shared" si="64"/>
        <v>0</v>
      </c>
      <c r="BF328" s="168">
        <f t="shared" si="65"/>
        <v>0</v>
      </c>
      <c r="BG328" s="168">
        <f t="shared" si="66"/>
        <v>0</v>
      </c>
      <c r="BH328" s="168">
        <f t="shared" si="67"/>
        <v>0</v>
      </c>
      <c r="BI328" s="168">
        <f t="shared" si="68"/>
        <v>0</v>
      </c>
      <c r="BJ328" s="16" t="s">
        <v>82</v>
      </c>
      <c r="BK328" s="168">
        <f t="shared" si="69"/>
        <v>0</v>
      </c>
      <c r="BL328" s="16" t="s">
        <v>263</v>
      </c>
      <c r="BM328" s="167" t="s">
        <v>1555</v>
      </c>
    </row>
    <row r="329" spans="2:65" s="1" customFormat="1" ht="24" customHeight="1">
      <c r="B329" s="155"/>
      <c r="C329" s="156" t="s">
        <v>1255</v>
      </c>
      <c r="D329" s="156" t="s">
        <v>161</v>
      </c>
      <c r="E329" s="157" t="s">
        <v>1556</v>
      </c>
      <c r="F329" s="158" t="s">
        <v>1557</v>
      </c>
      <c r="G329" s="159" t="s">
        <v>355</v>
      </c>
      <c r="H329" s="160">
        <v>30</v>
      </c>
      <c r="I329" s="161"/>
      <c r="J329" s="162">
        <f t="shared" si="60"/>
        <v>0</v>
      </c>
      <c r="K329" s="158" t="s">
        <v>1</v>
      </c>
      <c r="L329" s="31"/>
      <c r="M329" s="163" t="s">
        <v>1</v>
      </c>
      <c r="N329" s="164" t="s">
        <v>36</v>
      </c>
      <c r="O329" s="54"/>
      <c r="P329" s="165">
        <f t="shared" si="61"/>
        <v>0</v>
      </c>
      <c r="Q329" s="165">
        <v>0</v>
      </c>
      <c r="R329" s="165">
        <f t="shared" si="62"/>
        <v>0</v>
      </c>
      <c r="S329" s="165">
        <v>0</v>
      </c>
      <c r="T329" s="166">
        <f t="shared" si="63"/>
        <v>0</v>
      </c>
      <c r="AR329" s="167" t="s">
        <v>263</v>
      </c>
      <c r="AT329" s="167" t="s">
        <v>161</v>
      </c>
      <c r="AU329" s="167" t="s">
        <v>82</v>
      </c>
      <c r="AY329" s="16" t="s">
        <v>159</v>
      </c>
      <c r="BE329" s="168">
        <f t="shared" si="64"/>
        <v>0</v>
      </c>
      <c r="BF329" s="168">
        <f t="shared" si="65"/>
        <v>0</v>
      </c>
      <c r="BG329" s="168">
        <f t="shared" si="66"/>
        <v>0</v>
      </c>
      <c r="BH329" s="168">
        <f t="shared" si="67"/>
        <v>0</v>
      </c>
      <c r="BI329" s="168">
        <f t="shared" si="68"/>
        <v>0</v>
      </c>
      <c r="BJ329" s="16" t="s">
        <v>82</v>
      </c>
      <c r="BK329" s="168">
        <f t="shared" si="69"/>
        <v>0</v>
      </c>
      <c r="BL329" s="16" t="s">
        <v>263</v>
      </c>
      <c r="BM329" s="167" t="s">
        <v>1558</v>
      </c>
    </row>
    <row r="330" spans="2:65" s="1" customFormat="1" ht="24" customHeight="1">
      <c r="B330" s="155"/>
      <c r="C330" s="195" t="s">
        <v>1559</v>
      </c>
      <c r="D330" s="195" t="s">
        <v>224</v>
      </c>
      <c r="E330" s="196" t="s">
        <v>1560</v>
      </c>
      <c r="F330" s="197" t="s">
        <v>1561</v>
      </c>
      <c r="G330" s="198" t="s">
        <v>355</v>
      </c>
      <c r="H330" s="199">
        <v>29</v>
      </c>
      <c r="I330" s="200"/>
      <c r="J330" s="201">
        <f t="shared" si="60"/>
        <v>0</v>
      </c>
      <c r="K330" s="197" t="s">
        <v>1</v>
      </c>
      <c r="L330" s="202"/>
      <c r="M330" s="203" t="s">
        <v>1</v>
      </c>
      <c r="N330" s="204" t="s">
        <v>36</v>
      </c>
      <c r="O330" s="54"/>
      <c r="P330" s="165">
        <f t="shared" si="61"/>
        <v>0</v>
      </c>
      <c r="Q330" s="165">
        <v>0</v>
      </c>
      <c r="R330" s="165">
        <f t="shared" si="62"/>
        <v>0</v>
      </c>
      <c r="S330" s="165">
        <v>0</v>
      </c>
      <c r="T330" s="166">
        <f t="shared" si="63"/>
        <v>0</v>
      </c>
      <c r="AR330" s="167" t="s">
        <v>377</v>
      </c>
      <c r="AT330" s="167" t="s">
        <v>224</v>
      </c>
      <c r="AU330" s="167" t="s">
        <v>82</v>
      </c>
      <c r="AY330" s="16" t="s">
        <v>159</v>
      </c>
      <c r="BE330" s="168">
        <f t="shared" si="64"/>
        <v>0</v>
      </c>
      <c r="BF330" s="168">
        <f t="shared" si="65"/>
        <v>0</v>
      </c>
      <c r="BG330" s="168">
        <f t="shared" si="66"/>
        <v>0</v>
      </c>
      <c r="BH330" s="168">
        <f t="shared" si="67"/>
        <v>0</v>
      </c>
      <c r="BI330" s="168">
        <f t="shared" si="68"/>
        <v>0</v>
      </c>
      <c r="BJ330" s="16" t="s">
        <v>82</v>
      </c>
      <c r="BK330" s="168">
        <f t="shared" si="69"/>
        <v>0</v>
      </c>
      <c r="BL330" s="16" t="s">
        <v>263</v>
      </c>
      <c r="BM330" s="167" t="s">
        <v>1562</v>
      </c>
    </row>
    <row r="331" spans="2:65" s="1" customFormat="1" ht="36" customHeight="1">
      <c r="B331" s="155"/>
      <c r="C331" s="195" t="s">
        <v>1258</v>
      </c>
      <c r="D331" s="195" t="s">
        <v>224</v>
      </c>
      <c r="E331" s="196" t="s">
        <v>1563</v>
      </c>
      <c r="F331" s="197" t="s">
        <v>1564</v>
      </c>
      <c r="G331" s="198" t="s">
        <v>355</v>
      </c>
      <c r="H331" s="199">
        <v>3</v>
      </c>
      <c r="I331" s="200"/>
      <c r="J331" s="201">
        <f t="shared" si="60"/>
        <v>0</v>
      </c>
      <c r="K331" s="197" t="s">
        <v>1</v>
      </c>
      <c r="L331" s="202"/>
      <c r="M331" s="203" t="s">
        <v>1</v>
      </c>
      <c r="N331" s="204" t="s">
        <v>36</v>
      </c>
      <c r="O331" s="54"/>
      <c r="P331" s="165">
        <f t="shared" si="61"/>
        <v>0</v>
      </c>
      <c r="Q331" s="165">
        <v>0</v>
      </c>
      <c r="R331" s="165">
        <f t="shared" si="62"/>
        <v>0</v>
      </c>
      <c r="S331" s="165">
        <v>0</v>
      </c>
      <c r="T331" s="166">
        <f t="shared" si="63"/>
        <v>0</v>
      </c>
      <c r="AR331" s="167" t="s">
        <v>377</v>
      </c>
      <c r="AT331" s="167" t="s">
        <v>224</v>
      </c>
      <c r="AU331" s="167" t="s">
        <v>82</v>
      </c>
      <c r="AY331" s="16" t="s">
        <v>159</v>
      </c>
      <c r="BE331" s="168">
        <f t="shared" si="64"/>
        <v>0</v>
      </c>
      <c r="BF331" s="168">
        <f t="shared" si="65"/>
        <v>0</v>
      </c>
      <c r="BG331" s="168">
        <f t="shared" si="66"/>
        <v>0</v>
      </c>
      <c r="BH331" s="168">
        <f t="shared" si="67"/>
        <v>0</v>
      </c>
      <c r="BI331" s="168">
        <f t="shared" si="68"/>
        <v>0</v>
      </c>
      <c r="BJ331" s="16" t="s">
        <v>82</v>
      </c>
      <c r="BK331" s="168">
        <f t="shared" si="69"/>
        <v>0</v>
      </c>
      <c r="BL331" s="16" t="s">
        <v>263</v>
      </c>
      <c r="BM331" s="167" t="s">
        <v>1565</v>
      </c>
    </row>
    <row r="332" spans="2:65" s="1" customFormat="1" ht="24" customHeight="1">
      <c r="B332" s="155"/>
      <c r="C332" s="195" t="s">
        <v>1566</v>
      </c>
      <c r="D332" s="195" t="s">
        <v>224</v>
      </c>
      <c r="E332" s="196" t="s">
        <v>1567</v>
      </c>
      <c r="F332" s="197" t="s">
        <v>1568</v>
      </c>
      <c r="G332" s="198" t="s">
        <v>355</v>
      </c>
      <c r="H332" s="199">
        <v>1</v>
      </c>
      <c r="I332" s="200"/>
      <c r="J332" s="201">
        <f t="shared" si="60"/>
        <v>0</v>
      </c>
      <c r="K332" s="197" t="s">
        <v>1</v>
      </c>
      <c r="L332" s="202"/>
      <c r="M332" s="203" t="s">
        <v>1</v>
      </c>
      <c r="N332" s="204" t="s">
        <v>36</v>
      </c>
      <c r="O332" s="54"/>
      <c r="P332" s="165">
        <f t="shared" si="61"/>
        <v>0</v>
      </c>
      <c r="Q332" s="165">
        <v>0</v>
      </c>
      <c r="R332" s="165">
        <f t="shared" si="62"/>
        <v>0</v>
      </c>
      <c r="S332" s="165">
        <v>0</v>
      </c>
      <c r="T332" s="166">
        <f t="shared" si="63"/>
        <v>0</v>
      </c>
      <c r="AR332" s="167" t="s">
        <v>377</v>
      </c>
      <c r="AT332" s="167" t="s">
        <v>224</v>
      </c>
      <c r="AU332" s="167" t="s">
        <v>82</v>
      </c>
      <c r="AY332" s="16" t="s">
        <v>159</v>
      </c>
      <c r="BE332" s="168">
        <f t="shared" si="64"/>
        <v>0</v>
      </c>
      <c r="BF332" s="168">
        <f t="shared" si="65"/>
        <v>0</v>
      </c>
      <c r="BG332" s="168">
        <f t="shared" si="66"/>
        <v>0</v>
      </c>
      <c r="BH332" s="168">
        <f t="shared" si="67"/>
        <v>0</v>
      </c>
      <c r="BI332" s="168">
        <f t="shared" si="68"/>
        <v>0</v>
      </c>
      <c r="BJ332" s="16" t="s">
        <v>82</v>
      </c>
      <c r="BK332" s="168">
        <f t="shared" si="69"/>
        <v>0</v>
      </c>
      <c r="BL332" s="16" t="s">
        <v>263</v>
      </c>
      <c r="BM332" s="167" t="s">
        <v>1569</v>
      </c>
    </row>
    <row r="333" spans="2:65" s="1" customFormat="1" ht="24" customHeight="1">
      <c r="B333" s="155"/>
      <c r="C333" s="195" t="s">
        <v>1261</v>
      </c>
      <c r="D333" s="195" t="s">
        <v>224</v>
      </c>
      <c r="E333" s="196" t="s">
        <v>1570</v>
      </c>
      <c r="F333" s="197" t="s">
        <v>1571</v>
      </c>
      <c r="G333" s="198" t="s">
        <v>355</v>
      </c>
      <c r="H333" s="199">
        <v>2</v>
      </c>
      <c r="I333" s="200"/>
      <c r="J333" s="201">
        <f t="shared" si="60"/>
        <v>0</v>
      </c>
      <c r="K333" s="197" t="s">
        <v>1</v>
      </c>
      <c r="L333" s="202"/>
      <c r="M333" s="203" t="s">
        <v>1</v>
      </c>
      <c r="N333" s="204" t="s">
        <v>36</v>
      </c>
      <c r="O333" s="54"/>
      <c r="P333" s="165">
        <f t="shared" si="61"/>
        <v>0</v>
      </c>
      <c r="Q333" s="165">
        <v>0</v>
      </c>
      <c r="R333" s="165">
        <f t="shared" si="62"/>
        <v>0</v>
      </c>
      <c r="S333" s="165">
        <v>0</v>
      </c>
      <c r="T333" s="166">
        <f t="shared" si="63"/>
        <v>0</v>
      </c>
      <c r="AR333" s="167" t="s">
        <v>377</v>
      </c>
      <c r="AT333" s="167" t="s">
        <v>224</v>
      </c>
      <c r="AU333" s="167" t="s">
        <v>82</v>
      </c>
      <c r="AY333" s="16" t="s">
        <v>159</v>
      </c>
      <c r="BE333" s="168">
        <f t="shared" si="64"/>
        <v>0</v>
      </c>
      <c r="BF333" s="168">
        <f t="shared" si="65"/>
        <v>0</v>
      </c>
      <c r="BG333" s="168">
        <f t="shared" si="66"/>
        <v>0</v>
      </c>
      <c r="BH333" s="168">
        <f t="shared" si="67"/>
        <v>0</v>
      </c>
      <c r="BI333" s="168">
        <f t="shared" si="68"/>
        <v>0</v>
      </c>
      <c r="BJ333" s="16" t="s">
        <v>82</v>
      </c>
      <c r="BK333" s="168">
        <f t="shared" si="69"/>
        <v>0</v>
      </c>
      <c r="BL333" s="16" t="s">
        <v>263</v>
      </c>
      <c r="BM333" s="167" t="s">
        <v>1572</v>
      </c>
    </row>
    <row r="334" spans="2:65" s="1" customFormat="1" ht="16.5" customHeight="1">
      <c r="B334" s="155"/>
      <c r="C334" s="156" t="s">
        <v>1573</v>
      </c>
      <c r="D334" s="156" t="s">
        <v>161</v>
      </c>
      <c r="E334" s="157" t="s">
        <v>1574</v>
      </c>
      <c r="F334" s="158" t="s">
        <v>1575</v>
      </c>
      <c r="G334" s="159" t="s">
        <v>355</v>
      </c>
      <c r="H334" s="160">
        <v>1</v>
      </c>
      <c r="I334" s="161"/>
      <c r="J334" s="162">
        <f t="shared" si="60"/>
        <v>0</v>
      </c>
      <c r="K334" s="158" t="s">
        <v>1</v>
      </c>
      <c r="L334" s="31"/>
      <c r="M334" s="163" t="s">
        <v>1</v>
      </c>
      <c r="N334" s="164" t="s">
        <v>36</v>
      </c>
      <c r="O334" s="54"/>
      <c r="P334" s="165">
        <f t="shared" si="61"/>
        <v>0</v>
      </c>
      <c r="Q334" s="165">
        <v>0</v>
      </c>
      <c r="R334" s="165">
        <f t="shared" si="62"/>
        <v>0</v>
      </c>
      <c r="S334" s="165">
        <v>0</v>
      </c>
      <c r="T334" s="166">
        <f t="shared" si="63"/>
        <v>0</v>
      </c>
      <c r="AR334" s="167" t="s">
        <v>263</v>
      </c>
      <c r="AT334" s="167" t="s">
        <v>161</v>
      </c>
      <c r="AU334" s="167" t="s">
        <v>82</v>
      </c>
      <c r="AY334" s="16" t="s">
        <v>159</v>
      </c>
      <c r="BE334" s="168">
        <f t="shared" si="64"/>
        <v>0</v>
      </c>
      <c r="BF334" s="168">
        <f t="shared" si="65"/>
        <v>0</v>
      </c>
      <c r="BG334" s="168">
        <f t="shared" si="66"/>
        <v>0</v>
      </c>
      <c r="BH334" s="168">
        <f t="shared" si="67"/>
        <v>0</v>
      </c>
      <c r="BI334" s="168">
        <f t="shared" si="68"/>
        <v>0</v>
      </c>
      <c r="BJ334" s="16" t="s">
        <v>82</v>
      </c>
      <c r="BK334" s="168">
        <f t="shared" si="69"/>
        <v>0</v>
      </c>
      <c r="BL334" s="16" t="s">
        <v>263</v>
      </c>
      <c r="BM334" s="167" t="s">
        <v>1576</v>
      </c>
    </row>
    <row r="335" spans="2:65" s="1" customFormat="1" ht="16.5" customHeight="1">
      <c r="B335" s="155"/>
      <c r="C335" s="195" t="s">
        <v>1264</v>
      </c>
      <c r="D335" s="195" t="s">
        <v>224</v>
      </c>
      <c r="E335" s="196" t="s">
        <v>1577</v>
      </c>
      <c r="F335" s="197" t="s">
        <v>1578</v>
      </c>
      <c r="G335" s="198" t="s">
        <v>355</v>
      </c>
      <c r="H335" s="199">
        <v>1</v>
      </c>
      <c r="I335" s="200"/>
      <c r="J335" s="201">
        <f t="shared" si="60"/>
        <v>0</v>
      </c>
      <c r="K335" s="197" t="s">
        <v>1</v>
      </c>
      <c r="L335" s="202"/>
      <c r="M335" s="203" t="s">
        <v>1</v>
      </c>
      <c r="N335" s="204" t="s">
        <v>36</v>
      </c>
      <c r="O335" s="54"/>
      <c r="P335" s="165">
        <f t="shared" si="61"/>
        <v>0</v>
      </c>
      <c r="Q335" s="165">
        <v>0</v>
      </c>
      <c r="R335" s="165">
        <f t="shared" si="62"/>
        <v>0</v>
      </c>
      <c r="S335" s="165">
        <v>0</v>
      </c>
      <c r="T335" s="166">
        <f t="shared" si="63"/>
        <v>0</v>
      </c>
      <c r="AR335" s="167" t="s">
        <v>377</v>
      </c>
      <c r="AT335" s="167" t="s">
        <v>224</v>
      </c>
      <c r="AU335" s="167" t="s">
        <v>82</v>
      </c>
      <c r="AY335" s="16" t="s">
        <v>159</v>
      </c>
      <c r="BE335" s="168">
        <f t="shared" si="64"/>
        <v>0</v>
      </c>
      <c r="BF335" s="168">
        <f t="shared" si="65"/>
        <v>0</v>
      </c>
      <c r="BG335" s="168">
        <f t="shared" si="66"/>
        <v>0</v>
      </c>
      <c r="BH335" s="168">
        <f t="shared" si="67"/>
        <v>0</v>
      </c>
      <c r="BI335" s="168">
        <f t="shared" si="68"/>
        <v>0</v>
      </c>
      <c r="BJ335" s="16" t="s">
        <v>82</v>
      </c>
      <c r="BK335" s="168">
        <f t="shared" si="69"/>
        <v>0</v>
      </c>
      <c r="BL335" s="16" t="s">
        <v>263</v>
      </c>
      <c r="BM335" s="167" t="s">
        <v>1579</v>
      </c>
    </row>
    <row r="336" spans="2:65" s="1" customFormat="1" ht="16.5" customHeight="1">
      <c r="B336" s="155"/>
      <c r="C336" s="195" t="s">
        <v>1580</v>
      </c>
      <c r="D336" s="195" t="s">
        <v>224</v>
      </c>
      <c r="E336" s="196" t="s">
        <v>1581</v>
      </c>
      <c r="F336" s="197" t="s">
        <v>1582</v>
      </c>
      <c r="G336" s="198" t="s">
        <v>355</v>
      </c>
      <c r="H336" s="199">
        <v>1</v>
      </c>
      <c r="I336" s="200"/>
      <c r="J336" s="201">
        <f t="shared" si="60"/>
        <v>0</v>
      </c>
      <c r="K336" s="197" t="s">
        <v>1</v>
      </c>
      <c r="L336" s="202"/>
      <c r="M336" s="203" t="s">
        <v>1</v>
      </c>
      <c r="N336" s="204" t="s">
        <v>36</v>
      </c>
      <c r="O336" s="54"/>
      <c r="P336" s="165">
        <f t="shared" si="61"/>
        <v>0</v>
      </c>
      <c r="Q336" s="165">
        <v>0</v>
      </c>
      <c r="R336" s="165">
        <f t="shared" si="62"/>
        <v>0</v>
      </c>
      <c r="S336" s="165">
        <v>0</v>
      </c>
      <c r="T336" s="166">
        <f t="shared" si="63"/>
        <v>0</v>
      </c>
      <c r="AR336" s="167" t="s">
        <v>377</v>
      </c>
      <c r="AT336" s="167" t="s">
        <v>224</v>
      </c>
      <c r="AU336" s="167" t="s">
        <v>82</v>
      </c>
      <c r="AY336" s="16" t="s">
        <v>159</v>
      </c>
      <c r="BE336" s="168">
        <f t="shared" si="64"/>
        <v>0</v>
      </c>
      <c r="BF336" s="168">
        <f t="shared" si="65"/>
        <v>0</v>
      </c>
      <c r="BG336" s="168">
        <f t="shared" si="66"/>
        <v>0</v>
      </c>
      <c r="BH336" s="168">
        <f t="shared" si="67"/>
        <v>0</v>
      </c>
      <c r="BI336" s="168">
        <f t="shared" si="68"/>
        <v>0</v>
      </c>
      <c r="BJ336" s="16" t="s">
        <v>82</v>
      </c>
      <c r="BK336" s="168">
        <f t="shared" si="69"/>
        <v>0</v>
      </c>
      <c r="BL336" s="16" t="s">
        <v>263</v>
      </c>
      <c r="BM336" s="167" t="s">
        <v>1583</v>
      </c>
    </row>
    <row r="337" spans="2:65" s="1" customFormat="1" ht="16.5" customHeight="1">
      <c r="B337" s="155"/>
      <c r="C337" s="195" t="s">
        <v>1267</v>
      </c>
      <c r="D337" s="195" t="s">
        <v>224</v>
      </c>
      <c r="E337" s="196" t="s">
        <v>1584</v>
      </c>
      <c r="F337" s="197" t="s">
        <v>1585</v>
      </c>
      <c r="G337" s="198" t="s">
        <v>355</v>
      </c>
      <c r="H337" s="199">
        <v>1</v>
      </c>
      <c r="I337" s="200"/>
      <c r="J337" s="201">
        <f t="shared" si="60"/>
        <v>0</v>
      </c>
      <c r="K337" s="197" t="s">
        <v>1</v>
      </c>
      <c r="L337" s="202"/>
      <c r="M337" s="203" t="s">
        <v>1</v>
      </c>
      <c r="N337" s="204" t="s">
        <v>36</v>
      </c>
      <c r="O337" s="54"/>
      <c r="P337" s="165">
        <f t="shared" si="61"/>
        <v>0</v>
      </c>
      <c r="Q337" s="165">
        <v>0</v>
      </c>
      <c r="R337" s="165">
        <f t="shared" si="62"/>
        <v>0</v>
      </c>
      <c r="S337" s="165">
        <v>0</v>
      </c>
      <c r="T337" s="166">
        <f t="shared" si="63"/>
        <v>0</v>
      </c>
      <c r="AR337" s="167" t="s">
        <v>377</v>
      </c>
      <c r="AT337" s="167" t="s">
        <v>224</v>
      </c>
      <c r="AU337" s="167" t="s">
        <v>82</v>
      </c>
      <c r="AY337" s="16" t="s">
        <v>159</v>
      </c>
      <c r="BE337" s="168">
        <f t="shared" si="64"/>
        <v>0</v>
      </c>
      <c r="BF337" s="168">
        <f t="shared" si="65"/>
        <v>0</v>
      </c>
      <c r="BG337" s="168">
        <f t="shared" si="66"/>
        <v>0</v>
      </c>
      <c r="BH337" s="168">
        <f t="shared" si="67"/>
        <v>0</v>
      </c>
      <c r="BI337" s="168">
        <f t="shared" si="68"/>
        <v>0</v>
      </c>
      <c r="BJ337" s="16" t="s">
        <v>82</v>
      </c>
      <c r="BK337" s="168">
        <f t="shared" si="69"/>
        <v>0</v>
      </c>
      <c r="BL337" s="16" t="s">
        <v>263</v>
      </c>
      <c r="BM337" s="167" t="s">
        <v>1586</v>
      </c>
    </row>
    <row r="338" spans="2:65" s="1" customFormat="1" ht="16.5" customHeight="1">
      <c r="B338" s="155"/>
      <c r="C338" s="195" t="s">
        <v>1587</v>
      </c>
      <c r="D338" s="195" t="s">
        <v>224</v>
      </c>
      <c r="E338" s="196" t="s">
        <v>1588</v>
      </c>
      <c r="F338" s="197" t="s">
        <v>1589</v>
      </c>
      <c r="G338" s="198" t="s">
        <v>355</v>
      </c>
      <c r="H338" s="199">
        <v>1</v>
      </c>
      <c r="I338" s="200"/>
      <c r="J338" s="201">
        <f t="shared" si="60"/>
        <v>0</v>
      </c>
      <c r="K338" s="197" t="s">
        <v>1</v>
      </c>
      <c r="L338" s="202"/>
      <c r="M338" s="203" t="s">
        <v>1</v>
      </c>
      <c r="N338" s="204" t="s">
        <v>36</v>
      </c>
      <c r="O338" s="54"/>
      <c r="P338" s="165">
        <f t="shared" si="61"/>
        <v>0</v>
      </c>
      <c r="Q338" s="165">
        <v>0</v>
      </c>
      <c r="R338" s="165">
        <f t="shared" si="62"/>
        <v>0</v>
      </c>
      <c r="S338" s="165">
        <v>0</v>
      </c>
      <c r="T338" s="166">
        <f t="shared" si="63"/>
        <v>0</v>
      </c>
      <c r="AR338" s="167" t="s">
        <v>377</v>
      </c>
      <c r="AT338" s="167" t="s">
        <v>224</v>
      </c>
      <c r="AU338" s="167" t="s">
        <v>82</v>
      </c>
      <c r="AY338" s="16" t="s">
        <v>159</v>
      </c>
      <c r="BE338" s="168">
        <f t="shared" si="64"/>
        <v>0</v>
      </c>
      <c r="BF338" s="168">
        <f t="shared" si="65"/>
        <v>0</v>
      </c>
      <c r="BG338" s="168">
        <f t="shared" si="66"/>
        <v>0</v>
      </c>
      <c r="BH338" s="168">
        <f t="shared" si="67"/>
        <v>0</v>
      </c>
      <c r="BI338" s="168">
        <f t="shared" si="68"/>
        <v>0</v>
      </c>
      <c r="BJ338" s="16" t="s">
        <v>82</v>
      </c>
      <c r="BK338" s="168">
        <f t="shared" si="69"/>
        <v>0</v>
      </c>
      <c r="BL338" s="16" t="s">
        <v>263</v>
      </c>
      <c r="BM338" s="167" t="s">
        <v>1590</v>
      </c>
    </row>
    <row r="339" spans="2:65" s="1" customFormat="1" ht="16.5" customHeight="1">
      <c r="B339" s="155"/>
      <c r="C339" s="195" t="s">
        <v>1270</v>
      </c>
      <c r="D339" s="195" t="s">
        <v>224</v>
      </c>
      <c r="E339" s="196" t="s">
        <v>1591</v>
      </c>
      <c r="F339" s="197" t="s">
        <v>1592</v>
      </c>
      <c r="G339" s="198" t="s">
        <v>355</v>
      </c>
      <c r="H339" s="199">
        <v>1</v>
      </c>
      <c r="I339" s="200"/>
      <c r="J339" s="201">
        <f t="shared" si="60"/>
        <v>0</v>
      </c>
      <c r="K339" s="197" t="s">
        <v>1</v>
      </c>
      <c r="L339" s="202"/>
      <c r="M339" s="203" t="s">
        <v>1</v>
      </c>
      <c r="N339" s="204" t="s">
        <v>36</v>
      </c>
      <c r="O339" s="54"/>
      <c r="P339" s="165">
        <f t="shared" si="61"/>
        <v>0</v>
      </c>
      <c r="Q339" s="165">
        <v>0</v>
      </c>
      <c r="R339" s="165">
        <f t="shared" si="62"/>
        <v>0</v>
      </c>
      <c r="S339" s="165">
        <v>0</v>
      </c>
      <c r="T339" s="166">
        <f t="shared" si="63"/>
        <v>0</v>
      </c>
      <c r="AR339" s="167" t="s">
        <v>377</v>
      </c>
      <c r="AT339" s="167" t="s">
        <v>224</v>
      </c>
      <c r="AU339" s="167" t="s">
        <v>82</v>
      </c>
      <c r="AY339" s="16" t="s">
        <v>159</v>
      </c>
      <c r="BE339" s="168">
        <f t="shared" si="64"/>
        <v>0</v>
      </c>
      <c r="BF339" s="168">
        <f t="shared" si="65"/>
        <v>0</v>
      </c>
      <c r="BG339" s="168">
        <f t="shared" si="66"/>
        <v>0</v>
      </c>
      <c r="BH339" s="168">
        <f t="shared" si="67"/>
        <v>0</v>
      </c>
      <c r="BI339" s="168">
        <f t="shared" si="68"/>
        <v>0</v>
      </c>
      <c r="BJ339" s="16" t="s">
        <v>82</v>
      </c>
      <c r="BK339" s="168">
        <f t="shared" si="69"/>
        <v>0</v>
      </c>
      <c r="BL339" s="16" t="s">
        <v>263</v>
      </c>
      <c r="BM339" s="167" t="s">
        <v>1593</v>
      </c>
    </row>
    <row r="340" spans="2:65" s="1" customFormat="1" ht="24" customHeight="1">
      <c r="B340" s="155"/>
      <c r="C340" s="156" t="s">
        <v>1594</v>
      </c>
      <c r="D340" s="156" t="s">
        <v>161</v>
      </c>
      <c r="E340" s="157" t="s">
        <v>1595</v>
      </c>
      <c r="F340" s="158" t="s">
        <v>1596</v>
      </c>
      <c r="G340" s="159" t="s">
        <v>355</v>
      </c>
      <c r="H340" s="160">
        <v>30</v>
      </c>
      <c r="I340" s="161"/>
      <c r="J340" s="162">
        <f t="shared" si="60"/>
        <v>0</v>
      </c>
      <c r="K340" s="158" t="s">
        <v>1</v>
      </c>
      <c r="L340" s="31"/>
      <c r="M340" s="163" t="s">
        <v>1</v>
      </c>
      <c r="N340" s="164" t="s">
        <v>36</v>
      </c>
      <c r="O340" s="54"/>
      <c r="P340" s="165">
        <f t="shared" si="61"/>
        <v>0</v>
      </c>
      <c r="Q340" s="165">
        <v>0</v>
      </c>
      <c r="R340" s="165">
        <f t="shared" si="62"/>
        <v>0</v>
      </c>
      <c r="S340" s="165">
        <v>0</v>
      </c>
      <c r="T340" s="166">
        <f t="shared" si="63"/>
        <v>0</v>
      </c>
      <c r="AR340" s="167" t="s">
        <v>263</v>
      </c>
      <c r="AT340" s="167" t="s">
        <v>161</v>
      </c>
      <c r="AU340" s="167" t="s">
        <v>82</v>
      </c>
      <c r="AY340" s="16" t="s">
        <v>159</v>
      </c>
      <c r="BE340" s="168">
        <f t="shared" si="64"/>
        <v>0</v>
      </c>
      <c r="BF340" s="168">
        <f t="shared" si="65"/>
        <v>0</v>
      </c>
      <c r="BG340" s="168">
        <f t="shared" si="66"/>
        <v>0</v>
      </c>
      <c r="BH340" s="168">
        <f t="shared" si="67"/>
        <v>0</v>
      </c>
      <c r="BI340" s="168">
        <f t="shared" si="68"/>
        <v>0</v>
      </c>
      <c r="BJ340" s="16" t="s">
        <v>82</v>
      </c>
      <c r="BK340" s="168">
        <f t="shared" si="69"/>
        <v>0</v>
      </c>
      <c r="BL340" s="16" t="s">
        <v>263</v>
      </c>
      <c r="BM340" s="167" t="s">
        <v>1597</v>
      </c>
    </row>
    <row r="341" spans="2:65" s="1" customFormat="1" ht="36" customHeight="1">
      <c r="B341" s="155"/>
      <c r="C341" s="195" t="s">
        <v>1273</v>
      </c>
      <c r="D341" s="195" t="s">
        <v>224</v>
      </c>
      <c r="E341" s="196" t="s">
        <v>1598</v>
      </c>
      <c r="F341" s="197" t="s">
        <v>1599</v>
      </c>
      <c r="G341" s="198" t="s">
        <v>355</v>
      </c>
      <c r="H341" s="199">
        <v>29</v>
      </c>
      <c r="I341" s="200"/>
      <c r="J341" s="201">
        <f t="shared" si="60"/>
        <v>0</v>
      </c>
      <c r="K341" s="197" t="s">
        <v>1</v>
      </c>
      <c r="L341" s="202"/>
      <c r="M341" s="203" t="s">
        <v>1</v>
      </c>
      <c r="N341" s="204" t="s">
        <v>36</v>
      </c>
      <c r="O341" s="54"/>
      <c r="P341" s="165">
        <f t="shared" si="61"/>
        <v>0</v>
      </c>
      <c r="Q341" s="165">
        <v>0</v>
      </c>
      <c r="R341" s="165">
        <f t="shared" si="62"/>
        <v>0</v>
      </c>
      <c r="S341" s="165">
        <v>0</v>
      </c>
      <c r="T341" s="166">
        <f t="shared" si="63"/>
        <v>0</v>
      </c>
      <c r="AR341" s="167" t="s">
        <v>377</v>
      </c>
      <c r="AT341" s="167" t="s">
        <v>224</v>
      </c>
      <c r="AU341" s="167" t="s">
        <v>82</v>
      </c>
      <c r="AY341" s="16" t="s">
        <v>159</v>
      </c>
      <c r="BE341" s="168">
        <f t="shared" si="64"/>
        <v>0</v>
      </c>
      <c r="BF341" s="168">
        <f t="shared" si="65"/>
        <v>0</v>
      </c>
      <c r="BG341" s="168">
        <f t="shared" si="66"/>
        <v>0</v>
      </c>
      <c r="BH341" s="168">
        <f t="shared" si="67"/>
        <v>0</v>
      </c>
      <c r="BI341" s="168">
        <f t="shared" si="68"/>
        <v>0</v>
      </c>
      <c r="BJ341" s="16" t="s">
        <v>82</v>
      </c>
      <c r="BK341" s="168">
        <f t="shared" si="69"/>
        <v>0</v>
      </c>
      <c r="BL341" s="16" t="s">
        <v>263</v>
      </c>
      <c r="BM341" s="167" t="s">
        <v>1600</v>
      </c>
    </row>
    <row r="342" spans="2:65" s="1" customFormat="1" ht="24" customHeight="1">
      <c r="B342" s="155"/>
      <c r="C342" s="195" t="s">
        <v>1601</v>
      </c>
      <c r="D342" s="195" t="s">
        <v>224</v>
      </c>
      <c r="E342" s="196" t="s">
        <v>1602</v>
      </c>
      <c r="F342" s="197" t="s">
        <v>1603</v>
      </c>
      <c r="G342" s="198" t="s">
        <v>355</v>
      </c>
      <c r="H342" s="199">
        <v>1</v>
      </c>
      <c r="I342" s="200"/>
      <c r="J342" s="201">
        <f t="shared" si="60"/>
        <v>0</v>
      </c>
      <c r="K342" s="197" t="s">
        <v>1</v>
      </c>
      <c r="L342" s="202"/>
      <c r="M342" s="203" t="s">
        <v>1</v>
      </c>
      <c r="N342" s="204" t="s">
        <v>36</v>
      </c>
      <c r="O342" s="54"/>
      <c r="P342" s="165">
        <f t="shared" si="61"/>
        <v>0</v>
      </c>
      <c r="Q342" s="165">
        <v>0</v>
      </c>
      <c r="R342" s="165">
        <f t="shared" si="62"/>
        <v>0</v>
      </c>
      <c r="S342" s="165">
        <v>0</v>
      </c>
      <c r="T342" s="166">
        <f t="shared" si="63"/>
        <v>0</v>
      </c>
      <c r="AR342" s="167" t="s">
        <v>377</v>
      </c>
      <c r="AT342" s="167" t="s">
        <v>224</v>
      </c>
      <c r="AU342" s="167" t="s">
        <v>82</v>
      </c>
      <c r="AY342" s="16" t="s">
        <v>159</v>
      </c>
      <c r="BE342" s="168">
        <f t="shared" si="64"/>
        <v>0</v>
      </c>
      <c r="BF342" s="168">
        <f t="shared" si="65"/>
        <v>0</v>
      </c>
      <c r="BG342" s="168">
        <f t="shared" si="66"/>
        <v>0</v>
      </c>
      <c r="BH342" s="168">
        <f t="shared" si="67"/>
        <v>0</v>
      </c>
      <c r="BI342" s="168">
        <f t="shared" si="68"/>
        <v>0</v>
      </c>
      <c r="BJ342" s="16" t="s">
        <v>82</v>
      </c>
      <c r="BK342" s="168">
        <f t="shared" si="69"/>
        <v>0</v>
      </c>
      <c r="BL342" s="16" t="s">
        <v>263</v>
      </c>
      <c r="BM342" s="167" t="s">
        <v>1604</v>
      </c>
    </row>
    <row r="343" spans="2:65" s="1" customFormat="1" ht="24" customHeight="1">
      <c r="B343" s="155"/>
      <c r="C343" s="156" t="s">
        <v>1276</v>
      </c>
      <c r="D343" s="156" t="s">
        <v>161</v>
      </c>
      <c r="E343" s="157" t="s">
        <v>1605</v>
      </c>
      <c r="F343" s="158" t="s">
        <v>1606</v>
      </c>
      <c r="G343" s="159" t="s">
        <v>355</v>
      </c>
      <c r="H343" s="160">
        <v>4</v>
      </c>
      <c r="I343" s="161"/>
      <c r="J343" s="162">
        <f t="shared" si="60"/>
        <v>0</v>
      </c>
      <c r="K343" s="158" t="s">
        <v>1</v>
      </c>
      <c r="L343" s="31"/>
      <c r="M343" s="163" t="s">
        <v>1</v>
      </c>
      <c r="N343" s="164" t="s">
        <v>36</v>
      </c>
      <c r="O343" s="54"/>
      <c r="P343" s="165">
        <f t="shared" si="61"/>
        <v>0</v>
      </c>
      <c r="Q343" s="165">
        <v>0</v>
      </c>
      <c r="R343" s="165">
        <f t="shared" si="62"/>
        <v>0</v>
      </c>
      <c r="S343" s="165">
        <v>0</v>
      </c>
      <c r="T343" s="166">
        <f t="shared" si="63"/>
        <v>0</v>
      </c>
      <c r="AR343" s="167" t="s">
        <v>263</v>
      </c>
      <c r="AT343" s="167" t="s">
        <v>161</v>
      </c>
      <c r="AU343" s="167" t="s">
        <v>82</v>
      </c>
      <c r="AY343" s="16" t="s">
        <v>159</v>
      </c>
      <c r="BE343" s="168">
        <f t="shared" si="64"/>
        <v>0</v>
      </c>
      <c r="BF343" s="168">
        <f t="shared" si="65"/>
        <v>0</v>
      </c>
      <c r="BG343" s="168">
        <f t="shared" si="66"/>
        <v>0</v>
      </c>
      <c r="BH343" s="168">
        <f t="shared" si="67"/>
        <v>0</v>
      </c>
      <c r="BI343" s="168">
        <f t="shared" si="68"/>
        <v>0</v>
      </c>
      <c r="BJ343" s="16" t="s">
        <v>82</v>
      </c>
      <c r="BK343" s="168">
        <f t="shared" si="69"/>
        <v>0</v>
      </c>
      <c r="BL343" s="16" t="s">
        <v>263</v>
      </c>
      <c r="BM343" s="167" t="s">
        <v>1607</v>
      </c>
    </row>
    <row r="344" spans="2:65" s="1" customFormat="1" ht="36" customHeight="1">
      <c r="B344" s="155"/>
      <c r="C344" s="195" t="s">
        <v>1608</v>
      </c>
      <c r="D344" s="195" t="s">
        <v>224</v>
      </c>
      <c r="E344" s="196" t="s">
        <v>1609</v>
      </c>
      <c r="F344" s="197" t="s">
        <v>1610</v>
      </c>
      <c r="G344" s="198" t="s">
        <v>355</v>
      </c>
      <c r="H344" s="199">
        <v>2</v>
      </c>
      <c r="I344" s="200"/>
      <c r="J344" s="201">
        <f t="shared" si="60"/>
        <v>0</v>
      </c>
      <c r="K344" s="197" t="s">
        <v>1</v>
      </c>
      <c r="L344" s="202"/>
      <c r="M344" s="203" t="s">
        <v>1</v>
      </c>
      <c r="N344" s="204" t="s">
        <v>36</v>
      </c>
      <c r="O344" s="54"/>
      <c r="P344" s="165">
        <f t="shared" si="61"/>
        <v>0</v>
      </c>
      <c r="Q344" s="165">
        <v>0</v>
      </c>
      <c r="R344" s="165">
        <f t="shared" si="62"/>
        <v>0</v>
      </c>
      <c r="S344" s="165">
        <v>0</v>
      </c>
      <c r="T344" s="166">
        <f t="shared" si="63"/>
        <v>0</v>
      </c>
      <c r="AR344" s="167" t="s">
        <v>377</v>
      </c>
      <c r="AT344" s="167" t="s">
        <v>224</v>
      </c>
      <c r="AU344" s="167" t="s">
        <v>82</v>
      </c>
      <c r="AY344" s="16" t="s">
        <v>159</v>
      </c>
      <c r="BE344" s="168">
        <f t="shared" si="64"/>
        <v>0</v>
      </c>
      <c r="BF344" s="168">
        <f t="shared" si="65"/>
        <v>0</v>
      </c>
      <c r="BG344" s="168">
        <f t="shared" si="66"/>
        <v>0</v>
      </c>
      <c r="BH344" s="168">
        <f t="shared" si="67"/>
        <v>0</v>
      </c>
      <c r="BI344" s="168">
        <f t="shared" si="68"/>
        <v>0</v>
      </c>
      <c r="BJ344" s="16" t="s">
        <v>82</v>
      </c>
      <c r="BK344" s="168">
        <f t="shared" si="69"/>
        <v>0</v>
      </c>
      <c r="BL344" s="16" t="s">
        <v>263</v>
      </c>
      <c r="BM344" s="167" t="s">
        <v>1611</v>
      </c>
    </row>
    <row r="345" spans="2:65" s="1" customFormat="1" ht="24" customHeight="1">
      <c r="B345" s="155"/>
      <c r="C345" s="156" t="s">
        <v>1279</v>
      </c>
      <c r="D345" s="156" t="s">
        <v>161</v>
      </c>
      <c r="E345" s="157" t="s">
        <v>1612</v>
      </c>
      <c r="F345" s="158" t="s">
        <v>1613</v>
      </c>
      <c r="G345" s="159" t="s">
        <v>355</v>
      </c>
      <c r="H345" s="160">
        <v>6</v>
      </c>
      <c r="I345" s="161"/>
      <c r="J345" s="162">
        <f t="shared" si="60"/>
        <v>0</v>
      </c>
      <c r="K345" s="158" t="s">
        <v>1</v>
      </c>
      <c r="L345" s="31"/>
      <c r="M345" s="163" t="s">
        <v>1</v>
      </c>
      <c r="N345" s="164" t="s">
        <v>36</v>
      </c>
      <c r="O345" s="54"/>
      <c r="P345" s="165">
        <f t="shared" si="61"/>
        <v>0</v>
      </c>
      <c r="Q345" s="165">
        <v>0</v>
      </c>
      <c r="R345" s="165">
        <f t="shared" si="62"/>
        <v>0</v>
      </c>
      <c r="S345" s="165">
        <v>0</v>
      </c>
      <c r="T345" s="166">
        <f t="shared" si="63"/>
        <v>0</v>
      </c>
      <c r="AR345" s="167" t="s">
        <v>263</v>
      </c>
      <c r="AT345" s="167" t="s">
        <v>161</v>
      </c>
      <c r="AU345" s="167" t="s">
        <v>82</v>
      </c>
      <c r="AY345" s="16" t="s">
        <v>159</v>
      </c>
      <c r="BE345" s="168">
        <f t="shared" si="64"/>
        <v>0</v>
      </c>
      <c r="BF345" s="168">
        <f t="shared" si="65"/>
        <v>0</v>
      </c>
      <c r="BG345" s="168">
        <f t="shared" si="66"/>
        <v>0</v>
      </c>
      <c r="BH345" s="168">
        <f t="shared" si="67"/>
        <v>0</v>
      </c>
      <c r="BI345" s="168">
        <f t="shared" si="68"/>
        <v>0</v>
      </c>
      <c r="BJ345" s="16" t="s">
        <v>82</v>
      </c>
      <c r="BK345" s="168">
        <f t="shared" si="69"/>
        <v>0</v>
      </c>
      <c r="BL345" s="16" t="s">
        <v>263</v>
      </c>
      <c r="BM345" s="167" t="s">
        <v>1614</v>
      </c>
    </row>
    <row r="346" spans="2:65" s="1" customFormat="1" ht="16.5" customHeight="1">
      <c r="B346" s="155"/>
      <c r="C346" s="195" t="s">
        <v>1615</v>
      </c>
      <c r="D346" s="195" t="s">
        <v>224</v>
      </c>
      <c r="E346" s="196" t="s">
        <v>1616</v>
      </c>
      <c r="F346" s="197" t="s">
        <v>1617</v>
      </c>
      <c r="G346" s="198" t="s">
        <v>355</v>
      </c>
      <c r="H346" s="199">
        <v>6</v>
      </c>
      <c r="I346" s="200"/>
      <c r="J346" s="201">
        <f t="shared" si="60"/>
        <v>0</v>
      </c>
      <c r="K346" s="197" t="s">
        <v>1</v>
      </c>
      <c r="L346" s="202"/>
      <c r="M346" s="203" t="s">
        <v>1</v>
      </c>
      <c r="N346" s="204" t="s">
        <v>36</v>
      </c>
      <c r="O346" s="54"/>
      <c r="P346" s="165">
        <f t="shared" si="61"/>
        <v>0</v>
      </c>
      <c r="Q346" s="165">
        <v>0</v>
      </c>
      <c r="R346" s="165">
        <f t="shared" si="62"/>
        <v>0</v>
      </c>
      <c r="S346" s="165">
        <v>0</v>
      </c>
      <c r="T346" s="166">
        <f t="shared" si="63"/>
        <v>0</v>
      </c>
      <c r="AR346" s="167" t="s">
        <v>377</v>
      </c>
      <c r="AT346" s="167" t="s">
        <v>224</v>
      </c>
      <c r="AU346" s="167" t="s">
        <v>82</v>
      </c>
      <c r="AY346" s="16" t="s">
        <v>159</v>
      </c>
      <c r="BE346" s="168">
        <f t="shared" si="64"/>
        <v>0</v>
      </c>
      <c r="BF346" s="168">
        <f t="shared" si="65"/>
        <v>0</v>
      </c>
      <c r="BG346" s="168">
        <f t="shared" si="66"/>
        <v>0</v>
      </c>
      <c r="BH346" s="168">
        <f t="shared" si="67"/>
        <v>0</v>
      </c>
      <c r="BI346" s="168">
        <f t="shared" si="68"/>
        <v>0</v>
      </c>
      <c r="BJ346" s="16" t="s">
        <v>82</v>
      </c>
      <c r="BK346" s="168">
        <f t="shared" si="69"/>
        <v>0</v>
      </c>
      <c r="BL346" s="16" t="s">
        <v>263</v>
      </c>
      <c r="BM346" s="167" t="s">
        <v>1618</v>
      </c>
    </row>
    <row r="347" spans="2:65" s="1" customFormat="1" ht="24" customHeight="1">
      <c r="B347" s="155"/>
      <c r="C347" s="156" t="s">
        <v>1282</v>
      </c>
      <c r="D347" s="156" t="s">
        <v>161</v>
      </c>
      <c r="E347" s="157" t="s">
        <v>1619</v>
      </c>
      <c r="F347" s="158" t="s">
        <v>1620</v>
      </c>
      <c r="G347" s="159" t="s">
        <v>355</v>
      </c>
      <c r="H347" s="160">
        <v>8</v>
      </c>
      <c r="I347" s="161"/>
      <c r="J347" s="162">
        <f t="shared" si="60"/>
        <v>0</v>
      </c>
      <c r="K347" s="158" t="s">
        <v>1</v>
      </c>
      <c r="L347" s="31"/>
      <c r="M347" s="163" t="s">
        <v>1</v>
      </c>
      <c r="N347" s="164" t="s">
        <v>36</v>
      </c>
      <c r="O347" s="54"/>
      <c r="P347" s="165">
        <f t="shared" si="61"/>
        <v>0</v>
      </c>
      <c r="Q347" s="165">
        <v>0</v>
      </c>
      <c r="R347" s="165">
        <f t="shared" si="62"/>
        <v>0</v>
      </c>
      <c r="S347" s="165">
        <v>0</v>
      </c>
      <c r="T347" s="166">
        <f t="shared" si="63"/>
        <v>0</v>
      </c>
      <c r="AR347" s="167" t="s">
        <v>263</v>
      </c>
      <c r="AT347" s="167" t="s">
        <v>161</v>
      </c>
      <c r="AU347" s="167" t="s">
        <v>82</v>
      </c>
      <c r="AY347" s="16" t="s">
        <v>159</v>
      </c>
      <c r="BE347" s="168">
        <f t="shared" si="64"/>
        <v>0</v>
      </c>
      <c r="BF347" s="168">
        <f t="shared" si="65"/>
        <v>0</v>
      </c>
      <c r="BG347" s="168">
        <f t="shared" si="66"/>
        <v>0</v>
      </c>
      <c r="BH347" s="168">
        <f t="shared" si="67"/>
        <v>0</v>
      </c>
      <c r="BI347" s="168">
        <f t="shared" si="68"/>
        <v>0</v>
      </c>
      <c r="BJ347" s="16" t="s">
        <v>82</v>
      </c>
      <c r="BK347" s="168">
        <f t="shared" si="69"/>
        <v>0</v>
      </c>
      <c r="BL347" s="16" t="s">
        <v>263</v>
      </c>
      <c r="BM347" s="167" t="s">
        <v>1621</v>
      </c>
    </row>
    <row r="348" spans="2:65" s="1" customFormat="1" ht="48" customHeight="1">
      <c r="B348" s="155"/>
      <c r="C348" s="195" t="s">
        <v>1622</v>
      </c>
      <c r="D348" s="195" t="s">
        <v>224</v>
      </c>
      <c r="E348" s="196" t="s">
        <v>1623</v>
      </c>
      <c r="F348" s="197" t="s">
        <v>1624</v>
      </c>
      <c r="G348" s="198" t="s">
        <v>355</v>
      </c>
      <c r="H348" s="199">
        <v>4</v>
      </c>
      <c r="I348" s="200"/>
      <c r="J348" s="201">
        <f t="shared" si="60"/>
        <v>0</v>
      </c>
      <c r="K348" s="197" t="s">
        <v>1</v>
      </c>
      <c r="L348" s="202"/>
      <c r="M348" s="203" t="s">
        <v>1</v>
      </c>
      <c r="N348" s="204" t="s">
        <v>36</v>
      </c>
      <c r="O348" s="54"/>
      <c r="P348" s="165">
        <f t="shared" si="61"/>
        <v>0</v>
      </c>
      <c r="Q348" s="165">
        <v>0</v>
      </c>
      <c r="R348" s="165">
        <f t="shared" si="62"/>
        <v>0</v>
      </c>
      <c r="S348" s="165">
        <v>0</v>
      </c>
      <c r="T348" s="166">
        <f t="shared" si="63"/>
        <v>0</v>
      </c>
      <c r="AR348" s="167" t="s">
        <v>377</v>
      </c>
      <c r="AT348" s="167" t="s">
        <v>224</v>
      </c>
      <c r="AU348" s="167" t="s">
        <v>82</v>
      </c>
      <c r="AY348" s="16" t="s">
        <v>159</v>
      </c>
      <c r="BE348" s="168">
        <f t="shared" si="64"/>
        <v>0</v>
      </c>
      <c r="BF348" s="168">
        <f t="shared" si="65"/>
        <v>0</v>
      </c>
      <c r="BG348" s="168">
        <f t="shared" si="66"/>
        <v>0</v>
      </c>
      <c r="BH348" s="168">
        <f t="shared" si="67"/>
        <v>0</v>
      </c>
      <c r="BI348" s="168">
        <f t="shared" si="68"/>
        <v>0</v>
      </c>
      <c r="BJ348" s="16" t="s">
        <v>82</v>
      </c>
      <c r="BK348" s="168">
        <f t="shared" si="69"/>
        <v>0</v>
      </c>
      <c r="BL348" s="16" t="s">
        <v>263</v>
      </c>
      <c r="BM348" s="167" t="s">
        <v>1625</v>
      </c>
    </row>
    <row r="349" spans="2:65" s="1" customFormat="1" ht="24" customHeight="1">
      <c r="B349" s="155"/>
      <c r="C349" s="156" t="s">
        <v>1285</v>
      </c>
      <c r="D349" s="156" t="s">
        <v>161</v>
      </c>
      <c r="E349" s="157" t="s">
        <v>1626</v>
      </c>
      <c r="F349" s="158" t="s">
        <v>1627</v>
      </c>
      <c r="G349" s="159" t="s">
        <v>227</v>
      </c>
      <c r="H349" s="160">
        <v>1.1950000000000001</v>
      </c>
      <c r="I349" s="161"/>
      <c r="J349" s="162">
        <f t="shared" si="60"/>
        <v>0</v>
      </c>
      <c r="K349" s="158" t="s">
        <v>1</v>
      </c>
      <c r="L349" s="31"/>
      <c r="M349" s="163" t="s">
        <v>1</v>
      </c>
      <c r="N349" s="164" t="s">
        <v>36</v>
      </c>
      <c r="O349" s="54"/>
      <c r="P349" s="165">
        <f t="shared" si="61"/>
        <v>0</v>
      </c>
      <c r="Q349" s="165">
        <v>0</v>
      </c>
      <c r="R349" s="165">
        <f t="shared" si="62"/>
        <v>0</v>
      </c>
      <c r="S349" s="165">
        <v>0</v>
      </c>
      <c r="T349" s="166">
        <f t="shared" si="63"/>
        <v>0</v>
      </c>
      <c r="AR349" s="167" t="s">
        <v>263</v>
      </c>
      <c r="AT349" s="167" t="s">
        <v>161</v>
      </c>
      <c r="AU349" s="167" t="s">
        <v>82</v>
      </c>
      <c r="AY349" s="16" t="s">
        <v>159</v>
      </c>
      <c r="BE349" s="168">
        <f t="shared" si="64"/>
        <v>0</v>
      </c>
      <c r="BF349" s="168">
        <f t="shared" si="65"/>
        <v>0</v>
      </c>
      <c r="BG349" s="168">
        <f t="shared" si="66"/>
        <v>0</v>
      </c>
      <c r="BH349" s="168">
        <f t="shared" si="67"/>
        <v>0</v>
      </c>
      <c r="BI349" s="168">
        <f t="shared" si="68"/>
        <v>0</v>
      </c>
      <c r="BJ349" s="16" t="s">
        <v>82</v>
      </c>
      <c r="BK349" s="168">
        <f t="shared" si="69"/>
        <v>0</v>
      </c>
      <c r="BL349" s="16" t="s">
        <v>263</v>
      </c>
      <c r="BM349" s="167" t="s">
        <v>1628</v>
      </c>
    </row>
    <row r="350" spans="2:65" s="11" customFormat="1" ht="22.95" customHeight="1">
      <c r="B350" s="142"/>
      <c r="D350" s="143" t="s">
        <v>69</v>
      </c>
      <c r="E350" s="153" t="s">
        <v>438</v>
      </c>
      <c r="F350" s="153" t="s">
        <v>439</v>
      </c>
      <c r="I350" s="145"/>
      <c r="J350" s="154">
        <f>BK350</f>
        <v>0</v>
      </c>
      <c r="L350" s="142"/>
      <c r="M350" s="147"/>
      <c r="N350" s="148"/>
      <c r="O350" s="148"/>
      <c r="P350" s="149">
        <f>SUM(P351:P360)</f>
        <v>0</v>
      </c>
      <c r="Q350" s="148"/>
      <c r="R350" s="149">
        <f>SUM(R351:R360)</f>
        <v>0</v>
      </c>
      <c r="S350" s="148"/>
      <c r="T350" s="150">
        <f>SUM(T351:T360)</f>
        <v>0</v>
      </c>
      <c r="AR350" s="143" t="s">
        <v>82</v>
      </c>
      <c r="AT350" s="151" t="s">
        <v>69</v>
      </c>
      <c r="AU350" s="151" t="s">
        <v>74</v>
      </c>
      <c r="AY350" s="143" t="s">
        <v>159</v>
      </c>
      <c r="BK350" s="152">
        <f>SUM(BK351:BK360)</f>
        <v>0</v>
      </c>
    </row>
    <row r="351" spans="2:65" s="1" customFormat="1" ht="16.5" customHeight="1">
      <c r="B351" s="155"/>
      <c r="C351" s="156" t="s">
        <v>1629</v>
      </c>
      <c r="D351" s="156" t="s">
        <v>161</v>
      </c>
      <c r="E351" s="157" t="s">
        <v>1630</v>
      </c>
      <c r="F351" s="158" t="s">
        <v>1631</v>
      </c>
      <c r="G351" s="159" t="s">
        <v>907</v>
      </c>
      <c r="H351" s="160">
        <v>20</v>
      </c>
      <c r="I351" s="161"/>
      <c r="J351" s="162">
        <f t="shared" ref="J351:J360" si="70">ROUND(I351*H351,2)</f>
        <v>0</v>
      </c>
      <c r="K351" s="158" t="s">
        <v>1</v>
      </c>
      <c r="L351" s="31"/>
      <c r="M351" s="163" t="s">
        <v>1</v>
      </c>
      <c r="N351" s="164" t="s">
        <v>36</v>
      </c>
      <c r="O351" s="54"/>
      <c r="P351" s="165">
        <f t="shared" ref="P351:P360" si="71">O351*H351</f>
        <v>0</v>
      </c>
      <c r="Q351" s="165">
        <v>0</v>
      </c>
      <c r="R351" s="165">
        <f t="shared" ref="R351:R360" si="72">Q351*H351</f>
        <v>0</v>
      </c>
      <c r="S351" s="165">
        <v>0</v>
      </c>
      <c r="T351" s="166">
        <f t="shared" ref="T351:T360" si="73">S351*H351</f>
        <v>0</v>
      </c>
      <c r="AR351" s="167" t="s">
        <v>263</v>
      </c>
      <c r="AT351" s="167" t="s">
        <v>161</v>
      </c>
      <c r="AU351" s="167" t="s">
        <v>82</v>
      </c>
      <c r="AY351" s="16" t="s">
        <v>159</v>
      </c>
      <c r="BE351" s="168">
        <f t="shared" ref="BE351:BE360" si="74">IF(N351="základná",J351,0)</f>
        <v>0</v>
      </c>
      <c r="BF351" s="168">
        <f t="shared" ref="BF351:BF360" si="75">IF(N351="znížená",J351,0)</f>
        <v>0</v>
      </c>
      <c r="BG351" s="168">
        <f t="shared" ref="BG351:BG360" si="76">IF(N351="zákl. prenesená",J351,0)</f>
        <v>0</v>
      </c>
      <c r="BH351" s="168">
        <f t="shared" ref="BH351:BH360" si="77">IF(N351="zníž. prenesená",J351,0)</f>
        <v>0</v>
      </c>
      <c r="BI351" s="168">
        <f t="shared" ref="BI351:BI360" si="78">IF(N351="nulová",J351,0)</f>
        <v>0</v>
      </c>
      <c r="BJ351" s="16" t="s">
        <v>82</v>
      </c>
      <c r="BK351" s="168">
        <f t="shared" ref="BK351:BK360" si="79">ROUND(I351*H351,2)</f>
        <v>0</v>
      </c>
      <c r="BL351" s="16" t="s">
        <v>263</v>
      </c>
      <c r="BM351" s="167" t="s">
        <v>1632</v>
      </c>
    </row>
    <row r="352" spans="2:65" s="1" customFormat="1" ht="24" customHeight="1">
      <c r="B352" s="155"/>
      <c r="C352" s="195" t="s">
        <v>1288</v>
      </c>
      <c r="D352" s="195" t="s">
        <v>224</v>
      </c>
      <c r="E352" s="196" t="s">
        <v>1633</v>
      </c>
      <c r="F352" s="197" t="s">
        <v>1634</v>
      </c>
      <c r="G352" s="198" t="s">
        <v>355</v>
      </c>
      <c r="H352" s="199">
        <v>150</v>
      </c>
      <c r="I352" s="200"/>
      <c r="J352" s="201">
        <f t="shared" si="70"/>
        <v>0</v>
      </c>
      <c r="K352" s="197" t="s">
        <v>1</v>
      </c>
      <c r="L352" s="202"/>
      <c r="M352" s="203" t="s">
        <v>1</v>
      </c>
      <c r="N352" s="204" t="s">
        <v>36</v>
      </c>
      <c r="O352" s="54"/>
      <c r="P352" s="165">
        <f t="shared" si="71"/>
        <v>0</v>
      </c>
      <c r="Q352" s="165">
        <v>0</v>
      </c>
      <c r="R352" s="165">
        <f t="shared" si="72"/>
        <v>0</v>
      </c>
      <c r="S352" s="165">
        <v>0</v>
      </c>
      <c r="T352" s="166">
        <f t="shared" si="73"/>
        <v>0</v>
      </c>
      <c r="AR352" s="167" t="s">
        <v>377</v>
      </c>
      <c r="AT352" s="167" t="s">
        <v>224</v>
      </c>
      <c r="AU352" s="167" t="s">
        <v>82</v>
      </c>
      <c r="AY352" s="16" t="s">
        <v>159</v>
      </c>
      <c r="BE352" s="168">
        <f t="shared" si="74"/>
        <v>0</v>
      </c>
      <c r="BF352" s="168">
        <f t="shared" si="75"/>
        <v>0</v>
      </c>
      <c r="BG352" s="168">
        <f t="shared" si="76"/>
        <v>0</v>
      </c>
      <c r="BH352" s="168">
        <f t="shared" si="77"/>
        <v>0</v>
      </c>
      <c r="BI352" s="168">
        <f t="shared" si="78"/>
        <v>0</v>
      </c>
      <c r="BJ352" s="16" t="s">
        <v>82</v>
      </c>
      <c r="BK352" s="168">
        <f t="shared" si="79"/>
        <v>0</v>
      </c>
      <c r="BL352" s="16" t="s">
        <v>263</v>
      </c>
      <c r="BM352" s="167" t="s">
        <v>1635</v>
      </c>
    </row>
    <row r="353" spans="2:65" s="1" customFormat="1" ht="24" customHeight="1">
      <c r="B353" s="155"/>
      <c r="C353" s="156" t="s">
        <v>1636</v>
      </c>
      <c r="D353" s="156" t="s">
        <v>161</v>
      </c>
      <c r="E353" s="157" t="s">
        <v>1637</v>
      </c>
      <c r="F353" s="158" t="s">
        <v>1638</v>
      </c>
      <c r="G353" s="159" t="s">
        <v>907</v>
      </c>
      <c r="H353" s="160">
        <v>10</v>
      </c>
      <c r="I353" s="161"/>
      <c r="J353" s="162">
        <f t="shared" si="70"/>
        <v>0</v>
      </c>
      <c r="K353" s="158" t="s">
        <v>1</v>
      </c>
      <c r="L353" s="31"/>
      <c r="M353" s="163" t="s">
        <v>1</v>
      </c>
      <c r="N353" s="164" t="s">
        <v>36</v>
      </c>
      <c r="O353" s="54"/>
      <c r="P353" s="165">
        <f t="shared" si="71"/>
        <v>0</v>
      </c>
      <c r="Q353" s="165">
        <v>0</v>
      </c>
      <c r="R353" s="165">
        <f t="shared" si="72"/>
        <v>0</v>
      </c>
      <c r="S353" s="165">
        <v>0</v>
      </c>
      <c r="T353" s="166">
        <f t="shared" si="73"/>
        <v>0</v>
      </c>
      <c r="AR353" s="167" t="s">
        <v>263</v>
      </c>
      <c r="AT353" s="167" t="s">
        <v>161</v>
      </c>
      <c r="AU353" s="167" t="s">
        <v>82</v>
      </c>
      <c r="AY353" s="16" t="s">
        <v>159</v>
      </c>
      <c r="BE353" s="168">
        <f t="shared" si="74"/>
        <v>0</v>
      </c>
      <c r="BF353" s="168">
        <f t="shared" si="75"/>
        <v>0</v>
      </c>
      <c r="BG353" s="168">
        <f t="shared" si="76"/>
        <v>0</v>
      </c>
      <c r="BH353" s="168">
        <f t="shared" si="77"/>
        <v>0</v>
      </c>
      <c r="BI353" s="168">
        <f t="shared" si="78"/>
        <v>0</v>
      </c>
      <c r="BJ353" s="16" t="s">
        <v>82</v>
      </c>
      <c r="BK353" s="168">
        <f t="shared" si="79"/>
        <v>0</v>
      </c>
      <c r="BL353" s="16" t="s">
        <v>263</v>
      </c>
      <c r="BM353" s="167" t="s">
        <v>1639</v>
      </c>
    </row>
    <row r="354" spans="2:65" s="1" customFormat="1" ht="36" customHeight="1">
      <c r="B354" s="155"/>
      <c r="C354" s="195" t="s">
        <v>1291</v>
      </c>
      <c r="D354" s="195" t="s">
        <v>224</v>
      </c>
      <c r="E354" s="196" t="s">
        <v>1640</v>
      </c>
      <c r="F354" s="197" t="s">
        <v>1641</v>
      </c>
      <c r="G354" s="198" t="s">
        <v>355</v>
      </c>
      <c r="H354" s="199">
        <v>150</v>
      </c>
      <c r="I354" s="200"/>
      <c r="J354" s="201">
        <f t="shared" si="70"/>
        <v>0</v>
      </c>
      <c r="K354" s="197" t="s">
        <v>1</v>
      </c>
      <c r="L354" s="202"/>
      <c r="M354" s="203" t="s">
        <v>1</v>
      </c>
      <c r="N354" s="204" t="s">
        <v>36</v>
      </c>
      <c r="O354" s="54"/>
      <c r="P354" s="165">
        <f t="shared" si="71"/>
        <v>0</v>
      </c>
      <c r="Q354" s="165">
        <v>0</v>
      </c>
      <c r="R354" s="165">
        <f t="shared" si="72"/>
        <v>0</v>
      </c>
      <c r="S354" s="165">
        <v>0</v>
      </c>
      <c r="T354" s="166">
        <f t="shared" si="73"/>
        <v>0</v>
      </c>
      <c r="AR354" s="167" t="s">
        <v>377</v>
      </c>
      <c r="AT354" s="167" t="s">
        <v>224</v>
      </c>
      <c r="AU354" s="167" t="s">
        <v>82</v>
      </c>
      <c r="AY354" s="16" t="s">
        <v>159</v>
      </c>
      <c r="BE354" s="168">
        <f t="shared" si="74"/>
        <v>0</v>
      </c>
      <c r="BF354" s="168">
        <f t="shared" si="75"/>
        <v>0</v>
      </c>
      <c r="BG354" s="168">
        <f t="shared" si="76"/>
        <v>0</v>
      </c>
      <c r="BH354" s="168">
        <f t="shared" si="77"/>
        <v>0</v>
      </c>
      <c r="BI354" s="168">
        <f t="shared" si="78"/>
        <v>0</v>
      </c>
      <c r="BJ354" s="16" t="s">
        <v>82</v>
      </c>
      <c r="BK354" s="168">
        <f t="shared" si="79"/>
        <v>0</v>
      </c>
      <c r="BL354" s="16" t="s">
        <v>263</v>
      </c>
      <c r="BM354" s="167" t="s">
        <v>1642</v>
      </c>
    </row>
    <row r="355" spans="2:65" s="1" customFormat="1" ht="36" customHeight="1">
      <c r="B355" s="155"/>
      <c r="C355" s="195" t="s">
        <v>1643</v>
      </c>
      <c r="D355" s="195" t="s">
        <v>224</v>
      </c>
      <c r="E355" s="196" t="s">
        <v>1644</v>
      </c>
      <c r="F355" s="197" t="s">
        <v>1645</v>
      </c>
      <c r="G355" s="198" t="s">
        <v>355</v>
      </c>
      <c r="H355" s="199">
        <v>180</v>
      </c>
      <c r="I355" s="200"/>
      <c r="J355" s="201">
        <f t="shared" si="70"/>
        <v>0</v>
      </c>
      <c r="K355" s="197" t="s">
        <v>1</v>
      </c>
      <c r="L355" s="202"/>
      <c r="M355" s="203" t="s">
        <v>1</v>
      </c>
      <c r="N355" s="204" t="s">
        <v>36</v>
      </c>
      <c r="O355" s="54"/>
      <c r="P355" s="165">
        <f t="shared" si="71"/>
        <v>0</v>
      </c>
      <c r="Q355" s="165">
        <v>0</v>
      </c>
      <c r="R355" s="165">
        <f t="shared" si="72"/>
        <v>0</v>
      </c>
      <c r="S355" s="165">
        <v>0</v>
      </c>
      <c r="T355" s="166">
        <f t="shared" si="73"/>
        <v>0</v>
      </c>
      <c r="AR355" s="167" t="s">
        <v>377</v>
      </c>
      <c r="AT355" s="167" t="s">
        <v>224</v>
      </c>
      <c r="AU355" s="167" t="s">
        <v>82</v>
      </c>
      <c r="AY355" s="16" t="s">
        <v>159</v>
      </c>
      <c r="BE355" s="168">
        <f t="shared" si="74"/>
        <v>0</v>
      </c>
      <c r="BF355" s="168">
        <f t="shared" si="75"/>
        <v>0</v>
      </c>
      <c r="BG355" s="168">
        <f t="shared" si="76"/>
        <v>0</v>
      </c>
      <c r="BH355" s="168">
        <f t="shared" si="77"/>
        <v>0</v>
      </c>
      <c r="BI355" s="168">
        <f t="shared" si="78"/>
        <v>0</v>
      </c>
      <c r="BJ355" s="16" t="s">
        <v>82</v>
      </c>
      <c r="BK355" s="168">
        <f t="shared" si="79"/>
        <v>0</v>
      </c>
      <c r="BL355" s="16" t="s">
        <v>263</v>
      </c>
      <c r="BM355" s="167" t="s">
        <v>1646</v>
      </c>
    </row>
    <row r="356" spans="2:65" s="1" customFormat="1" ht="24" customHeight="1">
      <c r="B356" s="155"/>
      <c r="C356" s="156" t="s">
        <v>1296</v>
      </c>
      <c r="D356" s="156" t="s">
        <v>161</v>
      </c>
      <c r="E356" s="157" t="s">
        <v>1647</v>
      </c>
      <c r="F356" s="158" t="s">
        <v>1648</v>
      </c>
      <c r="G356" s="159" t="s">
        <v>355</v>
      </c>
      <c r="H356" s="160">
        <v>12</v>
      </c>
      <c r="I356" s="161"/>
      <c r="J356" s="162">
        <f t="shared" si="70"/>
        <v>0</v>
      </c>
      <c r="K356" s="158" t="s">
        <v>1</v>
      </c>
      <c r="L356" s="31"/>
      <c r="M356" s="163" t="s">
        <v>1</v>
      </c>
      <c r="N356" s="164" t="s">
        <v>36</v>
      </c>
      <c r="O356" s="54"/>
      <c r="P356" s="165">
        <f t="shared" si="71"/>
        <v>0</v>
      </c>
      <c r="Q356" s="165">
        <v>0</v>
      </c>
      <c r="R356" s="165">
        <f t="shared" si="72"/>
        <v>0</v>
      </c>
      <c r="S356" s="165">
        <v>0</v>
      </c>
      <c r="T356" s="166">
        <f t="shared" si="73"/>
        <v>0</v>
      </c>
      <c r="AR356" s="167" t="s">
        <v>263</v>
      </c>
      <c r="AT356" s="167" t="s">
        <v>161</v>
      </c>
      <c r="AU356" s="167" t="s">
        <v>82</v>
      </c>
      <c r="AY356" s="16" t="s">
        <v>159</v>
      </c>
      <c r="BE356" s="168">
        <f t="shared" si="74"/>
        <v>0</v>
      </c>
      <c r="BF356" s="168">
        <f t="shared" si="75"/>
        <v>0</v>
      </c>
      <c r="BG356" s="168">
        <f t="shared" si="76"/>
        <v>0</v>
      </c>
      <c r="BH356" s="168">
        <f t="shared" si="77"/>
        <v>0</v>
      </c>
      <c r="BI356" s="168">
        <f t="shared" si="78"/>
        <v>0</v>
      </c>
      <c r="BJ356" s="16" t="s">
        <v>82</v>
      </c>
      <c r="BK356" s="168">
        <f t="shared" si="79"/>
        <v>0</v>
      </c>
      <c r="BL356" s="16" t="s">
        <v>263</v>
      </c>
      <c r="BM356" s="167" t="s">
        <v>1649</v>
      </c>
    </row>
    <row r="357" spans="2:65" s="1" customFormat="1" ht="24" customHeight="1">
      <c r="B357" s="155"/>
      <c r="C357" s="195" t="s">
        <v>1650</v>
      </c>
      <c r="D357" s="195" t="s">
        <v>224</v>
      </c>
      <c r="E357" s="196" t="s">
        <v>1651</v>
      </c>
      <c r="F357" s="197" t="s">
        <v>1652</v>
      </c>
      <c r="G357" s="198" t="s">
        <v>355</v>
      </c>
      <c r="H357" s="199">
        <v>14</v>
      </c>
      <c r="I357" s="200"/>
      <c r="J357" s="201">
        <f t="shared" si="70"/>
        <v>0</v>
      </c>
      <c r="K357" s="197" t="s">
        <v>1</v>
      </c>
      <c r="L357" s="202"/>
      <c r="M357" s="203" t="s">
        <v>1</v>
      </c>
      <c r="N357" s="204" t="s">
        <v>36</v>
      </c>
      <c r="O357" s="54"/>
      <c r="P357" s="165">
        <f t="shared" si="71"/>
        <v>0</v>
      </c>
      <c r="Q357" s="165">
        <v>0</v>
      </c>
      <c r="R357" s="165">
        <f t="shared" si="72"/>
        <v>0</v>
      </c>
      <c r="S357" s="165">
        <v>0</v>
      </c>
      <c r="T357" s="166">
        <f t="shared" si="73"/>
        <v>0</v>
      </c>
      <c r="AR357" s="167" t="s">
        <v>377</v>
      </c>
      <c r="AT357" s="167" t="s">
        <v>224</v>
      </c>
      <c r="AU357" s="167" t="s">
        <v>82</v>
      </c>
      <c r="AY357" s="16" t="s">
        <v>159</v>
      </c>
      <c r="BE357" s="168">
        <f t="shared" si="74"/>
        <v>0</v>
      </c>
      <c r="BF357" s="168">
        <f t="shared" si="75"/>
        <v>0</v>
      </c>
      <c r="BG357" s="168">
        <f t="shared" si="76"/>
        <v>0</v>
      </c>
      <c r="BH357" s="168">
        <f t="shared" si="77"/>
        <v>0</v>
      </c>
      <c r="BI357" s="168">
        <f t="shared" si="78"/>
        <v>0</v>
      </c>
      <c r="BJ357" s="16" t="s">
        <v>82</v>
      </c>
      <c r="BK357" s="168">
        <f t="shared" si="79"/>
        <v>0</v>
      </c>
      <c r="BL357" s="16" t="s">
        <v>263</v>
      </c>
      <c r="BM357" s="167" t="s">
        <v>1653</v>
      </c>
    </row>
    <row r="358" spans="2:65" s="1" customFormat="1" ht="24" customHeight="1">
      <c r="B358" s="155"/>
      <c r="C358" s="195" t="s">
        <v>1299</v>
      </c>
      <c r="D358" s="195" t="s">
        <v>224</v>
      </c>
      <c r="E358" s="196" t="s">
        <v>1654</v>
      </c>
      <c r="F358" s="197" t="s">
        <v>1655</v>
      </c>
      <c r="G358" s="198" t="s">
        <v>355</v>
      </c>
      <c r="H358" s="199">
        <v>3</v>
      </c>
      <c r="I358" s="200"/>
      <c r="J358" s="201">
        <f t="shared" si="70"/>
        <v>0</v>
      </c>
      <c r="K358" s="197" t="s">
        <v>1</v>
      </c>
      <c r="L358" s="202"/>
      <c r="M358" s="203" t="s">
        <v>1</v>
      </c>
      <c r="N358" s="204" t="s">
        <v>36</v>
      </c>
      <c r="O358" s="54"/>
      <c r="P358" s="165">
        <f t="shared" si="71"/>
        <v>0</v>
      </c>
      <c r="Q358" s="165">
        <v>0</v>
      </c>
      <c r="R358" s="165">
        <f t="shared" si="72"/>
        <v>0</v>
      </c>
      <c r="S358" s="165">
        <v>0</v>
      </c>
      <c r="T358" s="166">
        <f t="shared" si="73"/>
        <v>0</v>
      </c>
      <c r="AR358" s="167" t="s">
        <v>377</v>
      </c>
      <c r="AT358" s="167" t="s">
        <v>224</v>
      </c>
      <c r="AU358" s="167" t="s">
        <v>82</v>
      </c>
      <c r="AY358" s="16" t="s">
        <v>159</v>
      </c>
      <c r="BE358" s="168">
        <f t="shared" si="74"/>
        <v>0</v>
      </c>
      <c r="BF358" s="168">
        <f t="shared" si="75"/>
        <v>0</v>
      </c>
      <c r="BG358" s="168">
        <f t="shared" si="76"/>
        <v>0</v>
      </c>
      <c r="BH358" s="168">
        <f t="shared" si="77"/>
        <v>0</v>
      </c>
      <c r="BI358" s="168">
        <f t="shared" si="78"/>
        <v>0</v>
      </c>
      <c r="BJ358" s="16" t="s">
        <v>82</v>
      </c>
      <c r="BK358" s="168">
        <f t="shared" si="79"/>
        <v>0</v>
      </c>
      <c r="BL358" s="16" t="s">
        <v>263</v>
      </c>
      <c r="BM358" s="167" t="s">
        <v>1656</v>
      </c>
    </row>
    <row r="359" spans="2:65" s="1" customFormat="1" ht="24" customHeight="1">
      <c r="B359" s="155"/>
      <c r="C359" s="195" t="s">
        <v>1657</v>
      </c>
      <c r="D359" s="195" t="s">
        <v>224</v>
      </c>
      <c r="E359" s="196" t="s">
        <v>1658</v>
      </c>
      <c r="F359" s="197" t="s">
        <v>1659</v>
      </c>
      <c r="G359" s="198" t="s">
        <v>355</v>
      </c>
      <c r="H359" s="199">
        <v>10</v>
      </c>
      <c r="I359" s="200"/>
      <c r="J359" s="201">
        <f t="shared" si="70"/>
        <v>0</v>
      </c>
      <c r="K359" s="197" t="s">
        <v>1</v>
      </c>
      <c r="L359" s="202"/>
      <c r="M359" s="203" t="s">
        <v>1</v>
      </c>
      <c r="N359" s="204" t="s">
        <v>36</v>
      </c>
      <c r="O359" s="54"/>
      <c r="P359" s="165">
        <f t="shared" si="71"/>
        <v>0</v>
      </c>
      <c r="Q359" s="165">
        <v>0</v>
      </c>
      <c r="R359" s="165">
        <f t="shared" si="72"/>
        <v>0</v>
      </c>
      <c r="S359" s="165">
        <v>0</v>
      </c>
      <c r="T359" s="166">
        <f t="shared" si="73"/>
        <v>0</v>
      </c>
      <c r="AR359" s="167" t="s">
        <v>377</v>
      </c>
      <c r="AT359" s="167" t="s">
        <v>224</v>
      </c>
      <c r="AU359" s="167" t="s">
        <v>82</v>
      </c>
      <c r="AY359" s="16" t="s">
        <v>159</v>
      </c>
      <c r="BE359" s="168">
        <f t="shared" si="74"/>
        <v>0</v>
      </c>
      <c r="BF359" s="168">
        <f t="shared" si="75"/>
        <v>0</v>
      </c>
      <c r="BG359" s="168">
        <f t="shared" si="76"/>
        <v>0</v>
      </c>
      <c r="BH359" s="168">
        <f t="shared" si="77"/>
        <v>0</v>
      </c>
      <c r="BI359" s="168">
        <f t="shared" si="78"/>
        <v>0</v>
      </c>
      <c r="BJ359" s="16" t="s">
        <v>82</v>
      </c>
      <c r="BK359" s="168">
        <f t="shared" si="79"/>
        <v>0</v>
      </c>
      <c r="BL359" s="16" t="s">
        <v>263</v>
      </c>
      <c r="BM359" s="167" t="s">
        <v>1660</v>
      </c>
    </row>
    <row r="360" spans="2:65" s="1" customFormat="1" ht="24" customHeight="1">
      <c r="B360" s="155"/>
      <c r="C360" s="156" t="s">
        <v>1302</v>
      </c>
      <c r="D360" s="156" t="s">
        <v>161</v>
      </c>
      <c r="E360" s="157" t="s">
        <v>1661</v>
      </c>
      <c r="F360" s="158" t="s">
        <v>965</v>
      </c>
      <c r="G360" s="159" t="s">
        <v>227</v>
      </c>
      <c r="H360" s="160">
        <v>2E-3</v>
      </c>
      <c r="I360" s="161"/>
      <c r="J360" s="162">
        <f t="shared" si="70"/>
        <v>0</v>
      </c>
      <c r="K360" s="158" t="s">
        <v>1</v>
      </c>
      <c r="L360" s="31"/>
      <c r="M360" s="206" t="s">
        <v>1</v>
      </c>
      <c r="N360" s="207" t="s">
        <v>36</v>
      </c>
      <c r="O360" s="208"/>
      <c r="P360" s="209">
        <f t="shared" si="71"/>
        <v>0</v>
      </c>
      <c r="Q360" s="209">
        <v>0</v>
      </c>
      <c r="R360" s="209">
        <f t="shared" si="72"/>
        <v>0</v>
      </c>
      <c r="S360" s="209">
        <v>0</v>
      </c>
      <c r="T360" s="210">
        <f t="shared" si="73"/>
        <v>0</v>
      </c>
      <c r="AR360" s="167" t="s">
        <v>263</v>
      </c>
      <c r="AT360" s="167" t="s">
        <v>161</v>
      </c>
      <c r="AU360" s="167" t="s">
        <v>82</v>
      </c>
      <c r="AY360" s="16" t="s">
        <v>159</v>
      </c>
      <c r="BE360" s="168">
        <f t="shared" si="74"/>
        <v>0</v>
      </c>
      <c r="BF360" s="168">
        <f t="shared" si="75"/>
        <v>0</v>
      </c>
      <c r="BG360" s="168">
        <f t="shared" si="76"/>
        <v>0</v>
      </c>
      <c r="BH360" s="168">
        <f t="shared" si="77"/>
        <v>0</v>
      </c>
      <c r="BI360" s="168">
        <f t="shared" si="78"/>
        <v>0</v>
      </c>
      <c r="BJ360" s="16" t="s">
        <v>82</v>
      </c>
      <c r="BK360" s="168">
        <f t="shared" si="79"/>
        <v>0</v>
      </c>
      <c r="BL360" s="16" t="s">
        <v>263</v>
      </c>
      <c r="BM360" s="167" t="s">
        <v>1662</v>
      </c>
    </row>
    <row r="361" spans="2:65" s="1" customFormat="1" ht="6.9" customHeight="1">
      <c r="B361" s="43"/>
      <c r="C361" s="44"/>
      <c r="D361" s="44"/>
      <c r="E361" s="44"/>
      <c r="F361" s="44"/>
      <c r="G361" s="44"/>
      <c r="H361" s="44"/>
      <c r="I361" s="116"/>
      <c r="J361" s="44"/>
      <c r="K361" s="44"/>
      <c r="L361" s="31"/>
    </row>
  </sheetData>
  <autoFilter ref="C132:K360"/>
  <mergeCells count="12">
    <mergeCell ref="E125:H125"/>
    <mergeCell ref="L2:V2"/>
    <mergeCell ref="E85:H85"/>
    <mergeCell ref="E87:H87"/>
    <mergeCell ref="E89:H89"/>
    <mergeCell ref="E121:H121"/>
    <mergeCell ref="E123:H123"/>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5.xml><?xml version="1.0" encoding="utf-8"?>
<worksheet xmlns="http://schemas.openxmlformats.org/spreadsheetml/2006/main" xmlns:r="http://schemas.openxmlformats.org/officeDocument/2006/relationships">
  <sheetPr>
    <pageSetUpPr fitToPage="1"/>
  </sheetPr>
  <dimension ref="B2:BM260"/>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92</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127</v>
      </c>
      <c r="F9" s="263"/>
      <c r="G9" s="263"/>
      <c r="H9" s="263"/>
      <c r="I9" s="95"/>
      <c r="L9" s="31"/>
    </row>
    <row r="10" spans="2:46" s="1" customFormat="1" ht="12" customHeight="1">
      <c r="B10" s="31"/>
      <c r="D10" s="26" t="s">
        <v>128</v>
      </c>
      <c r="I10" s="95"/>
      <c r="L10" s="31"/>
    </row>
    <row r="11" spans="2:46" s="1" customFormat="1" ht="36.9" customHeight="1">
      <c r="B11" s="31"/>
      <c r="E11" s="242" t="s">
        <v>1663</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ROUND(J129,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ROUND((SUM(BE129:BE259)),  2)</f>
        <v>0</v>
      </c>
      <c r="I35" s="104">
        <v>0.2</v>
      </c>
      <c r="J35" s="103">
        <f>ROUND(((SUM(BE129:BE259))*I35),  2)</f>
        <v>0</v>
      </c>
      <c r="L35" s="31"/>
    </row>
    <row r="36" spans="2:12" s="1" customFormat="1" ht="14.4" customHeight="1">
      <c r="B36" s="31"/>
      <c r="E36" s="26" t="s">
        <v>36</v>
      </c>
      <c r="F36" s="103">
        <f>ROUND((SUM(BF129:BF259)),  2)</f>
        <v>0</v>
      </c>
      <c r="I36" s="104">
        <v>0.2</v>
      </c>
      <c r="J36" s="103">
        <f>ROUND(((SUM(BF129:BF259))*I36),  2)</f>
        <v>0</v>
      </c>
      <c r="L36" s="31"/>
    </row>
    <row r="37" spans="2:12" s="1" customFormat="1" ht="14.4" hidden="1" customHeight="1">
      <c r="B37" s="31"/>
      <c r="E37" s="26" t="s">
        <v>37</v>
      </c>
      <c r="F37" s="103">
        <f>ROUND((SUM(BG129:BG259)),  2)</f>
        <v>0</v>
      </c>
      <c r="I37" s="104">
        <v>0.2</v>
      </c>
      <c r="J37" s="103">
        <f>0</f>
        <v>0</v>
      </c>
      <c r="L37" s="31"/>
    </row>
    <row r="38" spans="2:12" s="1" customFormat="1" ht="14.4" hidden="1" customHeight="1">
      <c r="B38" s="31"/>
      <c r="E38" s="26" t="s">
        <v>38</v>
      </c>
      <c r="F38" s="103">
        <f>ROUND((SUM(BH129:BH259)),  2)</f>
        <v>0</v>
      </c>
      <c r="I38" s="104">
        <v>0.2</v>
      </c>
      <c r="J38" s="103">
        <f>0</f>
        <v>0</v>
      </c>
      <c r="L38" s="31"/>
    </row>
    <row r="39" spans="2:12" s="1" customFormat="1" ht="14.4" hidden="1" customHeight="1">
      <c r="B39" s="31"/>
      <c r="E39" s="26" t="s">
        <v>39</v>
      </c>
      <c r="F39" s="103">
        <f>ROUND((SUM(BI129:BI259)),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127</v>
      </c>
      <c r="F87" s="263"/>
      <c r="G87" s="263"/>
      <c r="H87" s="263"/>
      <c r="I87" s="95"/>
      <c r="L87" s="31"/>
    </row>
    <row r="88" spans="2:12" s="1" customFormat="1" ht="12" customHeight="1">
      <c r="B88" s="31"/>
      <c r="C88" s="26" t="s">
        <v>128</v>
      </c>
      <c r="I88" s="95"/>
      <c r="L88" s="31"/>
    </row>
    <row r="89" spans="2:12" s="1" customFormat="1" ht="16.5" customHeight="1">
      <c r="B89" s="31"/>
      <c r="E89" s="242" t="str">
        <f>E11</f>
        <v>1-4 - Vykurovanie</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J129</f>
        <v>0</v>
      </c>
      <c r="L98" s="31"/>
      <c r="AU98" s="16" t="s">
        <v>134</v>
      </c>
    </row>
    <row r="99" spans="2:47" s="8" customFormat="1" ht="24.9" customHeight="1">
      <c r="B99" s="122"/>
      <c r="D99" s="123" t="s">
        <v>1664</v>
      </c>
      <c r="E99" s="124"/>
      <c r="F99" s="124"/>
      <c r="G99" s="124"/>
      <c r="H99" s="124"/>
      <c r="I99" s="125"/>
      <c r="J99" s="126">
        <f>J130</f>
        <v>0</v>
      </c>
      <c r="L99" s="122"/>
    </row>
    <row r="100" spans="2:47" s="8" customFormat="1" ht="24.9" customHeight="1">
      <c r="B100" s="122"/>
      <c r="D100" s="123" t="s">
        <v>142</v>
      </c>
      <c r="E100" s="124"/>
      <c r="F100" s="124"/>
      <c r="G100" s="124"/>
      <c r="H100" s="124"/>
      <c r="I100" s="125"/>
      <c r="J100" s="126">
        <f>J132</f>
        <v>0</v>
      </c>
      <c r="L100" s="122"/>
    </row>
    <row r="101" spans="2:47" s="9" customFormat="1" ht="19.95" customHeight="1">
      <c r="B101" s="127"/>
      <c r="D101" s="128" t="s">
        <v>451</v>
      </c>
      <c r="E101" s="129"/>
      <c r="F101" s="129"/>
      <c r="G101" s="129"/>
      <c r="H101" s="129"/>
      <c r="I101" s="130"/>
      <c r="J101" s="131">
        <f>J133</f>
        <v>0</v>
      </c>
      <c r="L101" s="127"/>
    </row>
    <row r="102" spans="2:47" s="9" customFormat="1" ht="19.95" customHeight="1">
      <c r="B102" s="127"/>
      <c r="D102" s="128" t="s">
        <v>1665</v>
      </c>
      <c r="E102" s="129"/>
      <c r="F102" s="129"/>
      <c r="G102" s="129"/>
      <c r="H102" s="129"/>
      <c r="I102" s="130"/>
      <c r="J102" s="131">
        <f>J147</f>
        <v>0</v>
      </c>
      <c r="L102" s="127"/>
    </row>
    <row r="103" spans="2:47" s="9" customFormat="1" ht="19.95" customHeight="1">
      <c r="B103" s="127"/>
      <c r="D103" s="128" t="s">
        <v>1666</v>
      </c>
      <c r="E103" s="129"/>
      <c r="F103" s="129"/>
      <c r="G103" s="129"/>
      <c r="H103" s="129"/>
      <c r="I103" s="130"/>
      <c r="J103" s="131">
        <f>J171</f>
        <v>0</v>
      </c>
      <c r="L103" s="127"/>
    </row>
    <row r="104" spans="2:47" s="9" customFormat="1" ht="19.95" customHeight="1">
      <c r="B104" s="127"/>
      <c r="D104" s="128" t="s">
        <v>1667</v>
      </c>
      <c r="E104" s="129"/>
      <c r="F104" s="129"/>
      <c r="G104" s="129"/>
      <c r="H104" s="129"/>
      <c r="I104" s="130"/>
      <c r="J104" s="131">
        <f>J193</f>
        <v>0</v>
      </c>
      <c r="L104" s="127"/>
    </row>
    <row r="105" spans="2:47" s="9" customFormat="1" ht="19.95" customHeight="1">
      <c r="B105" s="127"/>
      <c r="D105" s="128" t="s">
        <v>1668</v>
      </c>
      <c r="E105" s="129"/>
      <c r="F105" s="129"/>
      <c r="G105" s="129"/>
      <c r="H105" s="129"/>
      <c r="I105" s="130"/>
      <c r="J105" s="131">
        <f>J234</f>
        <v>0</v>
      </c>
      <c r="L105" s="127"/>
    </row>
    <row r="106" spans="2:47" s="9" customFormat="1" ht="19.95" customHeight="1">
      <c r="B106" s="127"/>
      <c r="D106" s="128" t="s">
        <v>144</v>
      </c>
      <c r="E106" s="129"/>
      <c r="F106" s="129"/>
      <c r="G106" s="129"/>
      <c r="H106" s="129"/>
      <c r="I106" s="130"/>
      <c r="J106" s="131">
        <f>J251</f>
        <v>0</v>
      </c>
      <c r="L106" s="127"/>
    </row>
    <row r="107" spans="2:47" s="8" customFormat="1" ht="24.9" customHeight="1">
      <c r="B107" s="122"/>
      <c r="D107" s="123" t="s">
        <v>1669</v>
      </c>
      <c r="E107" s="124"/>
      <c r="F107" s="124"/>
      <c r="G107" s="124"/>
      <c r="H107" s="124"/>
      <c r="I107" s="125"/>
      <c r="J107" s="126">
        <f>J256</f>
        <v>0</v>
      </c>
      <c r="L107" s="122"/>
    </row>
    <row r="108" spans="2:47" s="1" customFormat="1" ht="21.75" customHeight="1">
      <c r="B108" s="31"/>
      <c r="I108" s="95"/>
      <c r="L108" s="31"/>
    </row>
    <row r="109" spans="2:47" s="1" customFormat="1" ht="6.9" customHeight="1">
      <c r="B109" s="43"/>
      <c r="C109" s="44"/>
      <c r="D109" s="44"/>
      <c r="E109" s="44"/>
      <c r="F109" s="44"/>
      <c r="G109" s="44"/>
      <c r="H109" s="44"/>
      <c r="I109" s="116"/>
      <c r="J109" s="44"/>
      <c r="K109" s="44"/>
      <c r="L109" s="31"/>
    </row>
    <row r="113" spans="2:20" s="1" customFormat="1" ht="6.9" customHeight="1">
      <c r="B113" s="45"/>
      <c r="C113" s="46"/>
      <c r="D113" s="46"/>
      <c r="E113" s="46"/>
      <c r="F113" s="46"/>
      <c r="G113" s="46"/>
      <c r="H113" s="46"/>
      <c r="I113" s="117"/>
      <c r="J113" s="46"/>
      <c r="K113" s="46"/>
      <c r="L113" s="31"/>
    </row>
    <row r="114" spans="2:20" s="1" customFormat="1" ht="24.9" customHeight="1">
      <c r="B114" s="31"/>
      <c r="C114" s="20" t="s">
        <v>145</v>
      </c>
      <c r="I114" s="95"/>
      <c r="L114" s="31"/>
    </row>
    <row r="115" spans="2:20" s="1" customFormat="1" ht="6.9" customHeight="1">
      <c r="B115" s="31"/>
      <c r="I115" s="95"/>
      <c r="L115" s="31"/>
    </row>
    <row r="116" spans="2:20" s="1" customFormat="1" ht="12" customHeight="1">
      <c r="B116" s="31"/>
      <c r="C116" s="26" t="s">
        <v>14</v>
      </c>
      <c r="I116" s="95"/>
      <c r="L116" s="31"/>
    </row>
    <row r="117" spans="2:20" s="1" customFormat="1" ht="16.5" customHeight="1">
      <c r="B117" s="31"/>
      <c r="E117" s="264" t="str">
        <f>E7</f>
        <v>Základná škola Biely Kostol formou modulov</v>
      </c>
      <c r="F117" s="265"/>
      <c r="G117" s="265"/>
      <c r="H117" s="265"/>
      <c r="I117" s="95"/>
      <c r="L117" s="31"/>
    </row>
    <row r="118" spans="2:20" ht="12" customHeight="1">
      <c r="B118" s="19"/>
      <c r="C118" s="26" t="s">
        <v>126</v>
      </c>
      <c r="L118" s="19"/>
    </row>
    <row r="119" spans="2:20" s="1" customFormat="1" ht="16.5" customHeight="1">
      <c r="B119" s="31"/>
      <c r="E119" s="264" t="s">
        <v>127</v>
      </c>
      <c r="F119" s="263"/>
      <c r="G119" s="263"/>
      <c r="H119" s="263"/>
      <c r="I119" s="95"/>
      <c r="L119" s="31"/>
    </row>
    <row r="120" spans="2:20" s="1" customFormat="1" ht="12" customHeight="1">
      <c r="B120" s="31"/>
      <c r="C120" s="26" t="s">
        <v>128</v>
      </c>
      <c r="I120" s="95"/>
      <c r="L120" s="31"/>
    </row>
    <row r="121" spans="2:20" s="1" customFormat="1" ht="16.5" customHeight="1">
      <c r="B121" s="31"/>
      <c r="E121" s="242" t="str">
        <f>E11</f>
        <v>1-4 - Vykurovanie</v>
      </c>
      <c r="F121" s="263"/>
      <c r="G121" s="263"/>
      <c r="H121" s="263"/>
      <c r="I121" s="95"/>
      <c r="L121" s="31"/>
    </row>
    <row r="122" spans="2:20" s="1" customFormat="1" ht="6.9" customHeight="1">
      <c r="B122" s="31"/>
      <c r="I122" s="95"/>
      <c r="L122" s="31"/>
    </row>
    <row r="123" spans="2:20" s="1" customFormat="1" ht="12" customHeight="1">
      <c r="B123" s="31"/>
      <c r="C123" s="26" t="s">
        <v>18</v>
      </c>
      <c r="F123" s="24" t="str">
        <f>F14</f>
        <v/>
      </c>
      <c r="I123" s="96" t="s">
        <v>20</v>
      </c>
      <c r="J123" s="51" t="str">
        <f>IF(J14="","",J14)</f>
        <v/>
      </c>
      <c r="L123" s="31"/>
    </row>
    <row r="124" spans="2:20" s="1" customFormat="1" ht="6.9" customHeight="1">
      <c r="B124" s="31"/>
      <c r="I124" s="95"/>
      <c r="L124" s="31"/>
    </row>
    <row r="125" spans="2:20" s="1" customFormat="1" ht="15.15" customHeight="1">
      <c r="B125" s="31"/>
      <c r="C125" s="26" t="s">
        <v>21</v>
      </c>
      <c r="F125" s="24" t="str">
        <f>E17</f>
        <v xml:space="preserve"> </v>
      </c>
      <c r="I125" s="96" t="s">
        <v>26</v>
      </c>
      <c r="J125" s="29" t="str">
        <f>E23</f>
        <v xml:space="preserve"> </v>
      </c>
      <c r="L125" s="31"/>
    </row>
    <row r="126" spans="2:20" s="1" customFormat="1" ht="15.15" customHeight="1">
      <c r="B126" s="31"/>
      <c r="C126" s="26" t="s">
        <v>24</v>
      </c>
      <c r="F126" s="24" t="str">
        <f>IF(E20="","",E20)</f>
        <v>Vyplň údaj</v>
      </c>
      <c r="I126" s="96" t="s">
        <v>28</v>
      </c>
      <c r="J126" s="29" t="str">
        <f>E26</f>
        <v xml:space="preserve"> </v>
      </c>
      <c r="L126" s="31"/>
    </row>
    <row r="127" spans="2:20" s="1" customFormat="1" ht="10.35" customHeight="1">
      <c r="B127" s="31"/>
      <c r="I127" s="95"/>
      <c r="L127" s="31"/>
    </row>
    <row r="128" spans="2:20" s="10" customFormat="1" ht="29.25" customHeight="1">
      <c r="B128" s="132"/>
      <c r="C128" s="133" t="s">
        <v>146</v>
      </c>
      <c r="D128" s="134" t="s">
        <v>55</v>
      </c>
      <c r="E128" s="134" t="s">
        <v>51</v>
      </c>
      <c r="F128" s="134" t="s">
        <v>52</v>
      </c>
      <c r="G128" s="134" t="s">
        <v>147</v>
      </c>
      <c r="H128" s="134" t="s">
        <v>148</v>
      </c>
      <c r="I128" s="135" t="s">
        <v>149</v>
      </c>
      <c r="J128" s="136" t="s">
        <v>132</v>
      </c>
      <c r="K128" s="137" t="s">
        <v>150</v>
      </c>
      <c r="L128" s="132"/>
      <c r="M128" s="58" t="s">
        <v>1</v>
      </c>
      <c r="N128" s="59" t="s">
        <v>34</v>
      </c>
      <c r="O128" s="59" t="s">
        <v>151</v>
      </c>
      <c r="P128" s="59" t="s">
        <v>152</v>
      </c>
      <c r="Q128" s="59" t="s">
        <v>153</v>
      </c>
      <c r="R128" s="59" t="s">
        <v>154</v>
      </c>
      <c r="S128" s="59" t="s">
        <v>155</v>
      </c>
      <c r="T128" s="60" t="s">
        <v>156</v>
      </c>
    </row>
    <row r="129" spans="2:65" s="1" customFormat="1" ht="22.95" customHeight="1">
      <c r="B129" s="31"/>
      <c r="C129" s="63" t="s">
        <v>133</v>
      </c>
      <c r="I129" s="95"/>
      <c r="J129" s="138">
        <f>BK129</f>
        <v>0</v>
      </c>
      <c r="L129" s="31"/>
      <c r="M129" s="61"/>
      <c r="N129" s="52"/>
      <c r="O129" s="52"/>
      <c r="P129" s="139">
        <f>P130+P132+P256</f>
        <v>0</v>
      </c>
      <c r="Q129" s="52"/>
      <c r="R129" s="139">
        <f>R130+R132+R256</f>
        <v>0</v>
      </c>
      <c r="S129" s="52"/>
      <c r="T129" s="140">
        <f>T130+T132+T256</f>
        <v>0</v>
      </c>
      <c r="AT129" s="16" t="s">
        <v>69</v>
      </c>
      <c r="AU129" s="16" t="s">
        <v>134</v>
      </c>
      <c r="BK129" s="141">
        <f>BK130+BK132+BK256</f>
        <v>0</v>
      </c>
    </row>
    <row r="130" spans="2:65" s="11" customFormat="1" ht="25.95" customHeight="1">
      <c r="B130" s="142"/>
      <c r="D130" s="143" t="s">
        <v>69</v>
      </c>
      <c r="E130" s="144" t="s">
        <v>417</v>
      </c>
      <c r="F130" s="144" t="s">
        <v>418</v>
      </c>
      <c r="I130" s="145"/>
      <c r="J130" s="146">
        <f>BK130</f>
        <v>0</v>
      </c>
      <c r="L130" s="142"/>
      <c r="M130" s="147"/>
      <c r="N130" s="148"/>
      <c r="O130" s="148"/>
      <c r="P130" s="149">
        <f>P131</f>
        <v>0</v>
      </c>
      <c r="Q130" s="148"/>
      <c r="R130" s="149">
        <f>R131</f>
        <v>0</v>
      </c>
      <c r="S130" s="148"/>
      <c r="T130" s="150">
        <f>T131</f>
        <v>0</v>
      </c>
      <c r="AR130" s="143" t="s">
        <v>74</v>
      </c>
      <c r="AT130" s="151" t="s">
        <v>69</v>
      </c>
      <c r="AU130" s="151" t="s">
        <v>70</v>
      </c>
      <c r="AY130" s="143" t="s">
        <v>159</v>
      </c>
      <c r="BK130" s="152">
        <f>BK131</f>
        <v>0</v>
      </c>
    </row>
    <row r="131" spans="2:65" s="1" customFormat="1" ht="24" customHeight="1">
      <c r="B131" s="155"/>
      <c r="C131" s="156" t="s">
        <v>74</v>
      </c>
      <c r="D131" s="156" t="s">
        <v>161</v>
      </c>
      <c r="E131" s="157" t="s">
        <v>1670</v>
      </c>
      <c r="F131" s="158" t="s">
        <v>1671</v>
      </c>
      <c r="G131" s="159" t="s">
        <v>227</v>
      </c>
      <c r="H131" s="160">
        <v>3.74</v>
      </c>
      <c r="I131" s="161"/>
      <c r="J131" s="162">
        <f>ROUND(I131*H131,2)</f>
        <v>0</v>
      </c>
      <c r="K131" s="158" t="s">
        <v>1</v>
      </c>
      <c r="L131" s="31"/>
      <c r="M131" s="163" t="s">
        <v>1</v>
      </c>
      <c r="N131" s="164" t="s">
        <v>36</v>
      </c>
      <c r="O131" s="54"/>
      <c r="P131" s="165">
        <f>O131*H131</f>
        <v>0</v>
      </c>
      <c r="Q131" s="165">
        <v>0</v>
      </c>
      <c r="R131" s="165">
        <f>Q131*H131</f>
        <v>0</v>
      </c>
      <c r="S131" s="165">
        <v>0</v>
      </c>
      <c r="T131" s="166">
        <f>S131*H131</f>
        <v>0</v>
      </c>
      <c r="AR131" s="167" t="s">
        <v>165</v>
      </c>
      <c r="AT131" s="167" t="s">
        <v>161</v>
      </c>
      <c r="AU131" s="167" t="s">
        <v>74</v>
      </c>
      <c r="AY131" s="16" t="s">
        <v>159</v>
      </c>
      <c r="BE131" s="168">
        <f>IF(N131="základná",J131,0)</f>
        <v>0</v>
      </c>
      <c r="BF131" s="168">
        <f>IF(N131="znížená",J131,0)</f>
        <v>0</v>
      </c>
      <c r="BG131" s="168">
        <f>IF(N131="zákl. prenesená",J131,0)</f>
        <v>0</v>
      </c>
      <c r="BH131" s="168">
        <f>IF(N131="zníž. prenesená",J131,0)</f>
        <v>0</v>
      </c>
      <c r="BI131" s="168">
        <f>IF(N131="nulová",J131,0)</f>
        <v>0</v>
      </c>
      <c r="BJ131" s="16" t="s">
        <v>82</v>
      </c>
      <c r="BK131" s="168">
        <f>ROUND(I131*H131,2)</f>
        <v>0</v>
      </c>
      <c r="BL131" s="16" t="s">
        <v>165</v>
      </c>
      <c r="BM131" s="167" t="s">
        <v>82</v>
      </c>
    </row>
    <row r="132" spans="2:65" s="11" customFormat="1" ht="25.95" customHeight="1">
      <c r="B132" s="142"/>
      <c r="D132" s="143" t="s">
        <v>69</v>
      </c>
      <c r="E132" s="144" t="s">
        <v>423</v>
      </c>
      <c r="F132" s="144" t="s">
        <v>424</v>
      </c>
      <c r="I132" s="145"/>
      <c r="J132" s="146">
        <f>BK132</f>
        <v>0</v>
      </c>
      <c r="L132" s="142"/>
      <c r="M132" s="147"/>
      <c r="N132" s="148"/>
      <c r="O132" s="148"/>
      <c r="P132" s="149">
        <f>P133+P147+P171+P193+P234+P251</f>
        <v>0</v>
      </c>
      <c r="Q132" s="148"/>
      <c r="R132" s="149">
        <f>R133+R147+R171+R193+R234+R251</f>
        <v>0</v>
      </c>
      <c r="S132" s="148"/>
      <c r="T132" s="150">
        <f>T133+T147+T171+T193+T234+T251</f>
        <v>0</v>
      </c>
      <c r="AR132" s="143" t="s">
        <v>82</v>
      </c>
      <c r="AT132" s="151" t="s">
        <v>69</v>
      </c>
      <c r="AU132" s="151" t="s">
        <v>70</v>
      </c>
      <c r="AY132" s="143" t="s">
        <v>159</v>
      </c>
      <c r="BK132" s="152">
        <f>BK133+BK147+BK171+BK193+BK234+BK251</f>
        <v>0</v>
      </c>
    </row>
    <row r="133" spans="2:65" s="11" customFormat="1" ht="22.95" customHeight="1">
      <c r="B133" s="142"/>
      <c r="D133" s="143" t="s">
        <v>69</v>
      </c>
      <c r="E133" s="153" t="s">
        <v>548</v>
      </c>
      <c r="F133" s="153" t="s">
        <v>549</v>
      </c>
      <c r="I133" s="145"/>
      <c r="J133" s="154">
        <f>BK133</f>
        <v>0</v>
      </c>
      <c r="L133" s="142"/>
      <c r="M133" s="147"/>
      <c r="N133" s="148"/>
      <c r="O133" s="148"/>
      <c r="P133" s="149">
        <f>SUM(P134:P146)</f>
        <v>0</v>
      </c>
      <c r="Q133" s="148"/>
      <c r="R133" s="149">
        <f>SUM(R134:R146)</f>
        <v>0</v>
      </c>
      <c r="S133" s="148"/>
      <c r="T133" s="150">
        <f>SUM(T134:T146)</f>
        <v>0</v>
      </c>
      <c r="AR133" s="143" t="s">
        <v>82</v>
      </c>
      <c r="AT133" s="151" t="s">
        <v>69</v>
      </c>
      <c r="AU133" s="151" t="s">
        <v>74</v>
      </c>
      <c r="AY133" s="143" t="s">
        <v>159</v>
      </c>
      <c r="BK133" s="152">
        <f>SUM(BK134:BK146)</f>
        <v>0</v>
      </c>
    </row>
    <row r="134" spans="2:65" s="1" customFormat="1" ht="24" customHeight="1">
      <c r="B134" s="155"/>
      <c r="C134" s="156" t="s">
        <v>82</v>
      </c>
      <c r="D134" s="156" t="s">
        <v>161</v>
      </c>
      <c r="E134" s="157" t="s">
        <v>1122</v>
      </c>
      <c r="F134" s="158" t="s">
        <v>1123</v>
      </c>
      <c r="G134" s="159" t="s">
        <v>405</v>
      </c>
      <c r="H134" s="160">
        <v>696</v>
      </c>
      <c r="I134" s="161"/>
      <c r="J134" s="162">
        <f t="shared" ref="J134:J146" si="0">ROUND(I134*H134,2)</f>
        <v>0</v>
      </c>
      <c r="K134" s="158" t="s">
        <v>1</v>
      </c>
      <c r="L134" s="31"/>
      <c r="M134" s="163" t="s">
        <v>1</v>
      </c>
      <c r="N134" s="164" t="s">
        <v>36</v>
      </c>
      <c r="O134" s="54"/>
      <c r="P134" s="165">
        <f t="shared" ref="P134:P146" si="1">O134*H134</f>
        <v>0</v>
      </c>
      <c r="Q134" s="165">
        <v>0</v>
      </c>
      <c r="R134" s="165">
        <f t="shared" ref="R134:R146" si="2">Q134*H134</f>
        <v>0</v>
      </c>
      <c r="S134" s="165">
        <v>0</v>
      </c>
      <c r="T134" s="166">
        <f t="shared" ref="T134:T146" si="3">S134*H134</f>
        <v>0</v>
      </c>
      <c r="AR134" s="167" t="s">
        <v>263</v>
      </c>
      <c r="AT134" s="167" t="s">
        <v>161</v>
      </c>
      <c r="AU134" s="167" t="s">
        <v>82</v>
      </c>
      <c r="AY134" s="16" t="s">
        <v>159</v>
      </c>
      <c r="BE134" s="168">
        <f t="shared" ref="BE134:BE146" si="4">IF(N134="základná",J134,0)</f>
        <v>0</v>
      </c>
      <c r="BF134" s="168">
        <f t="shared" ref="BF134:BF146" si="5">IF(N134="znížená",J134,0)</f>
        <v>0</v>
      </c>
      <c r="BG134" s="168">
        <f t="shared" ref="BG134:BG146" si="6">IF(N134="zákl. prenesená",J134,0)</f>
        <v>0</v>
      </c>
      <c r="BH134" s="168">
        <f t="shared" ref="BH134:BH146" si="7">IF(N134="zníž. prenesená",J134,0)</f>
        <v>0</v>
      </c>
      <c r="BI134" s="168">
        <f t="shared" ref="BI134:BI146" si="8">IF(N134="nulová",J134,0)</f>
        <v>0</v>
      </c>
      <c r="BJ134" s="16" t="s">
        <v>82</v>
      </c>
      <c r="BK134" s="168">
        <f t="shared" ref="BK134:BK146" si="9">ROUND(I134*H134,2)</f>
        <v>0</v>
      </c>
      <c r="BL134" s="16" t="s">
        <v>263</v>
      </c>
      <c r="BM134" s="167" t="s">
        <v>165</v>
      </c>
    </row>
    <row r="135" spans="2:65" s="1" customFormat="1" ht="24" customHeight="1">
      <c r="B135" s="155"/>
      <c r="C135" s="195" t="s">
        <v>175</v>
      </c>
      <c r="D135" s="195" t="s">
        <v>224</v>
      </c>
      <c r="E135" s="196" t="s">
        <v>1124</v>
      </c>
      <c r="F135" s="197" t="s">
        <v>1125</v>
      </c>
      <c r="G135" s="198" t="s">
        <v>405</v>
      </c>
      <c r="H135" s="199">
        <v>175</v>
      </c>
      <c r="I135" s="200"/>
      <c r="J135" s="201">
        <f t="shared" si="0"/>
        <v>0</v>
      </c>
      <c r="K135" s="197" t="s">
        <v>1</v>
      </c>
      <c r="L135" s="202"/>
      <c r="M135" s="203" t="s">
        <v>1</v>
      </c>
      <c r="N135" s="204" t="s">
        <v>36</v>
      </c>
      <c r="O135" s="54"/>
      <c r="P135" s="165">
        <f t="shared" si="1"/>
        <v>0</v>
      </c>
      <c r="Q135" s="165">
        <v>0</v>
      </c>
      <c r="R135" s="165">
        <f t="shared" si="2"/>
        <v>0</v>
      </c>
      <c r="S135" s="165">
        <v>0</v>
      </c>
      <c r="T135" s="166">
        <f t="shared" si="3"/>
        <v>0</v>
      </c>
      <c r="AR135" s="167" t="s">
        <v>377</v>
      </c>
      <c r="AT135" s="167" t="s">
        <v>224</v>
      </c>
      <c r="AU135" s="167" t="s">
        <v>82</v>
      </c>
      <c r="AY135" s="16" t="s">
        <v>159</v>
      </c>
      <c r="BE135" s="168">
        <f t="shared" si="4"/>
        <v>0</v>
      </c>
      <c r="BF135" s="168">
        <f t="shared" si="5"/>
        <v>0</v>
      </c>
      <c r="BG135" s="168">
        <f t="shared" si="6"/>
        <v>0</v>
      </c>
      <c r="BH135" s="168">
        <f t="shared" si="7"/>
        <v>0</v>
      </c>
      <c r="BI135" s="168">
        <f t="shared" si="8"/>
        <v>0</v>
      </c>
      <c r="BJ135" s="16" t="s">
        <v>82</v>
      </c>
      <c r="BK135" s="168">
        <f t="shared" si="9"/>
        <v>0</v>
      </c>
      <c r="BL135" s="16" t="s">
        <v>263</v>
      </c>
      <c r="BM135" s="167" t="s">
        <v>199</v>
      </c>
    </row>
    <row r="136" spans="2:65" s="1" customFormat="1" ht="24" customHeight="1">
      <c r="B136" s="155"/>
      <c r="C136" s="195" t="s">
        <v>165</v>
      </c>
      <c r="D136" s="195" t="s">
        <v>224</v>
      </c>
      <c r="E136" s="196" t="s">
        <v>1672</v>
      </c>
      <c r="F136" s="197" t="s">
        <v>1673</v>
      </c>
      <c r="G136" s="198" t="s">
        <v>405</v>
      </c>
      <c r="H136" s="199">
        <v>171</v>
      </c>
      <c r="I136" s="200"/>
      <c r="J136" s="201">
        <f t="shared" si="0"/>
        <v>0</v>
      </c>
      <c r="K136" s="197" t="s">
        <v>1</v>
      </c>
      <c r="L136" s="202"/>
      <c r="M136" s="203" t="s">
        <v>1</v>
      </c>
      <c r="N136" s="204" t="s">
        <v>36</v>
      </c>
      <c r="O136" s="54"/>
      <c r="P136" s="165">
        <f t="shared" si="1"/>
        <v>0</v>
      </c>
      <c r="Q136" s="165">
        <v>0</v>
      </c>
      <c r="R136" s="165">
        <f t="shared" si="2"/>
        <v>0</v>
      </c>
      <c r="S136" s="165">
        <v>0</v>
      </c>
      <c r="T136" s="166">
        <f t="shared" si="3"/>
        <v>0</v>
      </c>
      <c r="AR136" s="167" t="s">
        <v>377</v>
      </c>
      <c r="AT136" s="167" t="s">
        <v>224</v>
      </c>
      <c r="AU136" s="167" t="s">
        <v>82</v>
      </c>
      <c r="AY136" s="16" t="s">
        <v>159</v>
      </c>
      <c r="BE136" s="168">
        <f t="shared" si="4"/>
        <v>0</v>
      </c>
      <c r="BF136" s="168">
        <f t="shared" si="5"/>
        <v>0</v>
      </c>
      <c r="BG136" s="168">
        <f t="shared" si="6"/>
        <v>0</v>
      </c>
      <c r="BH136" s="168">
        <f t="shared" si="7"/>
        <v>0</v>
      </c>
      <c r="BI136" s="168">
        <f t="shared" si="8"/>
        <v>0</v>
      </c>
      <c r="BJ136" s="16" t="s">
        <v>82</v>
      </c>
      <c r="BK136" s="168">
        <f t="shared" si="9"/>
        <v>0</v>
      </c>
      <c r="BL136" s="16" t="s">
        <v>263</v>
      </c>
      <c r="BM136" s="167" t="s">
        <v>212</v>
      </c>
    </row>
    <row r="137" spans="2:65" s="1" customFormat="1" ht="24" customHeight="1">
      <c r="B137" s="155"/>
      <c r="C137" s="195" t="s">
        <v>195</v>
      </c>
      <c r="D137" s="195" t="s">
        <v>224</v>
      </c>
      <c r="E137" s="196" t="s">
        <v>1674</v>
      </c>
      <c r="F137" s="197" t="s">
        <v>1675</v>
      </c>
      <c r="G137" s="198" t="s">
        <v>405</v>
      </c>
      <c r="H137" s="199">
        <v>170</v>
      </c>
      <c r="I137" s="200"/>
      <c r="J137" s="201">
        <f t="shared" si="0"/>
        <v>0</v>
      </c>
      <c r="K137" s="197" t="s">
        <v>1</v>
      </c>
      <c r="L137" s="202"/>
      <c r="M137" s="203" t="s">
        <v>1</v>
      </c>
      <c r="N137" s="204" t="s">
        <v>36</v>
      </c>
      <c r="O137" s="54"/>
      <c r="P137" s="165">
        <f t="shared" si="1"/>
        <v>0</v>
      </c>
      <c r="Q137" s="165">
        <v>0</v>
      </c>
      <c r="R137" s="165">
        <f t="shared" si="2"/>
        <v>0</v>
      </c>
      <c r="S137" s="165">
        <v>0</v>
      </c>
      <c r="T137" s="166">
        <f t="shared" si="3"/>
        <v>0</v>
      </c>
      <c r="AR137" s="167" t="s">
        <v>377</v>
      </c>
      <c r="AT137" s="167" t="s">
        <v>224</v>
      </c>
      <c r="AU137" s="167" t="s">
        <v>82</v>
      </c>
      <c r="AY137" s="16" t="s">
        <v>159</v>
      </c>
      <c r="BE137" s="168">
        <f t="shared" si="4"/>
        <v>0</v>
      </c>
      <c r="BF137" s="168">
        <f t="shared" si="5"/>
        <v>0</v>
      </c>
      <c r="BG137" s="168">
        <f t="shared" si="6"/>
        <v>0</v>
      </c>
      <c r="BH137" s="168">
        <f t="shared" si="7"/>
        <v>0</v>
      </c>
      <c r="BI137" s="168">
        <f t="shared" si="8"/>
        <v>0</v>
      </c>
      <c r="BJ137" s="16" t="s">
        <v>82</v>
      </c>
      <c r="BK137" s="168">
        <f t="shared" si="9"/>
        <v>0</v>
      </c>
      <c r="BL137" s="16" t="s">
        <v>263</v>
      </c>
      <c r="BM137" s="167" t="s">
        <v>230</v>
      </c>
    </row>
    <row r="138" spans="2:65" s="1" customFormat="1" ht="24" customHeight="1">
      <c r="B138" s="155"/>
      <c r="C138" s="195" t="s">
        <v>199</v>
      </c>
      <c r="D138" s="195" t="s">
        <v>224</v>
      </c>
      <c r="E138" s="196" t="s">
        <v>1140</v>
      </c>
      <c r="F138" s="197" t="s">
        <v>1141</v>
      </c>
      <c r="G138" s="198" t="s">
        <v>405</v>
      </c>
      <c r="H138" s="199">
        <v>40</v>
      </c>
      <c r="I138" s="200"/>
      <c r="J138" s="201">
        <f t="shared" si="0"/>
        <v>0</v>
      </c>
      <c r="K138" s="197" t="s">
        <v>1</v>
      </c>
      <c r="L138" s="202"/>
      <c r="M138" s="203" t="s">
        <v>1</v>
      </c>
      <c r="N138" s="204" t="s">
        <v>36</v>
      </c>
      <c r="O138" s="54"/>
      <c r="P138" s="165">
        <f t="shared" si="1"/>
        <v>0</v>
      </c>
      <c r="Q138" s="165">
        <v>0</v>
      </c>
      <c r="R138" s="165">
        <f t="shared" si="2"/>
        <v>0</v>
      </c>
      <c r="S138" s="165">
        <v>0</v>
      </c>
      <c r="T138" s="166">
        <f t="shared" si="3"/>
        <v>0</v>
      </c>
      <c r="AR138" s="167" t="s">
        <v>377</v>
      </c>
      <c r="AT138" s="167" t="s">
        <v>224</v>
      </c>
      <c r="AU138" s="167" t="s">
        <v>82</v>
      </c>
      <c r="AY138" s="16" t="s">
        <v>159</v>
      </c>
      <c r="BE138" s="168">
        <f t="shared" si="4"/>
        <v>0</v>
      </c>
      <c r="BF138" s="168">
        <f t="shared" si="5"/>
        <v>0</v>
      </c>
      <c r="BG138" s="168">
        <f t="shared" si="6"/>
        <v>0</v>
      </c>
      <c r="BH138" s="168">
        <f t="shared" si="7"/>
        <v>0</v>
      </c>
      <c r="BI138" s="168">
        <f t="shared" si="8"/>
        <v>0</v>
      </c>
      <c r="BJ138" s="16" t="s">
        <v>82</v>
      </c>
      <c r="BK138" s="168">
        <f t="shared" si="9"/>
        <v>0</v>
      </c>
      <c r="BL138" s="16" t="s">
        <v>263</v>
      </c>
      <c r="BM138" s="167" t="s">
        <v>243</v>
      </c>
    </row>
    <row r="139" spans="2:65" s="1" customFormat="1" ht="24" customHeight="1">
      <c r="B139" s="155"/>
      <c r="C139" s="195" t="s">
        <v>205</v>
      </c>
      <c r="D139" s="195" t="s">
        <v>224</v>
      </c>
      <c r="E139" s="196" t="s">
        <v>1676</v>
      </c>
      <c r="F139" s="197" t="s">
        <v>1677</v>
      </c>
      <c r="G139" s="198" t="s">
        <v>405</v>
      </c>
      <c r="H139" s="199">
        <v>29</v>
      </c>
      <c r="I139" s="200"/>
      <c r="J139" s="201">
        <f t="shared" si="0"/>
        <v>0</v>
      </c>
      <c r="K139" s="197" t="s">
        <v>1</v>
      </c>
      <c r="L139" s="202"/>
      <c r="M139" s="203" t="s">
        <v>1</v>
      </c>
      <c r="N139" s="204" t="s">
        <v>36</v>
      </c>
      <c r="O139" s="54"/>
      <c r="P139" s="165">
        <f t="shared" si="1"/>
        <v>0</v>
      </c>
      <c r="Q139" s="165">
        <v>0</v>
      </c>
      <c r="R139" s="165">
        <f t="shared" si="2"/>
        <v>0</v>
      </c>
      <c r="S139" s="165">
        <v>0</v>
      </c>
      <c r="T139" s="166">
        <f t="shared" si="3"/>
        <v>0</v>
      </c>
      <c r="AR139" s="167" t="s">
        <v>377</v>
      </c>
      <c r="AT139" s="167" t="s">
        <v>224</v>
      </c>
      <c r="AU139" s="167" t="s">
        <v>82</v>
      </c>
      <c r="AY139" s="16" t="s">
        <v>159</v>
      </c>
      <c r="BE139" s="168">
        <f t="shared" si="4"/>
        <v>0</v>
      </c>
      <c r="BF139" s="168">
        <f t="shared" si="5"/>
        <v>0</v>
      </c>
      <c r="BG139" s="168">
        <f t="shared" si="6"/>
        <v>0</v>
      </c>
      <c r="BH139" s="168">
        <f t="shared" si="7"/>
        <v>0</v>
      </c>
      <c r="BI139" s="168">
        <f t="shared" si="8"/>
        <v>0</v>
      </c>
      <c r="BJ139" s="16" t="s">
        <v>82</v>
      </c>
      <c r="BK139" s="168">
        <f t="shared" si="9"/>
        <v>0</v>
      </c>
      <c r="BL139" s="16" t="s">
        <v>263</v>
      </c>
      <c r="BM139" s="167" t="s">
        <v>253</v>
      </c>
    </row>
    <row r="140" spans="2:65" s="1" customFormat="1" ht="24" customHeight="1">
      <c r="B140" s="155"/>
      <c r="C140" s="195" t="s">
        <v>212</v>
      </c>
      <c r="D140" s="195" t="s">
        <v>224</v>
      </c>
      <c r="E140" s="196" t="s">
        <v>1144</v>
      </c>
      <c r="F140" s="197" t="s">
        <v>1145</v>
      </c>
      <c r="G140" s="198" t="s">
        <v>405</v>
      </c>
      <c r="H140" s="199">
        <v>54</v>
      </c>
      <c r="I140" s="200"/>
      <c r="J140" s="201">
        <f t="shared" si="0"/>
        <v>0</v>
      </c>
      <c r="K140" s="197" t="s">
        <v>1</v>
      </c>
      <c r="L140" s="202"/>
      <c r="M140" s="203" t="s">
        <v>1</v>
      </c>
      <c r="N140" s="204" t="s">
        <v>36</v>
      </c>
      <c r="O140" s="54"/>
      <c r="P140" s="165">
        <f t="shared" si="1"/>
        <v>0</v>
      </c>
      <c r="Q140" s="165">
        <v>0</v>
      </c>
      <c r="R140" s="165">
        <f t="shared" si="2"/>
        <v>0</v>
      </c>
      <c r="S140" s="165">
        <v>0</v>
      </c>
      <c r="T140" s="166">
        <f t="shared" si="3"/>
        <v>0</v>
      </c>
      <c r="AR140" s="167" t="s">
        <v>377</v>
      </c>
      <c r="AT140" s="167" t="s">
        <v>224</v>
      </c>
      <c r="AU140" s="167" t="s">
        <v>82</v>
      </c>
      <c r="AY140" s="16" t="s">
        <v>159</v>
      </c>
      <c r="BE140" s="168">
        <f t="shared" si="4"/>
        <v>0</v>
      </c>
      <c r="BF140" s="168">
        <f t="shared" si="5"/>
        <v>0</v>
      </c>
      <c r="BG140" s="168">
        <f t="shared" si="6"/>
        <v>0</v>
      </c>
      <c r="BH140" s="168">
        <f t="shared" si="7"/>
        <v>0</v>
      </c>
      <c r="BI140" s="168">
        <f t="shared" si="8"/>
        <v>0</v>
      </c>
      <c r="BJ140" s="16" t="s">
        <v>82</v>
      </c>
      <c r="BK140" s="168">
        <f t="shared" si="9"/>
        <v>0</v>
      </c>
      <c r="BL140" s="16" t="s">
        <v>263</v>
      </c>
      <c r="BM140" s="167" t="s">
        <v>263</v>
      </c>
    </row>
    <row r="141" spans="2:65" s="1" customFormat="1" ht="24" customHeight="1">
      <c r="B141" s="155"/>
      <c r="C141" s="195" t="s">
        <v>223</v>
      </c>
      <c r="D141" s="195" t="s">
        <v>224</v>
      </c>
      <c r="E141" s="196" t="s">
        <v>1678</v>
      </c>
      <c r="F141" s="197" t="s">
        <v>1679</v>
      </c>
      <c r="G141" s="198" t="s">
        <v>405</v>
      </c>
      <c r="H141" s="199">
        <v>42</v>
      </c>
      <c r="I141" s="200"/>
      <c r="J141" s="201">
        <f t="shared" si="0"/>
        <v>0</v>
      </c>
      <c r="K141" s="197" t="s">
        <v>1</v>
      </c>
      <c r="L141" s="202"/>
      <c r="M141" s="203" t="s">
        <v>1</v>
      </c>
      <c r="N141" s="204" t="s">
        <v>36</v>
      </c>
      <c r="O141" s="54"/>
      <c r="P141" s="165">
        <f t="shared" si="1"/>
        <v>0</v>
      </c>
      <c r="Q141" s="165">
        <v>0</v>
      </c>
      <c r="R141" s="165">
        <f t="shared" si="2"/>
        <v>0</v>
      </c>
      <c r="S141" s="165">
        <v>0</v>
      </c>
      <c r="T141" s="166">
        <f t="shared" si="3"/>
        <v>0</v>
      </c>
      <c r="AR141" s="167" t="s">
        <v>377</v>
      </c>
      <c r="AT141" s="167" t="s">
        <v>224</v>
      </c>
      <c r="AU141" s="167" t="s">
        <v>82</v>
      </c>
      <c r="AY141" s="16" t="s">
        <v>159</v>
      </c>
      <c r="BE141" s="168">
        <f t="shared" si="4"/>
        <v>0</v>
      </c>
      <c r="BF141" s="168">
        <f t="shared" si="5"/>
        <v>0</v>
      </c>
      <c r="BG141" s="168">
        <f t="shared" si="6"/>
        <v>0</v>
      </c>
      <c r="BH141" s="168">
        <f t="shared" si="7"/>
        <v>0</v>
      </c>
      <c r="BI141" s="168">
        <f t="shared" si="8"/>
        <v>0</v>
      </c>
      <c r="BJ141" s="16" t="s">
        <v>82</v>
      </c>
      <c r="BK141" s="168">
        <f t="shared" si="9"/>
        <v>0</v>
      </c>
      <c r="BL141" s="16" t="s">
        <v>263</v>
      </c>
      <c r="BM141" s="167" t="s">
        <v>271</v>
      </c>
    </row>
    <row r="142" spans="2:65" s="1" customFormat="1" ht="24" customHeight="1">
      <c r="B142" s="155"/>
      <c r="C142" s="195" t="s">
        <v>230</v>
      </c>
      <c r="D142" s="195" t="s">
        <v>224</v>
      </c>
      <c r="E142" s="196" t="s">
        <v>1680</v>
      </c>
      <c r="F142" s="197" t="s">
        <v>1681</v>
      </c>
      <c r="G142" s="198" t="s">
        <v>405</v>
      </c>
      <c r="H142" s="199">
        <v>15</v>
      </c>
      <c r="I142" s="200"/>
      <c r="J142" s="201">
        <f t="shared" si="0"/>
        <v>0</v>
      </c>
      <c r="K142" s="197" t="s">
        <v>1</v>
      </c>
      <c r="L142" s="202"/>
      <c r="M142" s="203" t="s">
        <v>1</v>
      </c>
      <c r="N142" s="204" t="s">
        <v>36</v>
      </c>
      <c r="O142" s="54"/>
      <c r="P142" s="165">
        <f t="shared" si="1"/>
        <v>0</v>
      </c>
      <c r="Q142" s="165">
        <v>0</v>
      </c>
      <c r="R142" s="165">
        <f t="shared" si="2"/>
        <v>0</v>
      </c>
      <c r="S142" s="165">
        <v>0</v>
      </c>
      <c r="T142" s="166">
        <f t="shared" si="3"/>
        <v>0</v>
      </c>
      <c r="AR142" s="167" t="s">
        <v>377</v>
      </c>
      <c r="AT142" s="167" t="s">
        <v>224</v>
      </c>
      <c r="AU142" s="167" t="s">
        <v>82</v>
      </c>
      <c r="AY142" s="16" t="s">
        <v>159</v>
      </c>
      <c r="BE142" s="168">
        <f t="shared" si="4"/>
        <v>0</v>
      </c>
      <c r="BF142" s="168">
        <f t="shared" si="5"/>
        <v>0</v>
      </c>
      <c r="BG142" s="168">
        <f t="shared" si="6"/>
        <v>0</v>
      </c>
      <c r="BH142" s="168">
        <f t="shared" si="7"/>
        <v>0</v>
      </c>
      <c r="BI142" s="168">
        <f t="shared" si="8"/>
        <v>0</v>
      </c>
      <c r="BJ142" s="16" t="s">
        <v>82</v>
      </c>
      <c r="BK142" s="168">
        <f t="shared" si="9"/>
        <v>0</v>
      </c>
      <c r="BL142" s="16" t="s">
        <v>263</v>
      </c>
      <c r="BM142" s="167" t="s">
        <v>7</v>
      </c>
    </row>
    <row r="143" spans="2:65" s="1" customFormat="1" ht="36" customHeight="1">
      <c r="B143" s="155"/>
      <c r="C143" s="156" t="s">
        <v>235</v>
      </c>
      <c r="D143" s="156" t="s">
        <v>161</v>
      </c>
      <c r="E143" s="157" t="s">
        <v>1158</v>
      </c>
      <c r="F143" s="158" t="s">
        <v>1159</v>
      </c>
      <c r="G143" s="159" t="s">
        <v>355</v>
      </c>
      <c r="H143" s="160">
        <v>20</v>
      </c>
      <c r="I143" s="161"/>
      <c r="J143" s="162">
        <f t="shared" si="0"/>
        <v>0</v>
      </c>
      <c r="K143" s="158" t="s">
        <v>1</v>
      </c>
      <c r="L143" s="31"/>
      <c r="M143" s="163" t="s">
        <v>1</v>
      </c>
      <c r="N143" s="164" t="s">
        <v>36</v>
      </c>
      <c r="O143" s="54"/>
      <c r="P143" s="165">
        <f t="shared" si="1"/>
        <v>0</v>
      </c>
      <c r="Q143" s="165">
        <v>0</v>
      </c>
      <c r="R143" s="165">
        <f t="shared" si="2"/>
        <v>0</v>
      </c>
      <c r="S143" s="165">
        <v>0</v>
      </c>
      <c r="T143" s="166">
        <f t="shared" si="3"/>
        <v>0</v>
      </c>
      <c r="AR143" s="167" t="s">
        <v>263</v>
      </c>
      <c r="AT143" s="167" t="s">
        <v>161</v>
      </c>
      <c r="AU143" s="167" t="s">
        <v>82</v>
      </c>
      <c r="AY143" s="16" t="s">
        <v>159</v>
      </c>
      <c r="BE143" s="168">
        <f t="shared" si="4"/>
        <v>0</v>
      </c>
      <c r="BF143" s="168">
        <f t="shared" si="5"/>
        <v>0</v>
      </c>
      <c r="BG143" s="168">
        <f t="shared" si="6"/>
        <v>0</v>
      </c>
      <c r="BH143" s="168">
        <f t="shared" si="7"/>
        <v>0</v>
      </c>
      <c r="BI143" s="168">
        <f t="shared" si="8"/>
        <v>0</v>
      </c>
      <c r="BJ143" s="16" t="s">
        <v>82</v>
      </c>
      <c r="BK143" s="168">
        <f t="shared" si="9"/>
        <v>0</v>
      </c>
      <c r="BL143" s="16" t="s">
        <v>263</v>
      </c>
      <c r="BM143" s="167" t="s">
        <v>294</v>
      </c>
    </row>
    <row r="144" spans="2:65" s="1" customFormat="1" ht="16.5" customHeight="1">
      <c r="B144" s="155"/>
      <c r="C144" s="195" t="s">
        <v>243</v>
      </c>
      <c r="D144" s="195" t="s">
        <v>224</v>
      </c>
      <c r="E144" s="196" t="s">
        <v>1152</v>
      </c>
      <c r="F144" s="197" t="s">
        <v>1153</v>
      </c>
      <c r="G144" s="198" t="s">
        <v>355</v>
      </c>
      <c r="H144" s="199">
        <v>1.6</v>
      </c>
      <c r="I144" s="200"/>
      <c r="J144" s="201">
        <f t="shared" si="0"/>
        <v>0</v>
      </c>
      <c r="K144" s="197" t="s">
        <v>1</v>
      </c>
      <c r="L144" s="202"/>
      <c r="M144" s="203" t="s">
        <v>1</v>
      </c>
      <c r="N144" s="204" t="s">
        <v>36</v>
      </c>
      <c r="O144" s="54"/>
      <c r="P144" s="165">
        <f t="shared" si="1"/>
        <v>0</v>
      </c>
      <c r="Q144" s="165">
        <v>0</v>
      </c>
      <c r="R144" s="165">
        <f t="shared" si="2"/>
        <v>0</v>
      </c>
      <c r="S144" s="165">
        <v>0</v>
      </c>
      <c r="T144" s="166">
        <f t="shared" si="3"/>
        <v>0</v>
      </c>
      <c r="AR144" s="167" t="s">
        <v>377</v>
      </c>
      <c r="AT144" s="167" t="s">
        <v>224</v>
      </c>
      <c r="AU144" s="167" t="s">
        <v>82</v>
      </c>
      <c r="AY144" s="16" t="s">
        <v>159</v>
      </c>
      <c r="BE144" s="168">
        <f t="shared" si="4"/>
        <v>0</v>
      </c>
      <c r="BF144" s="168">
        <f t="shared" si="5"/>
        <v>0</v>
      </c>
      <c r="BG144" s="168">
        <f t="shared" si="6"/>
        <v>0</v>
      </c>
      <c r="BH144" s="168">
        <f t="shared" si="7"/>
        <v>0</v>
      </c>
      <c r="BI144" s="168">
        <f t="shared" si="8"/>
        <v>0</v>
      </c>
      <c r="BJ144" s="16" t="s">
        <v>82</v>
      </c>
      <c r="BK144" s="168">
        <f t="shared" si="9"/>
        <v>0</v>
      </c>
      <c r="BL144" s="16" t="s">
        <v>263</v>
      </c>
      <c r="BM144" s="167" t="s">
        <v>314</v>
      </c>
    </row>
    <row r="145" spans="2:65" s="1" customFormat="1" ht="36" customHeight="1">
      <c r="B145" s="155"/>
      <c r="C145" s="195" t="s">
        <v>248</v>
      </c>
      <c r="D145" s="195" t="s">
        <v>224</v>
      </c>
      <c r="E145" s="196" t="s">
        <v>1154</v>
      </c>
      <c r="F145" s="197" t="s">
        <v>1155</v>
      </c>
      <c r="G145" s="198" t="s">
        <v>202</v>
      </c>
      <c r="H145" s="199">
        <v>5.14</v>
      </c>
      <c r="I145" s="200"/>
      <c r="J145" s="201">
        <f t="shared" si="0"/>
        <v>0</v>
      </c>
      <c r="K145" s="197" t="s">
        <v>1</v>
      </c>
      <c r="L145" s="202"/>
      <c r="M145" s="203" t="s">
        <v>1</v>
      </c>
      <c r="N145" s="204" t="s">
        <v>36</v>
      </c>
      <c r="O145" s="54"/>
      <c r="P145" s="165">
        <f t="shared" si="1"/>
        <v>0</v>
      </c>
      <c r="Q145" s="165">
        <v>0</v>
      </c>
      <c r="R145" s="165">
        <f t="shared" si="2"/>
        <v>0</v>
      </c>
      <c r="S145" s="165">
        <v>0</v>
      </c>
      <c r="T145" s="166">
        <f t="shared" si="3"/>
        <v>0</v>
      </c>
      <c r="AR145" s="167" t="s">
        <v>377</v>
      </c>
      <c r="AT145" s="167" t="s">
        <v>224</v>
      </c>
      <c r="AU145" s="167" t="s">
        <v>82</v>
      </c>
      <c r="AY145" s="16" t="s">
        <v>159</v>
      </c>
      <c r="BE145" s="168">
        <f t="shared" si="4"/>
        <v>0</v>
      </c>
      <c r="BF145" s="168">
        <f t="shared" si="5"/>
        <v>0</v>
      </c>
      <c r="BG145" s="168">
        <f t="shared" si="6"/>
        <v>0</v>
      </c>
      <c r="BH145" s="168">
        <f t="shared" si="7"/>
        <v>0</v>
      </c>
      <c r="BI145" s="168">
        <f t="shared" si="8"/>
        <v>0</v>
      </c>
      <c r="BJ145" s="16" t="s">
        <v>82</v>
      </c>
      <c r="BK145" s="168">
        <f t="shared" si="9"/>
        <v>0</v>
      </c>
      <c r="BL145" s="16" t="s">
        <v>263</v>
      </c>
      <c r="BM145" s="167" t="s">
        <v>331</v>
      </c>
    </row>
    <row r="146" spans="2:65" s="1" customFormat="1" ht="24" customHeight="1">
      <c r="B146" s="155"/>
      <c r="C146" s="156" t="s">
        <v>253</v>
      </c>
      <c r="D146" s="156" t="s">
        <v>161</v>
      </c>
      <c r="E146" s="157" t="s">
        <v>1173</v>
      </c>
      <c r="F146" s="158" t="s">
        <v>1174</v>
      </c>
      <c r="G146" s="159" t="s">
        <v>227</v>
      </c>
      <c r="H146" s="160">
        <v>0.107</v>
      </c>
      <c r="I146" s="161"/>
      <c r="J146" s="162">
        <f t="shared" si="0"/>
        <v>0</v>
      </c>
      <c r="K146" s="158" t="s">
        <v>1</v>
      </c>
      <c r="L146" s="31"/>
      <c r="M146" s="163" t="s">
        <v>1</v>
      </c>
      <c r="N146" s="164" t="s">
        <v>36</v>
      </c>
      <c r="O146" s="54"/>
      <c r="P146" s="165">
        <f t="shared" si="1"/>
        <v>0</v>
      </c>
      <c r="Q146" s="165">
        <v>0</v>
      </c>
      <c r="R146" s="165">
        <f t="shared" si="2"/>
        <v>0</v>
      </c>
      <c r="S146" s="165">
        <v>0</v>
      </c>
      <c r="T146" s="166">
        <f t="shared" si="3"/>
        <v>0</v>
      </c>
      <c r="AR146" s="167" t="s">
        <v>263</v>
      </c>
      <c r="AT146" s="167" t="s">
        <v>161</v>
      </c>
      <c r="AU146" s="167" t="s">
        <v>82</v>
      </c>
      <c r="AY146" s="16" t="s">
        <v>159</v>
      </c>
      <c r="BE146" s="168">
        <f t="shared" si="4"/>
        <v>0</v>
      </c>
      <c r="BF146" s="168">
        <f t="shared" si="5"/>
        <v>0</v>
      </c>
      <c r="BG146" s="168">
        <f t="shared" si="6"/>
        <v>0</v>
      </c>
      <c r="BH146" s="168">
        <f t="shared" si="7"/>
        <v>0</v>
      </c>
      <c r="BI146" s="168">
        <f t="shared" si="8"/>
        <v>0</v>
      </c>
      <c r="BJ146" s="16" t="s">
        <v>82</v>
      </c>
      <c r="BK146" s="168">
        <f t="shared" si="9"/>
        <v>0</v>
      </c>
      <c r="BL146" s="16" t="s">
        <v>263</v>
      </c>
      <c r="BM146" s="167" t="s">
        <v>352</v>
      </c>
    </row>
    <row r="147" spans="2:65" s="11" customFormat="1" ht="22.95" customHeight="1">
      <c r="B147" s="142"/>
      <c r="D147" s="143" t="s">
        <v>69</v>
      </c>
      <c r="E147" s="153" t="s">
        <v>1682</v>
      </c>
      <c r="F147" s="153" t="s">
        <v>1683</v>
      </c>
      <c r="I147" s="145"/>
      <c r="J147" s="154">
        <f>BK147</f>
        <v>0</v>
      </c>
      <c r="L147" s="142"/>
      <c r="M147" s="147"/>
      <c r="N147" s="148"/>
      <c r="O147" s="148"/>
      <c r="P147" s="149">
        <f>SUM(P148:P170)</f>
        <v>0</v>
      </c>
      <c r="Q147" s="148"/>
      <c r="R147" s="149">
        <f>SUM(R148:R170)</f>
        <v>0</v>
      </c>
      <c r="S147" s="148"/>
      <c r="T147" s="150">
        <f>SUM(T148:T170)</f>
        <v>0</v>
      </c>
      <c r="AR147" s="143" t="s">
        <v>82</v>
      </c>
      <c r="AT147" s="151" t="s">
        <v>69</v>
      </c>
      <c r="AU147" s="151" t="s">
        <v>74</v>
      </c>
      <c r="AY147" s="143" t="s">
        <v>159</v>
      </c>
      <c r="BK147" s="152">
        <f>SUM(BK148:BK170)</f>
        <v>0</v>
      </c>
    </row>
    <row r="148" spans="2:65" s="1" customFormat="1" ht="24" customHeight="1">
      <c r="B148" s="155"/>
      <c r="C148" s="156" t="s">
        <v>258</v>
      </c>
      <c r="D148" s="156" t="s">
        <v>161</v>
      </c>
      <c r="E148" s="157" t="s">
        <v>1684</v>
      </c>
      <c r="F148" s="158" t="s">
        <v>1685</v>
      </c>
      <c r="G148" s="159" t="s">
        <v>405</v>
      </c>
      <c r="H148" s="160">
        <v>696</v>
      </c>
      <c r="I148" s="161"/>
      <c r="J148" s="162">
        <f t="shared" ref="J148:J170" si="10">ROUND(I148*H148,2)</f>
        <v>0</v>
      </c>
      <c r="K148" s="158" t="s">
        <v>1</v>
      </c>
      <c r="L148" s="31"/>
      <c r="M148" s="163" t="s">
        <v>1</v>
      </c>
      <c r="N148" s="164" t="s">
        <v>36</v>
      </c>
      <c r="O148" s="54"/>
      <c r="P148" s="165">
        <f t="shared" ref="P148:P170" si="11">O148*H148</f>
        <v>0</v>
      </c>
      <c r="Q148" s="165">
        <v>0</v>
      </c>
      <c r="R148" s="165">
        <f t="shared" ref="R148:R170" si="12">Q148*H148</f>
        <v>0</v>
      </c>
      <c r="S148" s="165">
        <v>0</v>
      </c>
      <c r="T148" s="166">
        <f t="shared" ref="T148:T170" si="13">S148*H148</f>
        <v>0</v>
      </c>
      <c r="AR148" s="167" t="s">
        <v>263</v>
      </c>
      <c r="AT148" s="167" t="s">
        <v>161</v>
      </c>
      <c r="AU148" s="167" t="s">
        <v>82</v>
      </c>
      <c r="AY148" s="16" t="s">
        <v>159</v>
      </c>
      <c r="BE148" s="168">
        <f t="shared" ref="BE148:BE170" si="14">IF(N148="základná",J148,0)</f>
        <v>0</v>
      </c>
      <c r="BF148" s="168">
        <f t="shared" ref="BF148:BF170" si="15">IF(N148="znížená",J148,0)</f>
        <v>0</v>
      </c>
      <c r="BG148" s="168">
        <f t="shared" ref="BG148:BG170" si="16">IF(N148="zákl. prenesená",J148,0)</f>
        <v>0</v>
      </c>
      <c r="BH148" s="168">
        <f t="shared" ref="BH148:BH170" si="17">IF(N148="zníž. prenesená",J148,0)</f>
        <v>0</v>
      </c>
      <c r="BI148" s="168">
        <f t="shared" ref="BI148:BI170" si="18">IF(N148="nulová",J148,0)</f>
        <v>0</v>
      </c>
      <c r="BJ148" s="16" t="s">
        <v>82</v>
      </c>
      <c r="BK148" s="168">
        <f t="shared" ref="BK148:BK170" si="19">ROUND(I148*H148,2)</f>
        <v>0</v>
      </c>
      <c r="BL148" s="16" t="s">
        <v>263</v>
      </c>
      <c r="BM148" s="167" t="s">
        <v>366</v>
      </c>
    </row>
    <row r="149" spans="2:65" s="1" customFormat="1" ht="24" customHeight="1">
      <c r="B149" s="155"/>
      <c r="C149" s="156" t="s">
        <v>263</v>
      </c>
      <c r="D149" s="156" t="s">
        <v>161</v>
      </c>
      <c r="E149" s="157" t="s">
        <v>1686</v>
      </c>
      <c r="F149" s="158" t="s">
        <v>1687</v>
      </c>
      <c r="G149" s="159" t="s">
        <v>405</v>
      </c>
      <c r="H149" s="160">
        <v>40</v>
      </c>
      <c r="I149" s="161"/>
      <c r="J149" s="162">
        <f t="shared" si="10"/>
        <v>0</v>
      </c>
      <c r="K149" s="158" t="s">
        <v>1</v>
      </c>
      <c r="L149" s="31"/>
      <c r="M149" s="163" t="s">
        <v>1</v>
      </c>
      <c r="N149" s="164" t="s">
        <v>36</v>
      </c>
      <c r="O149" s="54"/>
      <c r="P149" s="165">
        <f t="shared" si="11"/>
        <v>0</v>
      </c>
      <c r="Q149" s="165">
        <v>0</v>
      </c>
      <c r="R149" s="165">
        <f t="shared" si="12"/>
        <v>0</v>
      </c>
      <c r="S149" s="165">
        <v>0</v>
      </c>
      <c r="T149" s="166">
        <f t="shared" si="13"/>
        <v>0</v>
      </c>
      <c r="AR149" s="167" t="s">
        <v>263</v>
      </c>
      <c r="AT149" s="167" t="s">
        <v>161</v>
      </c>
      <c r="AU149" s="167" t="s">
        <v>82</v>
      </c>
      <c r="AY149" s="16" t="s">
        <v>159</v>
      </c>
      <c r="BE149" s="168">
        <f t="shared" si="14"/>
        <v>0</v>
      </c>
      <c r="BF149" s="168">
        <f t="shared" si="15"/>
        <v>0</v>
      </c>
      <c r="BG149" s="168">
        <f t="shared" si="16"/>
        <v>0</v>
      </c>
      <c r="BH149" s="168">
        <f t="shared" si="17"/>
        <v>0</v>
      </c>
      <c r="BI149" s="168">
        <f t="shared" si="18"/>
        <v>0</v>
      </c>
      <c r="BJ149" s="16" t="s">
        <v>82</v>
      </c>
      <c r="BK149" s="168">
        <f t="shared" si="19"/>
        <v>0</v>
      </c>
      <c r="BL149" s="16" t="s">
        <v>263</v>
      </c>
      <c r="BM149" s="167" t="s">
        <v>377</v>
      </c>
    </row>
    <row r="150" spans="2:65" s="1" customFormat="1" ht="24" customHeight="1">
      <c r="B150" s="155"/>
      <c r="C150" s="156" t="s">
        <v>267</v>
      </c>
      <c r="D150" s="156" t="s">
        <v>161</v>
      </c>
      <c r="E150" s="157" t="s">
        <v>1688</v>
      </c>
      <c r="F150" s="158" t="s">
        <v>1689</v>
      </c>
      <c r="G150" s="159" t="s">
        <v>405</v>
      </c>
      <c r="H150" s="160">
        <v>40</v>
      </c>
      <c r="I150" s="161"/>
      <c r="J150" s="162">
        <f t="shared" si="10"/>
        <v>0</v>
      </c>
      <c r="K150" s="158" t="s">
        <v>1</v>
      </c>
      <c r="L150" s="31"/>
      <c r="M150" s="163" t="s">
        <v>1</v>
      </c>
      <c r="N150" s="164" t="s">
        <v>36</v>
      </c>
      <c r="O150" s="54"/>
      <c r="P150" s="165">
        <f t="shared" si="11"/>
        <v>0</v>
      </c>
      <c r="Q150" s="165">
        <v>0</v>
      </c>
      <c r="R150" s="165">
        <f t="shared" si="12"/>
        <v>0</v>
      </c>
      <c r="S150" s="165">
        <v>0</v>
      </c>
      <c r="T150" s="166">
        <f t="shared" si="13"/>
        <v>0</v>
      </c>
      <c r="AR150" s="167" t="s">
        <v>263</v>
      </c>
      <c r="AT150" s="167" t="s">
        <v>161</v>
      </c>
      <c r="AU150" s="167" t="s">
        <v>82</v>
      </c>
      <c r="AY150" s="16" t="s">
        <v>159</v>
      </c>
      <c r="BE150" s="168">
        <f t="shared" si="14"/>
        <v>0</v>
      </c>
      <c r="BF150" s="168">
        <f t="shared" si="15"/>
        <v>0</v>
      </c>
      <c r="BG150" s="168">
        <f t="shared" si="16"/>
        <v>0</v>
      </c>
      <c r="BH150" s="168">
        <f t="shared" si="17"/>
        <v>0</v>
      </c>
      <c r="BI150" s="168">
        <f t="shared" si="18"/>
        <v>0</v>
      </c>
      <c r="BJ150" s="16" t="s">
        <v>82</v>
      </c>
      <c r="BK150" s="168">
        <f t="shared" si="19"/>
        <v>0</v>
      </c>
      <c r="BL150" s="16" t="s">
        <v>263</v>
      </c>
      <c r="BM150" s="167" t="s">
        <v>387</v>
      </c>
    </row>
    <row r="151" spans="2:65" s="1" customFormat="1" ht="24" customHeight="1">
      <c r="B151" s="155"/>
      <c r="C151" s="156" t="s">
        <v>271</v>
      </c>
      <c r="D151" s="156" t="s">
        <v>161</v>
      </c>
      <c r="E151" s="157" t="s">
        <v>1690</v>
      </c>
      <c r="F151" s="158" t="s">
        <v>1691</v>
      </c>
      <c r="G151" s="159" t="s">
        <v>405</v>
      </c>
      <c r="H151" s="160">
        <v>175</v>
      </c>
      <c r="I151" s="161"/>
      <c r="J151" s="162">
        <f t="shared" si="10"/>
        <v>0</v>
      </c>
      <c r="K151" s="158" t="s">
        <v>1</v>
      </c>
      <c r="L151" s="31"/>
      <c r="M151" s="163" t="s">
        <v>1</v>
      </c>
      <c r="N151" s="164" t="s">
        <v>36</v>
      </c>
      <c r="O151" s="54"/>
      <c r="P151" s="165">
        <f t="shared" si="11"/>
        <v>0</v>
      </c>
      <c r="Q151" s="165">
        <v>0</v>
      </c>
      <c r="R151" s="165">
        <f t="shared" si="12"/>
        <v>0</v>
      </c>
      <c r="S151" s="165">
        <v>0</v>
      </c>
      <c r="T151" s="166">
        <f t="shared" si="13"/>
        <v>0</v>
      </c>
      <c r="AR151" s="167" t="s">
        <v>263</v>
      </c>
      <c r="AT151" s="167" t="s">
        <v>161</v>
      </c>
      <c r="AU151" s="167" t="s">
        <v>82</v>
      </c>
      <c r="AY151" s="16" t="s">
        <v>159</v>
      </c>
      <c r="BE151" s="168">
        <f t="shared" si="14"/>
        <v>0</v>
      </c>
      <c r="BF151" s="168">
        <f t="shared" si="15"/>
        <v>0</v>
      </c>
      <c r="BG151" s="168">
        <f t="shared" si="16"/>
        <v>0</v>
      </c>
      <c r="BH151" s="168">
        <f t="shared" si="17"/>
        <v>0</v>
      </c>
      <c r="BI151" s="168">
        <f t="shared" si="18"/>
        <v>0</v>
      </c>
      <c r="BJ151" s="16" t="s">
        <v>82</v>
      </c>
      <c r="BK151" s="168">
        <f t="shared" si="19"/>
        <v>0</v>
      </c>
      <c r="BL151" s="16" t="s">
        <v>263</v>
      </c>
      <c r="BM151" s="167" t="s">
        <v>402</v>
      </c>
    </row>
    <row r="152" spans="2:65" s="1" customFormat="1" ht="24" customHeight="1">
      <c r="B152" s="155"/>
      <c r="C152" s="195" t="s">
        <v>277</v>
      </c>
      <c r="D152" s="195" t="s">
        <v>224</v>
      </c>
      <c r="E152" s="196" t="s">
        <v>1692</v>
      </c>
      <c r="F152" s="197" t="s">
        <v>1693</v>
      </c>
      <c r="G152" s="198" t="s">
        <v>405</v>
      </c>
      <c r="H152" s="199">
        <v>175</v>
      </c>
      <c r="I152" s="200"/>
      <c r="J152" s="201">
        <f t="shared" si="10"/>
        <v>0</v>
      </c>
      <c r="K152" s="197" t="s">
        <v>1</v>
      </c>
      <c r="L152" s="202"/>
      <c r="M152" s="203" t="s">
        <v>1</v>
      </c>
      <c r="N152" s="204" t="s">
        <v>36</v>
      </c>
      <c r="O152" s="54"/>
      <c r="P152" s="165">
        <f t="shared" si="11"/>
        <v>0</v>
      </c>
      <c r="Q152" s="165">
        <v>0</v>
      </c>
      <c r="R152" s="165">
        <f t="shared" si="12"/>
        <v>0</v>
      </c>
      <c r="S152" s="165">
        <v>0</v>
      </c>
      <c r="T152" s="166">
        <f t="shared" si="13"/>
        <v>0</v>
      </c>
      <c r="AR152" s="167" t="s">
        <v>377</v>
      </c>
      <c r="AT152" s="167" t="s">
        <v>224</v>
      </c>
      <c r="AU152" s="167" t="s">
        <v>82</v>
      </c>
      <c r="AY152" s="16" t="s">
        <v>159</v>
      </c>
      <c r="BE152" s="168">
        <f t="shared" si="14"/>
        <v>0</v>
      </c>
      <c r="BF152" s="168">
        <f t="shared" si="15"/>
        <v>0</v>
      </c>
      <c r="BG152" s="168">
        <f t="shared" si="16"/>
        <v>0</v>
      </c>
      <c r="BH152" s="168">
        <f t="shared" si="17"/>
        <v>0</v>
      </c>
      <c r="BI152" s="168">
        <f t="shared" si="18"/>
        <v>0</v>
      </c>
      <c r="BJ152" s="16" t="s">
        <v>82</v>
      </c>
      <c r="BK152" s="168">
        <f t="shared" si="19"/>
        <v>0</v>
      </c>
      <c r="BL152" s="16" t="s">
        <v>263</v>
      </c>
      <c r="BM152" s="167" t="s">
        <v>412</v>
      </c>
    </row>
    <row r="153" spans="2:65" s="1" customFormat="1" ht="24" customHeight="1">
      <c r="B153" s="155"/>
      <c r="C153" s="156" t="s">
        <v>7</v>
      </c>
      <c r="D153" s="156" t="s">
        <v>161</v>
      </c>
      <c r="E153" s="157" t="s">
        <v>1694</v>
      </c>
      <c r="F153" s="158" t="s">
        <v>1695</v>
      </c>
      <c r="G153" s="159" t="s">
        <v>405</v>
      </c>
      <c r="H153" s="160">
        <v>171</v>
      </c>
      <c r="I153" s="161"/>
      <c r="J153" s="162">
        <f t="shared" si="10"/>
        <v>0</v>
      </c>
      <c r="K153" s="158" t="s">
        <v>1</v>
      </c>
      <c r="L153" s="31"/>
      <c r="M153" s="163" t="s">
        <v>1</v>
      </c>
      <c r="N153" s="164" t="s">
        <v>36</v>
      </c>
      <c r="O153" s="54"/>
      <c r="P153" s="165">
        <f t="shared" si="11"/>
        <v>0</v>
      </c>
      <c r="Q153" s="165">
        <v>0</v>
      </c>
      <c r="R153" s="165">
        <f t="shared" si="12"/>
        <v>0</v>
      </c>
      <c r="S153" s="165">
        <v>0</v>
      </c>
      <c r="T153" s="166">
        <f t="shared" si="13"/>
        <v>0</v>
      </c>
      <c r="AR153" s="167" t="s">
        <v>263</v>
      </c>
      <c r="AT153" s="167" t="s">
        <v>161</v>
      </c>
      <c r="AU153" s="167" t="s">
        <v>82</v>
      </c>
      <c r="AY153" s="16" t="s">
        <v>159</v>
      </c>
      <c r="BE153" s="168">
        <f t="shared" si="14"/>
        <v>0</v>
      </c>
      <c r="BF153" s="168">
        <f t="shared" si="15"/>
        <v>0</v>
      </c>
      <c r="BG153" s="168">
        <f t="shared" si="16"/>
        <v>0</v>
      </c>
      <c r="BH153" s="168">
        <f t="shared" si="17"/>
        <v>0</v>
      </c>
      <c r="BI153" s="168">
        <f t="shared" si="18"/>
        <v>0</v>
      </c>
      <c r="BJ153" s="16" t="s">
        <v>82</v>
      </c>
      <c r="BK153" s="168">
        <f t="shared" si="19"/>
        <v>0</v>
      </c>
      <c r="BL153" s="16" t="s">
        <v>263</v>
      </c>
      <c r="BM153" s="167" t="s">
        <v>427</v>
      </c>
    </row>
    <row r="154" spans="2:65" s="1" customFormat="1" ht="24" customHeight="1">
      <c r="B154" s="155"/>
      <c r="C154" s="195" t="s">
        <v>290</v>
      </c>
      <c r="D154" s="195" t="s">
        <v>224</v>
      </c>
      <c r="E154" s="196" t="s">
        <v>1696</v>
      </c>
      <c r="F154" s="197" t="s">
        <v>1697</v>
      </c>
      <c r="G154" s="198" t="s">
        <v>405</v>
      </c>
      <c r="H154" s="199">
        <v>171</v>
      </c>
      <c r="I154" s="200"/>
      <c r="J154" s="201">
        <f t="shared" si="10"/>
        <v>0</v>
      </c>
      <c r="K154" s="197" t="s">
        <v>1</v>
      </c>
      <c r="L154" s="202"/>
      <c r="M154" s="203" t="s">
        <v>1</v>
      </c>
      <c r="N154" s="204" t="s">
        <v>36</v>
      </c>
      <c r="O154" s="54"/>
      <c r="P154" s="165">
        <f t="shared" si="11"/>
        <v>0</v>
      </c>
      <c r="Q154" s="165">
        <v>0</v>
      </c>
      <c r="R154" s="165">
        <f t="shared" si="12"/>
        <v>0</v>
      </c>
      <c r="S154" s="165">
        <v>0</v>
      </c>
      <c r="T154" s="166">
        <f t="shared" si="13"/>
        <v>0</v>
      </c>
      <c r="AR154" s="167" t="s">
        <v>377</v>
      </c>
      <c r="AT154" s="167" t="s">
        <v>224</v>
      </c>
      <c r="AU154" s="167" t="s">
        <v>82</v>
      </c>
      <c r="AY154" s="16" t="s">
        <v>159</v>
      </c>
      <c r="BE154" s="168">
        <f t="shared" si="14"/>
        <v>0</v>
      </c>
      <c r="BF154" s="168">
        <f t="shared" si="15"/>
        <v>0</v>
      </c>
      <c r="BG154" s="168">
        <f t="shared" si="16"/>
        <v>0</v>
      </c>
      <c r="BH154" s="168">
        <f t="shared" si="17"/>
        <v>0</v>
      </c>
      <c r="BI154" s="168">
        <f t="shared" si="18"/>
        <v>0</v>
      </c>
      <c r="BJ154" s="16" t="s">
        <v>82</v>
      </c>
      <c r="BK154" s="168">
        <f t="shared" si="19"/>
        <v>0</v>
      </c>
      <c r="BL154" s="16" t="s">
        <v>263</v>
      </c>
      <c r="BM154" s="167" t="s">
        <v>440</v>
      </c>
    </row>
    <row r="155" spans="2:65" s="1" customFormat="1" ht="24" customHeight="1">
      <c r="B155" s="155"/>
      <c r="C155" s="156" t="s">
        <v>294</v>
      </c>
      <c r="D155" s="156" t="s">
        <v>161</v>
      </c>
      <c r="E155" s="157" t="s">
        <v>1698</v>
      </c>
      <c r="F155" s="158" t="s">
        <v>1699</v>
      </c>
      <c r="G155" s="159" t="s">
        <v>405</v>
      </c>
      <c r="H155" s="160">
        <v>170</v>
      </c>
      <c r="I155" s="161"/>
      <c r="J155" s="162">
        <f t="shared" si="10"/>
        <v>0</v>
      </c>
      <c r="K155" s="158" t="s">
        <v>1</v>
      </c>
      <c r="L155" s="31"/>
      <c r="M155" s="163" t="s">
        <v>1</v>
      </c>
      <c r="N155" s="164" t="s">
        <v>36</v>
      </c>
      <c r="O155" s="54"/>
      <c r="P155" s="165">
        <f t="shared" si="11"/>
        <v>0</v>
      </c>
      <c r="Q155" s="165">
        <v>0</v>
      </c>
      <c r="R155" s="165">
        <f t="shared" si="12"/>
        <v>0</v>
      </c>
      <c r="S155" s="165">
        <v>0</v>
      </c>
      <c r="T155" s="166">
        <f t="shared" si="13"/>
        <v>0</v>
      </c>
      <c r="AR155" s="167" t="s">
        <v>263</v>
      </c>
      <c r="AT155" s="167" t="s">
        <v>161</v>
      </c>
      <c r="AU155" s="167" t="s">
        <v>82</v>
      </c>
      <c r="AY155" s="16" t="s">
        <v>159</v>
      </c>
      <c r="BE155" s="168">
        <f t="shared" si="14"/>
        <v>0</v>
      </c>
      <c r="BF155" s="168">
        <f t="shared" si="15"/>
        <v>0</v>
      </c>
      <c r="BG155" s="168">
        <f t="shared" si="16"/>
        <v>0</v>
      </c>
      <c r="BH155" s="168">
        <f t="shared" si="17"/>
        <v>0</v>
      </c>
      <c r="BI155" s="168">
        <f t="shared" si="18"/>
        <v>0</v>
      </c>
      <c r="BJ155" s="16" t="s">
        <v>82</v>
      </c>
      <c r="BK155" s="168">
        <f t="shared" si="19"/>
        <v>0</v>
      </c>
      <c r="BL155" s="16" t="s">
        <v>263</v>
      </c>
      <c r="BM155" s="167" t="s">
        <v>633</v>
      </c>
    </row>
    <row r="156" spans="2:65" s="1" customFormat="1" ht="24" customHeight="1">
      <c r="B156" s="155"/>
      <c r="C156" s="195" t="s">
        <v>299</v>
      </c>
      <c r="D156" s="195" t="s">
        <v>224</v>
      </c>
      <c r="E156" s="196" t="s">
        <v>1700</v>
      </c>
      <c r="F156" s="197" t="s">
        <v>1701</v>
      </c>
      <c r="G156" s="198" t="s">
        <v>405</v>
      </c>
      <c r="H156" s="199">
        <v>170</v>
      </c>
      <c r="I156" s="200"/>
      <c r="J156" s="201">
        <f t="shared" si="10"/>
        <v>0</v>
      </c>
      <c r="K156" s="197" t="s">
        <v>1</v>
      </c>
      <c r="L156" s="202"/>
      <c r="M156" s="203" t="s">
        <v>1</v>
      </c>
      <c r="N156" s="204" t="s">
        <v>36</v>
      </c>
      <c r="O156" s="54"/>
      <c r="P156" s="165">
        <f t="shared" si="11"/>
        <v>0</v>
      </c>
      <c r="Q156" s="165">
        <v>0</v>
      </c>
      <c r="R156" s="165">
        <f t="shared" si="12"/>
        <v>0</v>
      </c>
      <c r="S156" s="165">
        <v>0</v>
      </c>
      <c r="T156" s="166">
        <f t="shared" si="13"/>
        <v>0</v>
      </c>
      <c r="AR156" s="167" t="s">
        <v>377</v>
      </c>
      <c r="AT156" s="167" t="s">
        <v>224</v>
      </c>
      <c r="AU156" s="167" t="s">
        <v>82</v>
      </c>
      <c r="AY156" s="16" t="s">
        <v>159</v>
      </c>
      <c r="BE156" s="168">
        <f t="shared" si="14"/>
        <v>0</v>
      </c>
      <c r="BF156" s="168">
        <f t="shared" si="15"/>
        <v>0</v>
      </c>
      <c r="BG156" s="168">
        <f t="shared" si="16"/>
        <v>0</v>
      </c>
      <c r="BH156" s="168">
        <f t="shared" si="17"/>
        <v>0</v>
      </c>
      <c r="BI156" s="168">
        <f t="shared" si="18"/>
        <v>0</v>
      </c>
      <c r="BJ156" s="16" t="s">
        <v>82</v>
      </c>
      <c r="BK156" s="168">
        <f t="shared" si="19"/>
        <v>0</v>
      </c>
      <c r="BL156" s="16" t="s">
        <v>263</v>
      </c>
      <c r="BM156" s="167" t="s">
        <v>644</v>
      </c>
    </row>
    <row r="157" spans="2:65" s="1" customFormat="1" ht="24" customHeight="1">
      <c r="B157" s="155"/>
      <c r="C157" s="156" t="s">
        <v>314</v>
      </c>
      <c r="D157" s="156" t="s">
        <v>161</v>
      </c>
      <c r="E157" s="157" t="s">
        <v>1702</v>
      </c>
      <c r="F157" s="158" t="s">
        <v>1703</v>
      </c>
      <c r="G157" s="159" t="s">
        <v>405</v>
      </c>
      <c r="H157" s="160">
        <v>40</v>
      </c>
      <c r="I157" s="161"/>
      <c r="J157" s="162">
        <f t="shared" si="10"/>
        <v>0</v>
      </c>
      <c r="K157" s="158" t="s">
        <v>1</v>
      </c>
      <c r="L157" s="31"/>
      <c r="M157" s="163" t="s">
        <v>1</v>
      </c>
      <c r="N157" s="164" t="s">
        <v>36</v>
      </c>
      <c r="O157" s="54"/>
      <c r="P157" s="165">
        <f t="shared" si="11"/>
        <v>0</v>
      </c>
      <c r="Q157" s="165">
        <v>0</v>
      </c>
      <c r="R157" s="165">
        <f t="shared" si="12"/>
        <v>0</v>
      </c>
      <c r="S157" s="165">
        <v>0</v>
      </c>
      <c r="T157" s="166">
        <f t="shared" si="13"/>
        <v>0</v>
      </c>
      <c r="AR157" s="167" t="s">
        <v>263</v>
      </c>
      <c r="AT157" s="167" t="s">
        <v>161</v>
      </c>
      <c r="AU157" s="167" t="s">
        <v>82</v>
      </c>
      <c r="AY157" s="16" t="s">
        <v>159</v>
      </c>
      <c r="BE157" s="168">
        <f t="shared" si="14"/>
        <v>0</v>
      </c>
      <c r="BF157" s="168">
        <f t="shared" si="15"/>
        <v>0</v>
      </c>
      <c r="BG157" s="168">
        <f t="shared" si="16"/>
        <v>0</v>
      </c>
      <c r="BH157" s="168">
        <f t="shared" si="17"/>
        <v>0</v>
      </c>
      <c r="BI157" s="168">
        <f t="shared" si="18"/>
        <v>0</v>
      </c>
      <c r="BJ157" s="16" t="s">
        <v>82</v>
      </c>
      <c r="BK157" s="168">
        <f t="shared" si="19"/>
        <v>0</v>
      </c>
      <c r="BL157" s="16" t="s">
        <v>263</v>
      </c>
      <c r="BM157" s="167" t="s">
        <v>656</v>
      </c>
    </row>
    <row r="158" spans="2:65" s="1" customFormat="1" ht="24" customHeight="1">
      <c r="B158" s="155"/>
      <c r="C158" s="195" t="s">
        <v>327</v>
      </c>
      <c r="D158" s="195" t="s">
        <v>224</v>
      </c>
      <c r="E158" s="196" t="s">
        <v>1704</v>
      </c>
      <c r="F158" s="197" t="s">
        <v>1705</v>
      </c>
      <c r="G158" s="198" t="s">
        <v>405</v>
      </c>
      <c r="H158" s="199">
        <v>40</v>
      </c>
      <c r="I158" s="200"/>
      <c r="J158" s="201">
        <f t="shared" si="10"/>
        <v>0</v>
      </c>
      <c r="K158" s="197" t="s">
        <v>1</v>
      </c>
      <c r="L158" s="202"/>
      <c r="M158" s="203" t="s">
        <v>1</v>
      </c>
      <c r="N158" s="204" t="s">
        <v>36</v>
      </c>
      <c r="O158" s="54"/>
      <c r="P158" s="165">
        <f t="shared" si="11"/>
        <v>0</v>
      </c>
      <c r="Q158" s="165">
        <v>0</v>
      </c>
      <c r="R158" s="165">
        <f t="shared" si="12"/>
        <v>0</v>
      </c>
      <c r="S158" s="165">
        <v>0</v>
      </c>
      <c r="T158" s="166">
        <f t="shared" si="13"/>
        <v>0</v>
      </c>
      <c r="AR158" s="167" t="s">
        <v>377</v>
      </c>
      <c r="AT158" s="167" t="s">
        <v>224</v>
      </c>
      <c r="AU158" s="167" t="s">
        <v>82</v>
      </c>
      <c r="AY158" s="16" t="s">
        <v>159</v>
      </c>
      <c r="BE158" s="168">
        <f t="shared" si="14"/>
        <v>0</v>
      </c>
      <c r="BF158" s="168">
        <f t="shared" si="15"/>
        <v>0</v>
      </c>
      <c r="BG158" s="168">
        <f t="shared" si="16"/>
        <v>0</v>
      </c>
      <c r="BH158" s="168">
        <f t="shared" si="17"/>
        <v>0</v>
      </c>
      <c r="BI158" s="168">
        <f t="shared" si="18"/>
        <v>0</v>
      </c>
      <c r="BJ158" s="16" t="s">
        <v>82</v>
      </c>
      <c r="BK158" s="168">
        <f t="shared" si="19"/>
        <v>0</v>
      </c>
      <c r="BL158" s="16" t="s">
        <v>263</v>
      </c>
      <c r="BM158" s="167" t="s">
        <v>668</v>
      </c>
    </row>
    <row r="159" spans="2:65" s="1" customFormat="1" ht="24" customHeight="1">
      <c r="B159" s="155"/>
      <c r="C159" s="195" t="s">
        <v>331</v>
      </c>
      <c r="D159" s="195" t="s">
        <v>224</v>
      </c>
      <c r="E159" s="196" t="s">
        <v>1706</v>
      </c>
      <c r="F159" s="197" t="s">
        <v>1707</v>
      </c>
      <c r="G159" s="198" t="s">
        <v>405</v>
      </c>
      <c r="H159" s="199">
        <v>22</v>
      </c>
      <c r="I159" s="200"/>
      <c r="J159" s="201">
        <f t="shared" si="10"/>
        <v>0</v>
      </c>
      <c r="K159" s="197" t="s">
        <v>1</v>
      </c>
      <c r="L159" s="202"/>
      <c r="M159" s="203" t="s">
        <v>1</v>
      </c>
      <c r="N159" s="204" t="s">
        <v>36</v>
      </c>
      <c r="O159" s="54"/>
      <c r="P159" s="165">
        <f t="shared" si="11"/>
        <v>0</v>
      </c>
      <c r="Q159" s="165">
        <v>0</v>
      </c>
      <c r="R159" s="165">
        <f t="shared" si="12"/>
        <v>0</v>
      </c>
      <c r="S159" s="165">
        <v>0</v>
      </c>
      <c r="T159" s="166">
        <f t="shared" si="13"/>
        <v>0</v>
      </c>
      <c r="AR159" s="167" t="s">
        <v>377</v>
      </c>
      <c r="AT159" s="167" t="s">
        <v>224</v>
      </c>
      <c r="AU159" s="167" t="s">
        <v>82</v>
      </c>
      <c r="AY159" s="16" t="s">
        <v>159</v>
      </c>
      <c r="BE159" s="168">
        <f t="shared" si="14"/>
        <v>0</v>
      </c>
      <c r="BF159" s="168">
        <f t="shared" si="15"/>
        <v>0</v>
      </c>
      <c r="BG159" s="168">
        <f t="shared" si="16"/>
        <v>0</v>
      </c>
      <c r="BH159" s="168">
        <f t="shared" si="17"/>
        <v>0</v>
      </c>
      <c r="BI159" s="168">
        <f t="shared" si="18"/>
        <v>0</v>
      </c>
      <c r="BJ159" s="16" t="s">
        <v>82</v>
      </c>
      <c r="BK159" s="168">
        <f t="shared" si="19"/>
        <v>0</v>
      </c>
      <c r="BL159" s="16" t="s">
        <v>263</v>
      </c>
      <c r="BM159" s="167" t="s">
        <v>678</v>
      </c>
    </row>
    <row r="160" spans="2:65" s="1" customFormat="1" ht="24" customHeight="1">
      <c r="B160" s="155"/>
      <c r="C160" s="156" t="s">
        <v>343</v>
      </c>
      <c r="D160" s="156" t="s">
        <v>161</v>
      </c>
      <c r="E160" s="157" t="s">
        <v>1708</v>
      </c>
      <c r="F160" s="158" t="s">
        <v>1709</v>
      </c>
      <c r="G160" s="159" t="s">
        <v>405</v>
      </c>
      <c r="H160" s="160">
        <v>22</v>
      </c>
      <c r="I160" s="161"/>
      <c r="J160" s="162">
        <f t="shared" si="10"/>
        <v>0</v>
      </c>
      <c r="K160" s="158" t="s">
        <v>1</v>
      </c>
      <c r="L160" s="31"/>
      <c r="M160" s="163" t="s">
        <v>1</v>
      </c>
      <c r="N160" s="164" t="s">
        <v>36</v>
      </c>
      <c r="O160" s="54"/>
      <c r="P160" s="165">
        <f t="shared" si="11"/>
        <v>0</v>
      </c>
      <c r="Q160" s="165">
        <v>0</v>
      </c>
      <c r="R160" s="165">
        <f t="shared" si="12"/>
        <v>0</v>
      </c>
      <c r="S160" s="165">
        <v>0</v>
      </c>
      <c r="T160" s="166">
        <f t="shared" si="13"/>
        <v>0</v>
      </c>
      <c r="AR160" s="167" t="s">
        <v>263</v>
      </c>
      <c r="AT160" s="167" t="s">
        <v>161</v>
      </c>
      <c r="AU160" s="167" t="s">
        <v>82</v>
      </c>
      <c r="AY160" s="16" t="s">
        <v>159</v>
      </c>
      <c r="BE160" s="168">
        <f t="shared" si="14"/>
        <v>0</v>
      </c>
      <c r="BF160" s="168">
        <f t="shared" si="15"/>
        <v>0</v>
      </c>
      <c r="BG160" s="168">
        <f t="shared" si="16"/>
        <v>0</v>
      </c>
      <c r="BH160" s="168">
        <f t="shared" si="17"/>
        <v>0</v>
      </c>
      <c r="BI160" s="168">
        <f t="shared" si="18"/>
        <v>0</v>
      </c>
      <c r="BJ160" s="16" t="s">
        <v>82</v>
      </c>
      <c r="BK160" s="168">
        <f t="shared" si="19"/>
        <v>0</v>
      </c>
      <c r="BL160" s="16" t="s">
        <v>263</v>
      </c>
      <c r="BM160" s="167" t="s">
        <v>687</v>
      </c>
    </row>
    <row r="161" spans="2:65" s="1" customFormat="1" ht="24" customHeight="1">
      <c r="B161" s="155"/>
      <c r="C161" s="156" t="s">
        <v>352</v>
      </c>
      <c r="D161" s="156" t="s">
        <v>161</v>
      </c>
      <c r="E161" s="157" t="s">
        <v>1710</v>
      </c>
      <c r="F161" s="158" t="s">
        <v>1711</v>
      </c>
      <c r="G161" s="159" t="s">
        <v>405</v>
      </c>
      <c r="H161" s="160">
        <v>29</v>
      </c>
      <c r="I161" s="161"/>
      <c r="J161" s="162">
        <f t="shared" si="10"/>
        <v>0</v>
      </c>
      <c r="K161" s="158" t="s">
        <v>1</v>
      </c>
      <c r="L161" s="31"/>
      <c r="M161" s="163" t="s">
        <v>1</v>
      </c>
      <c r="N161" s="164" t="s">
        <v>36</v>
      </c>
      <c r="O161" s="54"/>
      <c r="P161" s="165">
        <f t="shared" si="11"/>
        <v>0</v>
      </c>
      <c r="Q161" s="165">
        <v>0</v>
      </c>
      <c r="R161" s="165">
        <f t="shared" si="12"/>
        <v>0</v>
      </c>
      <c r="S161" s="165">
        <v>0</v>
      </c>
      <c r="T161" s="166">
        <f t="shared" si="13"/>
        <v>0</v>
      </c>
      <c r="AR161" s="167" t="s">
        <v>263</v>
      </c>
      <c r="AT161" s="167" t="s">
        <v>161</v>
      </c>
      <c r="AU161" s="167" t="s">
        <v>82</v>
      </c>
      <c r="AY161" s="16" t="s">
        <v>159</v>
      </c>
      <c r="BE161" s="168">
        <f t="shared" si="14"/>
        <v>0</v>
      </c>
      <c r="BF161" s="168">
        <f t="shared" si="15"/>
        <v>0</v>
      </c>
      <c r="BG161" s="168">
        <f t="shared" si="16"/>
        <v>0</v>
      </c>
      <c r="BH161" s="168">
        <f t="shared" si="17"/>
        <v>0</v>
      </c>
      <c r="BI161" s="168">
        <f t="shared" si="18"/>
        <v>0</v>
      </c>
      <c r="BJ161" s="16" t="s">
        <v>82</v>
      </c>
      <c r="BK161" s="168">
        <f t="shared" si="19"/>
        <v>0</v>
      </c>
      <c r="BL161" s="16" t="s">
        <v>263</v>
      </c>
      <c r="BM161" s="167" t="s">
        <v>695</v>
      </c>
    </row>
    <row r="162" spans="2:65" s="1" customFormat="1" ht="24" customHeight="1">
      <c r="B162" s="155"/>
      <c r="C162" s="195" t="s">
        <v>358</v>
      </c>
      <c r="D162" s="195" t="s">
        <v>224</v>
      </c>
      <c r="E162" s="196" t="s">
        <v>1712</v>
      </c>
      <c r="F162" s="197" t="s">
        <v>1713</v>
      </c>
      <c r="G162" s="198" t="s">
        <v>405</v>
      </c>
      <c r="H162" s="199">
        <v>29</v>
      </c>
      <c r="I162" s="200"/>
      <c r="J162" s="201">
        <f t="shared" si="10"/>
        <v>0</v>
      </c>
      <c r="K162" s="197" t="s">
        <v>1</v>
      </c>
      <c r="L162" s="202"/>
      <c r="M162" s="203" t="s">
        <v>1</v>
      </c>
      <c r="N162" s="204" t="s">
        <v>36</v>
      </c>
      <c r="O162" s="54"/>
      <c r="P162" s="165">
        <f t="shared" si="11"/>
        <v>0</v>
      </c>
      <c r="Q162" s="165">
        <v>0</v>
      </c>
      <c r="R162" s="165">
        <f t="shared" si="12"/>
        <v>0</v>
      </c>
      <c r="S162" s="165">
        <v>0</v>
      </c>
      <c r="T162" s="166">
        <f t="shared" si="13"/>
        <v>0</v>
      </c>
      <c r="AR162" s="167" t="s">
        <v>377</v>
      </c>
      <c r="AT162" s="167" t="s">
        <v>224</v>
      </c>
      <c r="AU162" s="167" t="s">
        <v>82</v>
      </c>
      <c r="AY162" s="16" t="s">
        <v>159</v>
      </c>
      <c r="BE162" s="168">
        <f t="shared" si="14"/>
        <v>0</v>
      </c>
      <c r="BF162" s="168">
        <f t="shared" si="15"/>
        <v>0</v>
      </c>
      <c r="BG162" s="168">
        <f t="shared" si="16"/>
        <v>0</v>
      </c>
      <c r="BH162" s="168">
        <f t="shared" si="17"/>
        <v>0</v>
      </c>
      <c r="BI162" s="168">
        <f t="shared" si="18"/>
        <v>0</v>
      </c>
      <c r="BJ162" s="16" t="s">
        <v>82</v>
      </c>
      <c r="BK162" s="168">
        <f t="shared" si="19"/>
        <v>0</v>
      </c>
      <c r="BL162" s="16" t="s">
        <v>263</v>
      </c>
      <c r="BM162" s="167" t="s">
        <v>705</v>
      </c>
    </row>
    <row r="163" spans="2:65" s="1" customFormat="1" ht="24" customHeight="1">
      <c r="B163" s="155"/>
      <c r="C163" s="156" t="s">
        <v>366</v>
      </c>
      <c r="D163" s="156" t="s">
        <v>161</v>
      </c>
      <c r="E163" s="157" t="s">
        <v>1714</v>
      </c>
      <c r="F163" s="158" t="s">
        <v>1715</v>
      </c>
      <c r="G163" s="159" t="s">
        <v>405</v>
      </c>
      <c r="H163" s="160">
        <v>54</v>
      </c>
      <c r="I163" s="161"/>
      <c r="J163" s="162">
        <f t="shared" si="10"/>
        <v>0</v>
      </c>
      <c r="K163" s="158" t="s">
        <v>1</v>
      </c>
      <c r="L163" s="31"/>
      <c r="M163" s="163" t="s">
        <v>1</v>
      </c>
      <c r="N163" s="164" t="s">
        <v>36</v>
      </c>
      <c r="O163" s="54"/>
      <c r="P163" s="165">
        <f t="shared" si="11"/>
        <v>0</v>
      </c>
      <c r="Q163" s="165">
        <v>0</v>
      </c>
      <c r="R163" s="165">
        <f t="shared" si="12"/>
        <v>0</v>
      </c>
      <c r="S163" s="165">
        <v>0</v>
      </c>
      <c r="T163" s="166">
        <f t="shared" si="13"/>
        <v>0</v>
      </c>
      <c r="AR163" s="167" t="s">
        <v>263</v>
      </c>
      <c r="AT163" s="167" t="s">
        <v>161</v>
      </c>
      <c r="AU163" s="167" t="s">
        <v>82</v>
      </c>
      <c r="AY163" s="16" t="s">
        <v>159</v>
      </c>
      <c r="BE163" s="168">
        <f t="shared" si="14"/>
        <v>0</v>
      </c>
      <c r="BF163" s="168">
        <f t="shared" si="15"/>
        <v>0</v>
      </c>
      <c r="BG163" s="168">
        <f t="shared" si="16"/>
        <v>0</v>
      </c>
      <c r="BH163" s="168">
        <f t="shared" si="17"/>
        <v>0</v>
      </c>
      <c r="BI163" s="168">
        <f t="shared" si="18"/>
        <v>0</v>
      </c>
      <c r="BJ163" s="16" t="s">
        <v>82</v>
      </c>
      <c r="BK163" s="168">
        <f t="shared" si="19"/>
        <v>0</v>
      </c>
      <c r="BL163" s="16" t="s">
        <v>263</v>
      </c>
      <c r="BM163" s="167" t="s">
        <v>717</v>
      </c>
    </row>
    <row r="164" spans="2:65" s="1" customFormat="1" ht="24" customHeight="1">
      <c r="B164" s="155"/>
      <c r="C164" s="195" t="s">
        <v>372</v>
      </c>
      <c r="D164" s="195" t="s">
        <v>224</v>
      </c>
      <c r="E164" s="196" t="s">
        <v>1716</v>
      </c>
      <c r="F164" s="197" t="s">
        <v>1717</v>
      </c>
      <c r="G164" s="198" t="s">
        <v>405</v>
      </c>
      <c r="H164" s="199">
        <v>54</v>
      </c>
      <c r="I164" s="200"/>
      <c r="J164" s="201">
        <f t="shared" si="10"/>
        <v>0</v>
      </c>
      <c r="K164" s="197" t="s">
        <v>1</v>
      </c>
      <c r="L164" s="202"/>
      <c r="M164" s="203" t="s">
        <v>1</v>
      </c>
      <c r="N164" s="204" t="s">
        <v>36</v>
      </c>
      <c r="O164" s="54"/>
      <c r="P164" s="165">
        <f t="shared" si="11"/>
        <v>0</v>
      </c>
      <c r="Q164" s="165">
        <v>0</v>
      </c>
      <c r="R164" s="165">
        <f t="shared" si="12"/>
        <v>0</v>
      </c>
      <c r="S164" s="165">
        <v>0</v>
      </c>
      <c r="T164" s="166">
        <f t="shared" si="13"/>
        <v>0</v>
      </c>
      <c r="AR164" s="167" t="s">
        <v>377</v>
      </c>
      <c r="AT164" s="167" t="s">
        <v>224</v>
      </c>
      <c r="AU164" s="167" t="s">
        <v>82</v>
      </c>
      <c r="AY164" s="16" t="s">
        <v>159</v>
      </c>
      <c r="BE164" s="168">
        <f t="shared" si="14"/>
        <v>0</v>
      </c>
      <c r="BF164" s="168">
        <f t="shared" si="15"/>
        <v>0</v>
      </c>
      <c r="BG164" s="168">
        <f t="shared" si="16"/>
        <v>0</v>
      </c>
      <c r="BH164" s="168">
        <f t="shared" si="17"/>
        <v>0</v>
      </c>
      <c r="BI164" s="168">
        <f t="shared" si="18"/>
        <v>0</v>
      </c>
      <c r="BJ164" s="16" t="s">
        <v>82</v>
      </c>
      <c r="BK164" s="168">
        <f t="shared" si="19"/>
        <v>0</v>
      </c>
      <c r="BL164" s="16" t="s">
        <v>263</v>
      </c>
      <c r="BM164" s="167" t="s">
        <v>727</v>
      </c>
    </row>
    <row r="165" spans="2:65" s="1" customFormat="1" ht="24" customHeight="1">
      <c r="B165" s="155"/>
      <c r="C165" s="156" t="s">
        <v>377</v>
      </c>
      <c r="D165" s="156" t="s">
        <v>161</v>
      </c>
      <c r="E165" s="157" t="s">
        <v>1718</v>
      </c>
      <c r="F165" s="158" t="s">
        <v>1719</v>
      </c>
      <c r="G165" s="159" t="s">
        <v>405</v>
      </c>
      <c r="H165" s="160">
        <v>42</v>
      </c>
      <c r="I165" s="161"/>
      <c r="J165" s="162">
        <f t="shared" si="10"/>
        <v>0</v>
      </c>
      <c r="K165" s="158" t="s">
        <v>1</v>
      </c>
      <c r="L165" s="31"/>
      <c r="M165" s="163" t="s">
        <v>1</v>
      </c>
      <c r="N165" s="164" t="s">
        <v>36</v>
      </c>
      <c r="O165" s="54"/>
      <c r="P165" s="165">
        <f t="shared" si="11"/>
        <v>0</v>
      </c>
      <c r="Q165" s="165">
        <v>0</v>
      </c>
      <c r="R165" s="165">
        <f t="shared" si="12"/>
        <v>0</v>
      </c>
      <c r="S165" s="165">
        <v>0</v>
      </c>
      <c r="T165" s="166">
        <f t="shared" si="13"/>
        <v>0</v>
      </c>
      <c r="AR165" s="167" t="s">
        <v>263</v>
      </c>
      <c r="AT165" s="167" t="s">
        <v>161</v>
      </c>
      <c r="AU165" s="167" t="s">
        <v>82</v>
      </c>
      <c r="AY165" s="16" t="s">
        <v>159</v>
      </c>
      <c r="BE165" s="168">
        <f t="shared" si="14"/>
        <v>0</v>
      </c>
      <c r="BF165" s="168">
        <f t="shared" si="15"/>
        <v>0</v>
      </c>
      <c r="BG165" s="168">
        <f t="shared" si="16"/>
        <v>0</v>
      </c>
      <c r="BH165" s="168">
        <f t="shared" si="17"/>
        <v>0</v>
      </c>
      <c r="BI165" s="168">
        <f t="shared" si="18"/>
        <v>0</v>
      </c>
      <c r="BJ165" s="16" t="s">
        <v>82</v>
      </c>
      <c r="BK165" s="168">
        <f t="shared" si="19"/>
        <v>0</v>
      </c>
      <c r="BL165" s="16" t="s">
        <v>263</v>
      </c>
      <c r="BM165" s="167" t="s">
        <v>737</v>
      </c>
    </row>
    <row r="166" spans="2:65" s="1" customFormat="1" ht="24" customHeight="1">
      <c r="B166" s="155"/>
      <c r="C166" s="195" t="s">
        <v>381</v>
      </c>
      <c r="D166" s="195" t="s">
        <v>224</v>
      </c>
      <c r="E166" s="196" t="s">
        <v>1720</v>
      </c>
      <c r="F166" s="197" t="s">
        <v>1721</v>
      </c>
      <c r="G166" s="198" t="s">
        <v>405</v>
      </c>
      <c r="H166" s="199">
        <v>42</v>
      </c>
      <c r="I166" s="200"/>
      <c r="J166" s="201">
        <f t="shared" si="10"/>
        <v>0</v>
      </c>
      <c r="K166" s="197" t="s">
        <v>1</v>
      </c>
      <c r="L166" s="202"/>
      <c r="M166" s="203" t="s">
        <v>1</v>
      </c>
      <c r="N166" s="204" t="s">
        <v>36</v>
      </c>
      <c r="O166" s="54"/>
      <c r="P166" s="165">
        <f t="shared" si="11"/>
        <v>0</v>
      </c>
      <c r="Q166" s="165">
        <v>0</v>
      </c>
      <c r="R166" s="165">
        <f t="shared" si="12"/>
        <v>0</v>
      </c>
      <c r="S166" s="165">
        <v>0</v>
      </c>
      <c r="T166" s="166">
        <f t="shared" si="13"/>
        <v>0</v>
      </c>
      <c r="AR166" s="167" t="s">
        <v>377</v>
      </c>
      <c r="AT166" s="167" t="s">
        <v>224</v>
      </c>
      <c r="AU166" s="167" t="s">
        <v>82</v>
      </c>
      <c r="AY166" s="16" t="s">
        <v>159</v>
      </c>
      <c r="BE166" s="168">
        <f t="shared" si="14"/>
        <v>0</v>
      </c>
      <c r="BF166" s="168">
        <f t="shared" si="15"/>
        <v>0</v>
      </c>
      <c r="BG166" s="168">
        <f t="shared" si="16"/>
        <v>0</v>
      </c>
      <c r="BH166" s="168">
        <f t="shared" si="17"/>
        <v>0</v>
      </c>
      <c r="BI166" s="168">
        <f t="shared" si="18"/>
        <v>0</v>
      </c>
      <c r="BJ166" s="16" t="s">
        <v>82</v>
      </c>
      <c r="BK166" s="168">
        <f t="shared" si="19"/>
        <v>0</v>
      </c>
      <c r="BL166" s="16" t="s">
        <v>263</v>
      </c>
      <c r="BM166" s="167" t="s">
        <v>747</v>
      </c>
    </row>
    <row r="167" spans="2:65" s="1" customFormat="1" ht="24" customHeight="1">
      <c r="B167" s="155"/>
      <c r="C167" s="156" t="s">
        <v>387</v>
      </c>
      <c r="D167" s="156" t="s">
        <v>161</v>
      </c>
      <c r="E167" s="157" t="s">
        <v>1722</v>
      </c>
      <c r="F167" s="158" t="s">
        <v>1723</v>
      </c>
      <c r="G167" s="159" t="s">
        <v>405</v>
      </c>
      <c r="H167" s="160">
        <v>696</v>
      </c>
      <c r="I167" s="161"/>
      <c r="J167" s="162">
        <f t="shared" si="10"/>
        <v>0</v>
      </c>
      <c r="K167" s="158" t="s">
        <v>1</v>
      </c>
      <c r="L167" s="31"/>
      <c r="M167" s="163" t="s">
        <v>1</v>
      </c>
      <c r="N167" s="164" t="s">
        <v>36</v>
      </c>
      <c r="O167" s="54"/>
      <c r="P167" s="165">
        <f t="shared" si="11"/>
        <v>0</v>
      </c>
      <c r="Q167" s="165">
        <v>0</v>
      </c>
      <c r="R167" s="165">
        <f t="shared" si="12"/>
        <v>0</v>
      </c>
      <c r="S167" s="165">
        <v>0</v>
      </c>
      <c r="T167" s="166">
        <f t="shared" si="13"/>
        <v>0</v>
      </c>
      <c r="AR167" s="167" t="s">
        <v>263</v>
      </c>
      <c r="AT167" s="167" t="s">
        <v>161</v>
      </c>
      <c r="AU167" s="167" t="s">
        <v>82</v>
      </c>
      <c r="AY167" s="16" t="s">
        <v>159</v>
      </c>
      <c r="BE167" s="168">
        <f t="shared" si="14"/>
        <v>0</v>
      </c>
      <c r="BF167" s="168">
        <f t="shared" si="15"/>
        <v>0</v>
      </c>
      <c r="BG167" s="168">
        <f t="shared" si="16"/>
        <v>0</v>
      </c>
      <c r="BH167" s="168">
        <f t="shared" si="17"/>
        <v>0</v>
      </c>
      <c r="BI167" s="168">
        <f t="shared" si="18"/>
        <v>0</v>
      </c>
      <c r="BJ167" s="16" t="s">
        <v>82</v>
      </c>
      <c r="BK167" s="168">
        <f t="shared" si="19"/>
        <v>0</v>
      </c>
      <c r="BL167" s="16" t="s">
        <v>263</v>
      </c>
      <c r="BM167" s="167" t="s">
        <v>757</v>
      </c>
    </row>
    <row r="168" spans="2:65" s="1" customFormat="1" ht="16.5" customHeight="1">
      <c r="B168" s="155"/>
      <c r="C168" s="156" t="s">
        <v>396</v>
      </c>
      <c r="D168" s="156" t="s">
        <v>161</v>
      </c>
      <c r="E168" s="157" t="s">
        <v>1724</v>
      </c>
      <c r="F168" s="158" t="s">
        <v>1725</v>
      </c>
      <c r="G168" s="159" t="s">
        <v>405</v>
      </c>
      <c r="H168" s="160">
        <v>40</v>
      </c>
      <c r="I168" s="161"/>
      <c r="J168" s="162">
        <f t="shared" si="10"/>
        <v>0</v>
      </c>
      <c r="K168" s="158" t="s">
        <v>1</v>
      </c>
      <c r="L168" s="31"/>
      <c r="M168" s="163" t="s">
        <v>1</v>
      </c>
      <c r="N168" s="164" t="s">
        <v>36</v>
      </c>
      <c r="O168" s="54"/>
      <c r="P168" s="165">
        <f t="shared" si="11"/>
        <v>0</v>
      </c>
      <c r="Q168" s="165">
        <v>0</v>
      </c>
      <c r="R168" s="165">
        <f t="shared" si="12"/>
        <v>0</v>
      </c>
      <c r="S168" s="165">
        <v>0</v>
      </c>
      <c r="T168" s="166">
        <f t="shared" si="13"/>
        <v>0</v>
      </c>
      <c r="AR168" s="167" t="s">
        <v>263</v>
      </c>
      <c r="AT168" s="167" t="s">
        <v>161</v>
      </c>
      <c r="AU168" s="167" t="s">
        <v>82</v>
      </c>
      <c r="AY168" s="16" t="s">
        <v>159</v>
      </c>
      <c r="BE168" s="168">
        <f t="shared" si="14"/>
        <v>0</v>
      </c>
      <c r="BF168" s="168">
        <f t="shared" si="15"/>
        <v>0</v>
      </c>
      <c r="BG168" s="168">
        <f t="shared" si="16"/>
        <v>0</v>
      </c>
      <c r="BH168" s="168">
        <f t="shared" si="17"/>
        <v>0</v>
      </c>
      <c r="BI168" s="168">
        <f t="shared" si="18"/>
        <v>0</v>
      </c>
      <c r="BJ168" s="16" t="s">
        <v>82</v>
      </c>
      <c r="BK168" s="168">
        <f t="shared" si="19"/>
        <v>0</v>
      </c>
      <c r="BL168" s="16" t="s">
        <v>263</v>
      </c>
      <c r="BM168" s="167" t="s">
        <v>769</v>
      </c>
    </row>
    <row r="169" spans="2:65" s="1" customFormat="1" ht="16.5" customHeight="1">
      <c r="B169" s="155"/>
      <c r="C169" s="156" t="s">
        <v>402</v>
      </c>
      <c r="D169" s="156" t="s">
        <v>161</v>
      </c>
      <c r="E169" s="157" t="s">
        <v>1726</v>
      </c>
      <c r="F169" s="158" t="s">
        <v>1727</v>
      </c>
      <c r="G169" s="159" t="s">
        <v>405</v>
      </c>
      <c r="H169" s="160">
        <v>22</v>
      </c>
      <c r="I169" s="161"/>
      <c r="J169" s="162">
        <f t="shared" si="10"/>
        <v>0</v>
      </c>
      <c r="K169" s="158" t="s">
        <v>1</v>
      </c>
      <c r="L169" s="31"/>
      <c r="M169" s="163" t="s">
        <v>1</v>
      </c>
      <c r="N169" s="164" t="s">
        <v>36</v>
      </c>
      <c r="O169" s="54"/>
      <c r="P169" s="165">
        <f t="shared" si="11"/>
        <v>0</v>
      </c>
      <c r="Q169" s="165">
        <v>0</v>
      </c>
      <c r="R169" s="165">
        <f t="shared" si="12"/>
        <v>0</v>
      </c>
      <c r="S169" s="165">
        <v>0</v>
      </c>
      <c r="T169" s="166">
        <f t="shared" si="13"/>
        <v>0</v>
      </c>
      <c r="AR169" s="167" t="s">
        <v>263</v>
      </c>
      <c r="AT169" s="167" t="s">
        <v>161</v>
      </c>
      <c r="AU169" s="167" t="s">
        <v>82</v>
      </c>
      <c r="AY169" s="16" t="s">
        <v>159</v>
      </c>
      <c r="BE169" s="168">
        <f t="shared" si="14"/>
        <v>0</v>
      </c>
      <c r="BF169" s="168">
        <f t="shared" si="15"/>
        <v>0</v>
      </c>
      <c r="BG169" s="168">
        <f t="shared" si="16"/>
        <v>0</v>
      </c>
      <c r="BH169" s="168">
        <f t="shared" si="17"/>
        <v>0</v>
      </c>
      <c r="BI169" s="168">
        <f t="shared" si="18"/>
        <v>0</v>
      </c>
      <c r="BJ169" s="16" t="s">
        <v>82</v>
      </c>
      <c r="BK169" s="168">
        <f t="shared" si="19"/>
        <v>0</v>
      </c>
      <c r="BL169" s="16" t="s">
        <v>263</v>
      </c>
      <c r="BM169" s="167" t="s">
        <v>777</v>
      </c>
    </row>
    <row r="170" spans="2:65" s="1" customFormat="1" ht="24" customHeight="1">
      <c r="B170" s="155"/>
      <c r="C170" s="156" t="s">
        <v>408</v>
      </c>
      <c r="D170" s="156" t="s">
        <v>161</v>
      </c>
      <c r="E170" s="157" t="s">
        <v>1728</v>
      </c>
      <c r="F170" s="158" t="s">
        <v>1729</v>
      </c>
      <c r="G170" s="159" t="s">
        <v>227</v>
      </c>
      <c r="H170" s="160">
        <v>0.95799999999999996</v>
      </c>
      <c r="I170" s="161"/>
      <c r="J170" s="162">
        <f t="shared" si="10"/>
        <v>0</v>
      </c>
      <c r="K170" s="158" t="s">
        <v>1</v>
      </c>
      <c r="L170" s="31"/>
      <c r="M170" s="163" t="s">
        <v>1</v>
      </c>
      <c r="N170" s="164" t="s">
        <v>36</v>
      </c>
      <c r="O170" s="54"/>
      <c r="P170" s="165">
        <f t="shared" si="11"/>
        <v>0</v>
      </c>
      <c r="Q170" s="165">
        <v>0</v>
      </c>
      <c r="R170" s="165">
        <f t="shared" si="12"/>
        <v>0</v>
      </c>
      <c r="S170" s="165">
        <v>0</v>
      </c>
      <c r="T170" s="166">
        <f t="shared" si="13"/>
        <v>0</v>
      </c>
      <c r="AR170" s="167" t="s">
        <v>263</v>
      </c>
      <c r="AT170" s="167" t="s">
        <v>161</v>
      </c>
      <c r="AU170" s="167" t="s">
        <v>82</v>
      </c>
      <c r="AY170" s="16" t="s">
        <v>159</v>
      </c>
      <c r="BE170" s="168">
        <f t="shared" si="14"/>
        <v>0</v>
      </c>
      <c r="BF170" s="168">
        <f t="shared" si="15"/>
        <v>0</v>
      </c>
      <c r="BG170" s="168">
        <f t="shared" si="16"/>
        <v>0</v>
      </c>
      <c r="BH170" s="168">
        <f t="shared" si="17"/>
        <v>0</v>
      </c>
      <c r="BI170" s="168">
        <f t="shared" si="18"/>
        <v>0</v>
      </c>
      <c r="BJ170" s="16" t="s">
        <v>82</v>
      </c>
      <c r="BK170" s="168">
        <f t="shared" si="19"/>
        <v>0</v>
      </c>
      <c r="BL170" s="16" t="s">
        <v>263</v>
      </c>
      <c r="BM170" s="167" t="s">
        <v>787</v>
      </c>
    </row>
    <row r="171" spans="2:65" s="11" customFormat="1" ht="22.95" customHeight="1">
      <c r="B171" s="142"/>
      <c r="D171" s="143" t="s">
        <v>69</v>
      </c>
      <c r="E171" s="153" t="s">
        <v>1730</v>
      </c>
      <c r="F171" s="153" t="s">
        <v>1731</v>
      </c>
      <c r="I171" s="145"/>
      <c r="J171" s="154">
        <f>BK171</f>
        <v>0</v>
      </c>
      <c r="L171" s="142"/>
      <c r="M171" s="147"/>
      <c r="N171" s="148"/>
      <c r="O171" s="148"/>
      <c r="P171" s="149">
        <f>SUM(P172:P192)</f>
        <v>0</v>
      </c>
      <c r="Q171" s="148"/>
      <c r="R171" s="149">
        <f>SUM(R172:R192)</f>
        <v>0</v>
      </c>
      <c r="S171" s="148"/>
      <c r="T171" s="150">
        <f>SUM(T172:T192)</f>
        <v>0</v>
      </c>
      <c r="AR171" s="143" t="s">
        <v>82</v>
      </c>
      <c r="AT171" s="151" t="s">
        <v>69</v>
      </c>
      <c r="AU171" s="151" t="s">
        <v>74</v>
      </c>
      <c r="AY171" s="143" t="s">
        <v>159</v>
      </c>
      <c r="BK171" s="152">
        <f>SUM(BK172:BK192)</f>
        <v>0</v>
      </c>
    </row>
    <row r="172" spans="2:65" s="1" customFormat="1" ht="24" customHeight="1">
      <c r="B172" s="155"/>
      <c r="C172" s="156" t="s">
        <v>412</v>
      </c>
      <c r="D172" s="156" t="s">
        <v>161</v>
      </c>
      <c r="E172" s="157" t="s">
        <v>1732</v>
      </c>
      <c r="F172" s="158" t="s">
        <v>1733</v>
      </c>
      <c r="G172" s="159" t="s">
        <v>355</v>
      </c>
      <c r="H172" s="160">
        <v>57</v>
      </c>
      <c r="I172" s="161"/>
      <c r="J172" s="162">
        <f t="shared" ref="J172:J192" si="20">ROUND(I172*H172,2)</f>
        <v>0</v>
      </c>
      <c r="K172" s="158" t="s">
        <v>1</v>
      </c>
      <c r="L172" s="31"/>
      <c r="M172" s="163" t="s">
        <v>1</v>
      </c>
      <c r="N172" s="164" t="s">
        <v>36</v>
      </c>
      <c r="O172" s="54"/>
      <c r="P172" s="165">
        <f t="shared" ref="P172:P192" si="21">O172*H172</f>
        <v>0</v>
      </c>
      <c r="Q172" s="165">
        <v>0</v>
      </c>
      <c r="R172" s="165">
        <f t="shared" ref="R172:R192" si="22">Q172*H172</f>
        <v>0</v>
      </c>
      <c r="S172" s="165">
        <v>0</v>
      </c>
      <c r="T172" s="166">
        <f t="shared" ref="T172:T192" si="23">S172*H172</f>
        <v>0</v>
      </c>
      <c r="AR172" s="167" t="s">
        <v>263</v>
      </c>
      <c r="AT172" s="167" t="s">
        <v>161</v>
      </c>
      <c r="AU172" s="167" t="s">
        <v>82</v>
      </c>
      <c r="AY172" s="16" t="s">
        <v>159</v>
      </c>
      <c r="BE172" s="168">
        <f t="shared" ref="BE172:BE192" si="24">IF(N172="základná",J172,0)</f>
        <v>0</v>
      </c>
      <c r="BF172" s="168">
        <f t="shared" ref="BF172:BF192" si="25">IF(N172="znížená",J172,0)</f>
        <v>0</v>
      </c>
      <c r="BG172" s="168">
        <f t="shared" ref="BG172:BG192" si="26">IF(N172="zákl. prenesená",J172,0)</f>
        <v>0</v>
      </c>
      <c r="BH172" s="168">
        <f t="shared" ref="BH172:BH192" si="27">IF(N172="zníž. prenesená",J172,0)</f>
        <v>0</v>
      </c>
      <c r="BI172" s="168">
        <f t="shared" ref="BI172:BI192" si="28">IF(N172="nulová",J172,0)</f>
        <v>0</v>
      </c>
      <c r="BJ172" s="16" t="s">
        <v>82</v>
      </c>
      <c r="BK172" s="168">
        <f t="shared" ref="BK172:BK192" si="29">ROUND(I172*H172,2)</f>
        <v>0</v>
      </c>
      <c r="BL172" s="16" t="s">
        <v>263</v>
      </c>
      <c r="BM172" s="167" t="s">
        <v>797</v>
      </c>
    </row>
    <row r="173" spans="2:65" s="1" customFormat="1" ht="24" customHeight="1">
      <c r="B173" s="155"/>
      <c r="C173" s="195" t="s">
        <v>419</v>
      </c>
      <c r="D173" s="195" t="s">
        <v>224</v>
      </c>
      <c r="E173" s="196" t="s">
        <v>1734</v>
      </c>
      <c r="F173" s="197" t="s">
        <v>1735</v>
      </c>
      <c r="G173" s="198" t="s">
        <v>355</v>
      </c>
      <c r="H173" s="199">
        <v>57</v>
      </c>
      <c r="I173" s="200"/>
      <c r="J173" s="201">
        <f t="shared" si="20"/>
        <v>0</v>
      </c>
      <c r="K173" s="197" t="s">
        <v>1</v>
      </c>
      <c r="L173" s="202"/>
      <c r="M173" s="203" t="s">
        <v>1</v>
      </c>
      <c r="N173" s="204" t="s">
        <v>36</v>
      </c>
      <c r="O173" s="54"/>
      <c r="P173" s="165">
        <f t="shared" si="21"/>
        <v>0</v>
      </c>
      <c r="Q173" s="165">
        <v>0</v>
      </c>
      <c r="R173" s="165">
        <f t="shared" si="22"/>
        <v>0</v>
      </c>
      <c r="S173" s="165">
        <v>0</v>
      </c>
      <c r="T173" s="166">
        <f t="shared" si="23"/>
        <v>0</v>
      </c>
      <c r="AR173" s="167" t="s">
        <v>377</v>
      </c>
      <c r="AT173" s="167" t="s">
        <v>224</v>
      </c>
      <c r="AU173" s="167" t="s">
        <v>82</v>
      </c>
      <c r="AY173" s="16" t="s">
        <v>159</v>
      </c>
      <c r="BE173" s="168">
        <f t="shared" si="24"/>
        <v>0</v>
      </c>
      <c r="BF173" s="168">
        <f t="shared" si="25"/>
        <v>0</v>
      </c>
      <c r="BG173" s="168">
        <f t="shared" si="26"/>
        <v>0</v>
      </c>
      <c r="BH173" s="168">
        <f t="shared" si="27"/>
        <v>0</v>
      </c>
      <c r="BI173" s="168">
        <f t="shared" si="28"/>
        <v>0</v>
      </c>
      <c r="BJ173" s="16" t="s">
        <v>82</v>
      </c>
      <c r="BK173" s="168">
        <f t="shared" si="29"/>
        <v>0</v>
      </c>
      <c r="BL173" s="16" t="s">
        <v>263</v>
      </c>
      <c r="BM173" s="167" t="s">
        <v>805</v>
      </c>
    </row>
    <row r="174" spans="2:65" s="1" customFormat="1" ht="24" customHeight="1">
      <c r="B174" s="155"/>
      <c r="C174" s="156" t="s">
        <v>427</v>
      </c>
      <c r="D174" s="156" t="s">
        <v>161</v>
      </c>
      <c r="E174" s="157" t="s">
        <v>1736</v>
      </c>
      <c r="F174" s="158" t="s">
        <v>1737</v>
      </c>
      <c r="G174" s="159" t="s">
        <v>355</v>
      </c>
      <c r="H174" s="160">
        <v>4</v>
      </c>
      <c r="I174" s="161"/>
      <c r="J174" s="162">
        <f t="shared" si="20"/>
        <v>0</v>
      </c>
      <c r="K174" s="158" t="s">
        <v>1</v>
      </c>
      <c r="L174" s="31"/>
      <c r="M174" s="163" t="s">
        <v>1</v>
      </c>
      <c r="N174" s="164" t="s">
        <v>36</v>
      </c>
      <c r="O174" s="54"/>
      <c r="P174" s="165">
        <f t="shared" si="21"/>
        <v>0</v>
      </c>
      <c r="Q174" s="165">
        <v>0</v>
      </c>
      <c r="R174" s="165">
        <f t="shared" si="22"/>
        <v>0</v>
      </c>
      <c r="S174" s="165">
        <v>0</v>
      </c>
      <c r="T174" s="166">
        <f t="shared" si="23"/>
        <v>0</v>
      </c>
      <c r="AR174" s="167" t="s">
        <v>263</v>
      </c>
      <c r="AT174" s="167" t="s">
        <v>161</v>
      </c>
      <c r="AU174" s="167" t="s">
        <v>82</v>
      </c>
      <c r="AY174" s="16" t="s">
        <v>159</v>
      </c>
      <c r="BE174" s="168">
        <f t="shared" si="24"/>
        <v>0</v>
      </c>
      <c r="BF174" s="168">
        <f t="shared" si="25"/>
        <v>0</v>
      </c>
      <c r="BG174" s="168">
        <f t="shared" si="26"/>
        <v>0</v>
      </c>
      <c r="BH174" s="168">
        <f t="shared" si="27"/>
        <v>0</v>
      </c>
      <c r="BI174" s="168">
        <f t="shared" si="28"/>
        <v>0</v>
      </c>
      <c r="BJ174" s="16" t="s">
        <v>82</v>
      </c>
      <c r="BK174" s="168">
        <f t="shared" si="29"/>
        <v>0</v>
      </c>
      <c r="BL174" s="16" t="s">
        <v>263</v>
      </c>
      <c r="BM174" s="167" t="s">
        <v>816</v>
      </c>
    </row>
    <row r="175" spans="2:65" s="1" customFormat="1" ht="24" customHeight="1">
      <c r="B175" s="155"/>
      <c r="C175" s="195" t="s">
        <v>433</v>
      </c>
      <c r="D175" s="195" t="s">
        <v>224</v>
      </c>
      <c r="E175" s="196" t="s">
        <v>1738</v>
      </c>
      <c r="F175" s="197" t="s">
        <v>1739</v>
      </c>
      <c r="G175" s="198" t="s">
        <v>355</v>
      </c>
      <c r="H175" s="199">
        <v>4</v>
      </c>
      <c r="I175" s="200"/>
      <c r="J175" s="201">
        <f t="shared" si="20"/>
        <v>0</v>
      </c>
      <c r="K175" s="197" t="s">
        <v>1</v>
      </c>
      <c r="L175" s="202"/>
      <c r="M175" s="203" t="s">
        <v>1</v>
      </c>
      <c r="N175" s="204" t="s">
        <v>36</v>
      </c>
      <c r="O175" s="54"/>
      <c r="P175" s="165">
        <f t="shared" si="21"/>
        <v>0</v>
      </c>
      <c r="Q175" s="165">
        <v>0</v>
      </c>
      <c r="R175" s="165">
        <f t="shared" si="22"/>
        <v>0</v>
      </c>
      <c r="S175" s="165">
        <v>0</v>
      </c>
      <c r="T175" s="166">
        <f t="shared" si="23"/>
        <v>0</v>
      </c>
      <c r="AR175" s="167" t="s">
        <v>377</v>
      </c>
      <c r="AT175" s="167" t="s">
        <v>224</v>
      </c>
      <c r="AU175" s="167" t="s">
        <v>82</v>
      </c>
      <c r="AY175" s="16" t="s">
        <v>159</v>
      </c>
      <c r="BE175" s="168">
        <f t="shared" si="24"/>
        <v>0</v>
      </c>
      <c r="BF175" s="168">
        <f t="shared" si="25"/>
        <v>0</v>
      </c>
      <c r="BG175" s="168">
        <f t="shared" si="26"/>
        <v>0</v>
      </c>
      <c r="BH175" s="168">
        <f t="shared" si="27"/>
        <v>0</v>
      </c>
      <c r="BI175" s="168">
        <f t="shared" si="28"/>
        <v>0</v>
      </c>
      <c r="BJ175" s="16" t="s">
        <v>82</v>
      </c>
      <c r="BK175" s="168">
        <f t="shared" si="29"/>
        <v>0</v>
      </c>
      <c r="BL175" s="16" t="s">
        <v>263</v>
      </c>
      <c r="BM175" s="167" t="s">
        <v>826</v>
      </c>
    </row>
    <row r="176" spans="2:65" s="1" customFormat="1" ht="24" customHeight="1">
      <c r="B176" s="155"/>
      <c r="C176" s="156" t="s">
        <v>440</v>
      </c>
      <c r="D176" s="156" t="s">
        <v>161</v>
      </c>
      <c r="E176" s="157" t="s">
        <v>1740</v>
      </c>
      <c r="F176" s="158" t="s">
        <v>1741</v>
      </c>
      <c r="G176" s="159" t="s">
        <v>355</v>
      </c>
      <c r="H176" s="160">
        <v>23</v>
      </c>
      <c r="I176" s="161"/>
      <c r="J176" s="162">
        <f t="shared" si="20"/>
        <v>0</v>
      </c>
      <c r="K176" s="158" t="s">
        <v>1</v>
      </c>
      <c r="L176" s="31"/>
      <c r="M176" s="163" t="s">
        <v>1</v>
      </c>
      <c r="N176" s="164" t="s">
        <v>36</v>
      </c>
      <c r="O176" s="54"/>
      <c r="P176" s="165">
        <f t="shared" si="21"/>
        <v>0</v>
      </c>
      <c r="Q176" s="165">
        <v>0</v>
      </c>
      <c r="R176" s="165">
        <f t="shared" si="22"/>
        <v>0</v>
      </c>
      <c r="S176" s="165">
        <v>0</v>
      </c>
      <c r="T176" s="166">
        <f t="shared" si="23"/>
        <v>0</v>
      </c>
      <c r="AR176" s="167" t="s">
        <v>263</v>
      </c>
      <c r="AT176" s="167" t="s">
        <v>161</v>
      </c>
      <c r="AU176" s="167" t="s">
        <v>82</v>
      </c>
      <c r="AY176" s="16" t="s">
        <v>159</v>
      </c>
      <c r="BE176" s="168">
        <f t="shared" si="24"/>
        <v>0</v>
      </c>
      <c r="BF176" s="168">
        <f t="shared" si="25"/>
        <v>0</v>
      </c>
      <c r="BG176" s="168">
        <f t="shared" si="26"/>
        <v>0</v>
      </c>
      <c r="BH176" s="168">
        <f t="shared" si="27"/>
        <v>0</v>
      </c>
      <c r="BI176" s="168">
        <f t="shared" si="28"/>
        <v>0</v>
      </c>
      <c r="BJ176" s="16" t="s">
        <v>82</v>
      </c>
      <c r="BK176" s="168">
        <f t="shared" si="29"/>
        <v>0</v>
      </c>
      <c r="BL176" s="16" t="s">
        <v>263</v>
      </c>
      <c r="BM176" s="167" t="s">
        <v>834</v>
      </c>
    </row>
    <row r="177" spans="2:65" s="1" customFormat="1" ht="48" customHeight="1">
      <c r="B177" s="155"/>
      <c r="C177" s="195" t="s">
        <v>446</v>
      </c>
      <c r="D177" s="195" t="s">
        <v>224</v>
      </c>
      <c r="E177" s="196" t="s">
        <v>1742</v>
      </c>
      <c r="F177" s="197" t="s">
        <v>1743</v>
      </c>
      <c r="G177" s="198" t="s">
        <v>355</v>
      </c>
      <c r="H177" s="199">
        <v>57</v>
      </c>
      <c r="I177" s="200"/>
      <c r="J177" s="201">
        <f t="shared" si="20"/>
        <v>0</v>
      </c>
      <c r="K177" s="197" t="s">
        <v>1</v>
      </c>
      <c r="L177" s="202"/>
      <c r="M177" s="203" t="s">
        <v>1</v>
      </c>
      <c r="N177" s="204" t="s">
        <v>36</v>
      </c>
      <c r="O177" s="54"/>
      <c r="P177" s="165">
        <f t="shared" si="21"/>
        <v>0</v>
      </c>
      <c r="Q177" s="165">
        <v>0</v>
      </c>
      <c r="R177" s="165">
        <f t="shared" si="22"/>
        <v>0</v>
      </c>
      <c r="S177" s="165">
        <v>0</v>
      </c>
      <c r="T177" s="166">
        <f t="shared" si="23"/>
        <v>0</v>
      </c>
      <c r="AR177" s="167" t="s">
        <v>377</v>
      </c>
      <c r="AT177" s="167" t="s">
        <v>224</v>
      </c>
      <c r="AU177" s="167" t="s">
        <v>82</v>
      </c>
      <c r="AY177" s="16" t="s">
        <v>159</v>
      </c>
      <c r="BE177" s="168">
        <f t="shared" si="24"/>
        <v>0</v>
      </c>
      <c r="BF177" s="168">
        <f t="shared" si="25"/>
        <v>0</v>
      </c>
      <c r="BG177" s="168">
        <f t="shared" si="26"/>
        <v>0</v>
      </c>
      <c r="BH177" s="168">
        <f t="shared" si="27"/>
        <v>0</v>
      </c>
      <c r="BI177" s="168">
        <f t="shared" si="28"/>
        <v>0</v>
      </c>
      <c r="BJ177" s="16" t="s">
        <v>82</v>
      </c>
      <c r="BK177" s="168">
        <f t="shared" si="29"/>
        <v>0</v>
      </c>
      <c r="BL177" s="16" t="s">
        <v>263</v>
      </c>
      <c r="BM177" s="167" t="s">
        <v>843</v>
      </c>
    </row>
    <row r="178" spans="2:65" s="1" customFormat="1" ht="24" customHeight="1">
      <c r="B178" s="155"/>
      <c r="C178" s="156" t="s">
        <v>633</v>
      </c>
      <c r="D178" s="156" t="s">
        <v>161</v>
      </c>
      <c r="E178" s="157" t="s">
        <v>1744</v>
      </c>
      <c r="F178" s="158" t="s">
        <v>1745</v>
      </c>
      <c r="G178" s="159" t="s">
        <v>1422</v>
      </c>
      <c r="H178" s="160">
        <v>57</v>
      </c>
      <c r="I178" s="161"/>
      <c r="J178" s="162">
        <f t="shared" si="20"/>
        <v>0</v>
      </c>
      <c r="K178" s="158" t="s">
        <v>1</v>
      </c>
      <c r="L178" s="31"/>
      <c r="M178" s="163" t="s">
        <v>1</v>
      </c>
      <c r="N178" s="164" t="s">
        <v>36</v>
      </c>
      <c r="O178" s="54"/>
      <c r="P178" s="165">
        <f t="shared" si="21"/>
        <v>0</v>
      </c>
      <c r="Q178" s="165">
        <v>0</v>
      </c>
      <c r="R178" s="165">
        <f t="shared" si="22"/>
        <v>0</v>
      </c>
      <c r="S178" s="165">
        <v>0</v>
      </c>
      <c r="T178" s="166">
        <f t="shared" si="23"/>
        <v>0</v>
      </c>
      <c r="AR178" s="167" t="s">
        <v>263</v>
      </c>
      <c r="AT178" s="167" t="s">
        <v>161</v>
      </c>
      <c r="AU178" s="167" t="s">
        <v>82</v>
      </c>
      <c r="AY178" s="16" t="s">
        <v>159</v>
      </c>
      <c r="BE178" s="168">
        <f t="shared" si="24"/>
        <v>0</v>
      </c>
      <c r="BF178" s="168">
        <f t="shared" si="25"/>
        <v>0</v>
      </c>
      <c r="BG178" s="168">
        <f t="shared" si="26"/>
        <v>0</v>
      </c>
      <c r="BH178" s="168">
        <f t="shared" si="27"/>
        <v>0</v>
      </c>
      <c r="BI178" s="168">
        <f t="shared" si="28"/>
        <v>0</v>
      </c>
      <c r="BJ178" s="16" t="s">
        <v>82</v>
      </c>
      <c r="BK178" s="168">
        <f t="shared" si="29"/>
        <v>0</v>
      </c>
      <c r="BL178" s="16" t="s">
        <v>263</v>
      </c>
      <c r="BM178" s="167" t="s">
        <v>851</v>
      </c>
    </row>
    <row r="179" spans="2:65" s="1" customFormat="1" ht="16.5" customHeight="1">
      <c r="B179" s="155"/>
      <c r="C179" s="195" t="s">
        <v>639</v>
      </c>
      <c r="D179" s="195" t="s">
        <v>224</v>
      </c>
      <c r="E179" s="196" t="s">
        <v>1746</v>
      </c>
      <c r="F179" s="197" t="s">
        <v>1747</v>
      </c>
      <c r="G179" s="198" t="s">
        <v>355</v>
      </c>
      <c r="H179" s="199">
        <v>57</v>
      </c>
      <c r="I179" s="200"/>
      <c r="J179" s="201">
        <f t="shared" si="20"/>
        <v>0</v>
      </c>
      <c r="K179" s="197" t="s">
        <v>1</v>
      </c>
      <c r="L179" s="202"/>
      <c r="M179" s="203" t="s">
        <v>1</v>
      </c>
      <c r="N179" s="204" t="s">
        <v>36</v>
      </c>
      <c r="O179" s="54"/>
      <c r="P179" s="165">
        <f t="shared" si="21"/>
        <v>0</v>
      </c>
      <c r="Q179" s="165">
        <v>0</v>
      </c>
      <c r="R179" s="165">
        <f t="shared" si="22"/>
        <v>0</v>
      </c>
      <c r="S179" s="165">
        <v>0</v>
      </c>
      <c r="T179" s="166">
        <f t="shared" si="23"/>
        <v>0</v>
      </c>
      <c r="AR179" s="167" t="s">
        <v>377</v>
      </c>
      <c r="AT179" s="167" t="s">
        <v>224</v>
      </c>
      <c r="AU179" s="167" t="s">
        <v>82</v>
      </c>
      <c r="AY179" s="16" t="s">
        <v>159</v>
      </c>
      <c r="BE179" s="168">
        <f t="shared" si="24"/>
        <v>0</v>
      </c>
      <c r="BF179" s="168">
        <f t="shared" si="25"/>
        <v>0</v>
      </c>
      <c r="BG179" s="168">
        <f t="shared" si="26"/>
        <v>0</v>
      </c>
      <c r="BH179" s="168">
        <f t="shared" si="27"/>
        <v>0</v>
      </c>
      <c r="BI179" s="168">
        <f t="shared" si="28"/>
        <v>0</v>
      </c>
      <c r="BJ179" s="16" t="s">
        <v>82</v>
      </c>
      <c r="BK179" s="168">
        <f t="shared" si="29"/>
        <v>0</v>
      </c>
      <c r="BL179" s="16" t="s">
        <v>263</v>
      </c>
      <c r="BM179" s="167" t="s">
        <v>862</v>
      </c>
    </row>
    <row r="180" spans="2:65" s="1" customFormat="1" ht="24" customHeight="1">
      <c r="B180" s="155"/>
      <c r="C180" s="156" t="s">
        <v>644</v>
      </c>
      <c r="D180" s="156" t="s">
        <v>161</v>
      </c>
      <c r="E180" s="157" t="s">
        <v>1748</v>
      </c>
      <c r="F180" s="158" t="s">
        <v>1749</v>
      </c>
      <c r="G180" s="159" t="s">
        <v>355</v>
      </c>
      <c r="H180" s="160">
        <v>3</v>
      </c>
      <c r="I180" s="161"/>
      <c r="J180" s="162">
        <f t="shared" si="20"/>
        <v>0</v>
      </c>
      <c r="K180" s="158" t="s">
        <v>1</v>
      </c>
      <c r="L180" s="31"/>
      <c r="M180" s="163" t="s">
        <v>1</v>
      </c>
      <c r="N180" s="164" t="s">
        <v>36</v>
      </c>
      <c r="O180" s="54"/>
      <c r="P180" s="165">
        <f t="shared" si="21"/>
        <v>0</v>
      </c>
      <c r="Q180" s="165">
        <v>0</v>
      </c>
      <c r="R180" s="165">
        <f t="shared" si="22"/>
        <v>0</v>
      </c>
      <c r="S180" s="165">
        <v>0</v>
      </c>
      <c r="T180" s="166">
        <f t="shared" si="23"/>
        <v>0</v>
      </c>
      <c r="AR180" s="167" t="s">
        <v>263</v>
      </c>
      <c r="AT180" s="167" t="s">
        <v>161</v>
      </c>
      <c r="AU180" s="167" t="s">
        <v>82</v>
      </c>
      <c r="AY180" s="16" t="s">
        <v>159</v>
      </c>
      <c r="BE180" s="168">
        <f t="shared" si="24"/>
        <v>0</v>
      </c>
      <c r="BF180" s="168">
        <f t="shared" si="25"/>
        <v>0</v>
      </c>
      <c r="BG180" s="168">
        <f t="shared" si="26"/>
        <v>0</v>
      </c>
      <c r="BH180" s="168">
        <f t="shared" si="27"/>
        <v>0</v>
      </c>
      <c r="BI180" s="168">
        <f t="shared" si="28"/>
        <v>0</v>
      </c>
      <c r="BJ180" s="16" t="s">
        <v>82</v>
      </c>
      <c r="BK180" s="168">
        <f t="shared" si="29"/>
        <v>0</v>
      </c>
      <c r="BL180" s="16" t="s">
        <v>263</v>
      </c>
      <c r="BM180" s="167" t="s">
        <v>870</v>
      </c>
    </row>
    <row r="181" spans="2:65" s="1" customFormat="1" ht="16.5" customHeight="1">
      <c r="B181" s="155"/>
      <c r="C181" s="195" t="s">
        <v>650</v>
      </c>
      <c r="D181" s="195" t="s">
        <v>224</v>
      </c>
      <c r="E181" s="196" t="s">
        <v>1750</v>
      </c>
      <c r="F181" s="197" t="s">
        <v>1751</v>
      </c>
      <c r="G181" s="198" t="s">
        <v>355</v>
      </c>
      <c r="H181" s="199">
        <v>3</v>
      </c>
      <c r="I181" s="200"/>
      <c r="J181" s="201">
        <f t="shared" si="20"/>
        <v>0</v>
      </c>
      <c r="K181" s="197" t="s">
        <v>1</v>
      </c>
      <c r="L181" s="202"/>
      <c r="M181" s="203" t="s">
        <v>1</v>
      </c>
      <c r="N181" s="204" t="s">
        <v>36</v>
      </c>
      <c r="O181" s="54"/>
      <c r="P181" s="165">
        <f t="shared" si="21"/>
        <v>0</v>
      </c>
      <c r="Q181" s="165">
        <v>0</v>
      </c>
      <c r="R181" s="165">
        <f t="shared" si="22"/>
        <v>0</v>
      </c>
      <c r="S181" s="165">
        <v>0</v>
      </c>
      <c r="T181" s="166">
        <f t="shared" si="23"/>
        <v>0</v>
      </c>
      <c r="AR181" s="167" t="s">
        <v>377</v>
      </c>
      <c r="AT181" s="167" t="s">
        <v>224</v>
      </c>
      <c r="AU181" s="167" t="s">
        <v>82</v>
      </c>
      <c r="AY181" s="16" t="s">
        <v>159</v>
      </c>
      <c r="BE181" s="168">
        <f t="shared" si="24"/>
        <v>0</v>
      </c>
      <c r="BF181" s="168">
        <f t="shared" si="25"/>
        <v>0</v>
      </c>
      <c r="BG181" s="168">
        <f t="shared" si="26"/>
        <v>0</v>
      </c>
      <c r="BH181" s="168">
        <f t="shared" si="27"/>
        <v>0</v>
      </c>
      <c r="BI181" s="168">
        <f t="shared" si="28"/>
        <v>0</v>
      </c>
      <c r="BJ181" s="16" t="s">
        <v>82</v>
      </c>
      <c r="BK181" s="168">
        <f t="shared" si="29"/>
        <v>0</v>
      </c>
      <c r="BL181" s="16" t="s">
        <v>263</v>
      </c>
      <c r="BM181" s="167" t="s">
        <v>878</v>
      </c>
    </row>
    <row r="182" spans="2:65" s="1" customFormat="1" ht="16.5" customHeight="1">
      <c r="B182" s="155"/>
      <c r="C182" s="156" t="s">
        <v>656</v>
      </c>
      <c r="D182" s="156" t="s">
        <v>161</v>
      </c>
      <c r="E182" s="157" t="s">
        <v>1752</v>
      </c>
      <c r="F182" s="158" t="s">
        <v>1753</v>
      </c>
      <c r="G182" s="159" t="s">
        <v>355</v>
      </c>
      <c r="H182" s="160">
        <v>2</v>
      </c>
      <c r="I182" s="161"/>
      <c r="J182" s="162">
        <f t="shared" si="20"/>
        <v>0</v>
      </c>
      <c r="K182" s="158" t="s">
        <v>1</v>
      </c>
      <c r="L182" s="31"/>
      <c r="M182" s="163" t="s">
        <v>1</v>
      </c>
      <c r="N182" s="164" t="s">
        <v>36</v>
      </c>
      <c r="O182" s="54"/>
      <c r="P182" s="165">
        <f t="shared" si="21"/>
        <v>0</v>
      </c>
      <c r="Q182" s="165">
        <v>0</v>
      </c>
      <c r="R182" s="165">
        <f t="shared" si="22"/>
        <v>0</v>
      </c>
      <c r="S182" s="165">
        <v>0</v>
      </c>
      <c r="T182" s="166">
        <f t="shared" si="23"/>
        <v>0</v>
      </c>
      <c r="AR182" s="167" t="s">
        <v>263</v>
      </c>
      <c r="AT182" s="167" t="s">
        <v>161</v>
      </c>
      <c r="AU182" s="167" t="s">
        <v>82</v>
      </c>
      <c r="AY182" s="16" t="s">
        <v>159</v>
      </c>
      <c r="BE182" s="168">
        <f t="shared" si="24"/>
        <v>0</v>
      </c>
      <c r="BF182" s="168">
        <f t="shared" si="25"/>
        <v>0</v>
      </c>
      <c r="BG182" s="168">
        <f t="shared" si="26"/>
        <v>0</v>
      </c>
      <c r="BH182" s="168">
        <f t="shared" si="27"/>
        <v>0</v>
      </c>
      <c r="BI182" s="168">
        <f t="shared" si="28"/>
        <v>0</v>
      </c>
      <c r="BJ182" s="16" t="s">
        <v>82</v>
      </c>
      <c r="BK182" s="168">
        <f t="shared" si="29"/>
        <v>0</v>
      </c>
      <c r="BL182" s="16" t="s">
        <v>263</v>
      </c>
      <c r="BM182" s="167" t="s">
        <v>887</v>
      </c>
    </row>
    <row r="183" spans="2:65" s="1" customFormat="1" ht="16.5" customHeight="1">
      <c r="B183" s="155"/>
      <c r="C183" s="195" t="s">
        <v>662</v>
      </c>
      <c r="D183" s="195" t="s">
        <v>224</v>
      </c>
      <c r="E183" s="196" t="s">
        <v>1754</v>
      </c>
      <c r="F183" s="197" t="s">
        <v>1755</v>
      </c>
      <c r="G183" s="198" t="s">
        <v>355</v>
      </c>
      <c r="H183" s="199">
        <v>2</v>
      </c>
      <c r="I183" s="200"/>
      <c r="J183" s="201">
        <f t="shared" si="20"/>
        <v>0</v>
      </c>
      <c r="K183" s="197" t="s">
        <v>1</v>
      </c>
      <c r="L183" s="202"/>
      <c r="M183" s="203" t="s">
        <v>1</v>
      </c>
      <c r="N183" s="204" t="s">
        <v>36</v>
      </c>
      <c r="O183" s="54"/>
      <c r="P183" s="165">
        <f t="shared" si="21"/>
        <v>0</v>
      </c>
      <c r="Q183" s="165">
        <v>0</v>
      </c>
      <c r="R183" s="165">
        <f t="shared" si="22"/>
        <v>0</v>
      </c>
      <c r="S183" s="165">
        <v>0</v>
      </c>
      <c r="T183" s="166">
        <f t="shared" si="23"/>
        <v>0</v>
      </c>
      <c r="AR183" s="167" t="s">
        <v>377</v>
      </c>
      <c r="AT183" s="167" t="s">
        <v>224</v>
      </c>
      <c r="AU183" s="167" t="s">
        <v>82</v>
      </c>
      <c r="AY183" s="16" t="s">
        <v>159</v>
      </c>
      <c r="BE183" s="168">
        <f t="shared" si="24"/>
        <v>0</v>
      </c>
      <c r="BF183" s="168">
        <f t="shared" si="25"/>
        <v>0</v>
      </c>
      <c r="BG183" s="168">
        <f t="shared" si="26"/>
        <v>0</v>
      </c>
      <c r="BH183" s="168">
        <f t="shared" si="27"/>
        <v>0</v>
      </c>
      <c r="BI183" s="168">
        <f t="shared" si="28"/>
        <v>0</v>
      </c>
      <c r="BJ183" s="16" t="s">
        <v>82</v>
      </c>
      <c r="BK183" s="168">
        <f t="shared" si="29"/>
        <v>0</v>
      </c>
      <c r="BL183" s="16" t="s">
        <v>263</v>
      </c>
      <c r="BM183" s="167" t="s">
        <v>896</v>
      </c>
    </row>
    <row r="184" spans="2:65" s="1" customFormat="1" ht="24" customHeight="1">
      <c r="B184" s="155"/>
      <c r="C184" s="156" t="s">
        <v>668</v>
      </c>
      <c r="D184" s="156" t="s">
        <v>161</v>
      </c>
      <c r="E184" s="157" t="s">
        <v>1756</v>
      </c>
      <c r="F184" s="158" t="s">
        <v>1757</v>
      </c>
      <c r="G184" s="159" t="s">
        <v>355</v>
      </c>
      <c r="H184" s="160">
        <v>2</v>
      </c>
      <c r="I184" s="161"/>
      <c r="J184" s="162">
        <f t="shared" si="20"/>
        <v>0</v>
      </c>
      <c r="K184" s="158" t="s">
        <v>1</v>
      </c>
      <c r="L184" s="31"/>
      <c r="M184" s="163" t="s">
        <v>1</v>
      </c>
      <c r="N184" s="164" t="s">
        <v>36</v>
      </c>
      <c r="O184" s="54"/>
      <c r="P184" s="165">
        <f t="shared" si="21"/>
        <v>0</v>
      </c>
      <c r="Q184" s="165">
        <v>0</v>
      </c>
      <c r="R184" s="165">
        <f t="shared" si="22"/>
        <v>0</v>
      </c>
      <c r="S184" s="165">
        <v>0</v>
      </c>
      <c r="T184" s="166">
        <f t="shared" si="23"/>
        <v>0</v>
      </c>
      <c r="AR184" s="167" t="s">
        <v>263</v>
      </c>
      <c r="AT184" s="167" t="s">
        <v>161</v>
      </c>
      <c r="AU184" s="167" t="s">
        <v>82</v>
      </c>
      <c r="AY184" s="16" t="s">
        <v>159</v>
      </c>
      <c r="BE184" s="168">
        <f t="shared" si="24"/>
        <v>0</v>
      </c>
      <c r="BF184" s="168">
        <f t="shared" si="25"/>
        <v>0</v>
      </c>
      <c r="BG184" s="168">
        <f t="shared" si="26"/>
        <v>0</v>
      </c>
      <c r="BH184" s="168">
        <f t="shared" si="27"/>
        <v>0</v>
      </c>
      <c r="BI184" s="168">
        <f t="shared" si="28"/>
        <v>0</v>
      </c>
      <c r="BJ184" s="16" t="s">
        <v>82</v>
      </c>
      <c r="BK184" s="168">
        <f t="shared" si="29"/>
        <v>0</v>
      </c>
      <c r="BL184" s="16" t="s">
        <v>263</v>
      </c>
      <c r="BM184" s="167" t="s">
        <v>904</v>
      </c>
    </row>
    <row r="185" spans="2:65" s="1" customFormat="1" ht="24" customHeight="1">
      <c r="B185" s="155"/>
      <c r="C185" s="156" t="s">
        <v>673</v>
      </c>
      <c r="D185" s="156" t="s">
        <v>161</v>
      </c>
      <c r="E185" s="157" t="s">
        <v>1758</v>
      </c>
      <c r="F185" s="158" t="s">
        <v>1759</v>
      </c>
      <c r="G185" s="159" t="s">
        <v>355</v>
      </c>
      <c r="H185" s="160">
        <v>2</v>
      </c>
      <c r="I185" s="161"/>
      <c r="J185" s="162">
        <f t="shared" si="20"/>
        <v>0</v>
      </c>
      <c r="K185" s="158" t="s">
        <v>1</v>
      </c>
      <c r="L185" s="31"/>
      <c r="M185" s="163" t="s">
        <v>1</v>
      </c>
      <c r="N185" s="164" t="s">
        <v>36</v>
      </c>
      <c r="O185" s="54"/>
      <c r="P185" s="165">
        <f t="shared" si="21"/>
        <v>0</v>
      </c>
      <c r="Q185" s="165">
        <v>0</v>
      </c>
      <c r="R185" s="165">
        <f t="shared" si="22"/>
        <v>0</v>
      </c>
      <c r="S185" s="165">
        <v>0</v>
      </c>
      <c r="T185" s="166">
        <f t="shared" si="23"/>
        <v>0</v>
      </c>
      <c r="AR185" s="167" t="s">
        <v>263</v>
      </c>
      <c r="AT185" s="167" t="s">
        <v>161</v>
      </c>
      <c r="AU185" s="167" t="s">
        <v>82</v>
      </c>
      <c r="AY185" s="16" t="s">
        <v>159</v>
      </c>
      <c r="BE185" s="168">
        <f t="shared" si="24"/>
        <v>0</v>
      </c>
      <c r="BF185" s="168">
        <f t="shared" si="25"/>
        <v>0</v>
      </c>
      <c r="BG185" s="168">
        <f t="shared" si="26"/>
        <v>0</v>
      </c>
      <c r="BH185" s="168">
        <f t="shared" si="27"/>
        <v>0</v>
      </c>
      <c r="BI185" s="168">
        <f t="shared" si="28"/>
        <v>0</v>
      </c>
      <c r="BJ185" s="16" t="s">
        <v>82</v>
      </c>
      <c r="BK185" s="168">
        <f t="shared" si="29"/>
        <v>0</v>
      </c>
      <c r="BL185" s="16" t="s">
        <v>263</v>
      </c>
      <c r="BM185" s="167" t="s">
        <v>917</v>
      </c>
    </row>
    <row r="186" spans="2:65" s="1" customFormat="1" ht="24" customHeight="1">
      <c r="B186" s="155"/>
      <c r="C186" s="195" t="s">
        <v>678</v>
      </c>
      <c r="D186" s="195" t="s">
        <v>224</v>
      </c>
      <c r="E186" s="196" t="s">
        <v>1760</v>
      </c>
      <c r="F186" s="197" t="s">
        <v>1761</v>
      </c>
      <c r="G186" s="198" t="s">
        <v>355</v>
      </c>
      <c r="H186" s="199">
        <v>2</v>
      </c>
      <c r="I186" s="200"/>
      <c r="J186" s="201">
        <f t="shared" si="20"/>
        <v>0</v>
      </c>
      <c r="K186" s="197" t="s">
        <v>1</v>
      </c>
      <c r="L186" s="202"/>
      <c r="M186" s="203" t="s">
        <v>1</v>
      </c>
      <c r="N186" s="204" t="s">
        <v>36</v>
      </c>
      <c r="O186" s="54"/>
      <c r="P186" s="165">
        <f t="shared" si="21"/>
        <v>0</v>
      </c>
      <c r="Q186" s="165">
        <v>0</v>
      </c>
      <c r="R186" s="165">
        <f t="shared" si="22"/>
        <v>0</v>
      </c>
      <c r="S186" s="165">
        <v>0</v>
      </c>
      <c r="T186" s="166">
        <f t="shared" si="23"/>
        <v>0</v>
      </c>
      <c r="AR186" s="167" t="s">
        <v>377</v>
      </c>
      <c r="AT186" s="167" t="s">
        <v>224</v>
      </c>
      <c r="AU186" s="167" t="s">
        <v>82</v>
      </c>
      <c r="AY186" s="16" t="s">
        <v>159</v>
      </c>
      <c r="BE186" s="168">
        <f t="shared" si="24"/>
        <v>0</v>
      </c>
      <c r="BF186" s="168">
        <f t="shared" si="25"/>
        <v>0</v>
      </c>
      <c r="BG186" s="168">
        <f t="shared" si="26"/>
        <v>0</v>
      </c>
      <c r="BH186" s="168">
        <f t="shared" si="27"/>
        <v>0</v>
      </c>
      <c r="BI186" s="168">
        <f t="shared" si="28"/>
        <v>0</v>
      </c>
      <c r="BJ186" s="16" t="s">
        <v>82</v>
      </c>
      <c r="BK186" s="168">
        <f t="shared" si="29"/>
        <v>0</v>
      </c>
      <c r="BL186" s="16" t="s">
        <v>263</v>
      </c>
      <c r="BM186" s="167" t="s">
        <v>927</v>
      </c>
    </row>
    <row r="187" spans="2:65" s="1" customFormat="1" ht="24" customHeight="1">
      <c r="B187" s="155"/>
      <c r="C187" s="195" t="s">
        <v>681</v>
      </c>
      <c r="D187" s="195" t="s">
        <v>224</v>
      </c>
      <c r="E187" s="196" t="s">
        <v>1762</v>
      </c>
      <c r="F187" s="197" t="s">
        <v>1763</v>
      </c>
      <c r="G187" s="198" t="s">
        <v>355</v>
      </c>
      <c r="H187" s="199">
        <v>2</v>
      </c>
      <c r="I187" s="200"/>
      <c r="J187" s="201">
        <f t="shared" si="20"/>
        <v>0</v>
      </c>
      <c r="K187" s="197" t="s">
        <v>1</v>
      </c>
      <c r="L187" s="202"/>
      <c r="M187" s="203" t="s">
        <v>1</v>
      </c>
      <c r="N187" s="204" t="s">
        <v>36</v>
      </c>
      <c r="O187" s="54"/>
      <c r="P187" s="165">
        <f t="shared" si="21"/>
        <v>0</v>
      </c>
      <c r="Q187" s="165">
        <v>0</v>
      </c>
      <c r="R187" s="165">
        <f t="shared" si="22"/>
        <v>0</v>
      </c>
      <c r="S187" s="165">
        <v>0</v>
      </c>
      <c r="T187" s="166">
        <f t="shared" si="23"/>
        <v>0</v>
      </c>
      <c r="AR187" s="167" t="s">
        <v>377</v>
      </c>
      <c r="AT187" s="167" t="s">
        <v>224</v>
      </c>
      <c r="AU187" s="167" t="s">
        <v>82</v>
      </c>
      <c r="AY187" s="16" t="s">
        <v>159</v>
      </c>
      <c r="BE187" s="168">
        <f t="shared" si="24"/>
        <v>0</v>
      </c>
      <c r="BF187" s="168">
        <f t="shared" si="25"/>
        <v>0</v>
      </c>
      <c r="BG187" s="168">
        <f t="shared" si="26"/>
        <v>0</v>
      </c>
      <c r="BH187" s="168">
        <f t="shared" si="27"/>
        <v>0</v>
      </c>
      <c r="BI187" s="168">
        <f t="shared" si="28"/>
        <v>0</v>
      </c>
      <c r="BJ187" s="16" t="s">
        <v>82</v>
      </c>
      <c r="BK187" s="168">
        <f t="shared" si="29"/>
        <v>0</v>
      </c>
      <c r="BL187" s="16" t="s">
        <v>263</v>
      </c>
      <c r="BM187" s="167" t="s">
        <v>938</v>
      </c>
    </row>
    <row r="188" spans="2:65" s="1" customFormat="1" ht="24" customHeight="1">
      <c r="B188" s="155"/>
      <c r="C188" s="156" t="s">
        <v>687</v>
      </c>
      <c r="D188" s="156" t="s">
        <v>161</v>
      </c>
      <c r="E188" s="157" t="s">
        <v>1764</v>
      </c>
      <c r="F188" s="158" t="s">
        <v>1765</v>
      </c>
      <c r="G188" s="159" t="s">
        <v>355</v>
      </c>
      <c r="H188" s="160">
        <v>2</v>
      </c>
      <c r="I188" s="161"/>
      <c r="J188" s="162">
        <f t="shared" si="20"/>
        <v>0</v>
      </c>
      <c r="K188" s="158" t="s">
        <v>1</v>
      </c>
      <c r="L188" s="31"/>
      <c r="M188" s="163" t="s">
        <v>1</v>
      </c>
      <c r="N188" s="164" t="s">
        <v>36</v>
      </c>
      <c r="O188" s="54"/>
      <c r="P188" s="165">
        <f t="shared" si="21"/>
        <v>0</v>
      </c>
      <c r="Q188" s="165">
        <v>0</v>
      </c>
      <c r="R188" s="165">
        <f t="shared" si="22"/>
        <v>0</v>
      </c>
      <c r="S188" s="165">
        <v>0</v>
      </c>
      <c r="T188" s="166">
        <f t="shared" si="23"/>
        <v>0</v>
      </c>
      <c r="AR188" s="167" t="s">
        <v>263</v>
      </c>
      <c r="AT188" s="167" t="s">
        <v>161</v>
      </c>
      <c r="AU188" s="167" t="s">
        <v>82</v>
      </c>
      <c r="AY188" s="16" t="s">
        <v>159</v>
      </c>
      <c r="BE188" s="168">
        <f t="shared" si="24"/>
        <v>0</v>
      </c>
      <c r="BF188" s="168">
        <f t="shared" si="25"/>
        <v>0</v>
      </c>
      <c r="BG188" s="168">
        <f t="shared" si="26"/>
        <v>0</v>
      </c>
      <c r="BH188" s="168">
        <f t="shared" si="27"/>
        <v>0</v>
      </c>
      <c r="BI188" s="168">
        <f t="shared" si="28"/>
        <v>0</v>
      </c>
      <c r="BJ188" s="16" t="s">
        <v>82</v>
      </c>
      <c r="BK188" s="168">
        <f t="shared" si="29"/>
        <v>0</v>
      </c>
      <c r="BL188" s="16" t="s">
        <v>263</v>
      </c>
      <c r="BM188" s="167" t="s">
        <v>946</v>
      </c>
    </row>
    <row r="189" spans="2:65" s="1" customFormat="1" ht="24" customHeight="1">
      <c r="B189" s="155"/>
      <c r="C189" s="195" t="s">
        <v>691</v>
      </c>
      <c r="D189" s="195" t="s">
        <v>224</v>
      </c>
      <c r="E189" s="196" t="s">
        <v>1766</v>
      </c>
      <c r="F189" s="197" t="s">
        <v>1767</v>
      </c>
      <c r="G189" s="198" t="s">
        <v>355</v>
      </c>
      <c r="H189" s="199">
        <v>2</v>
      </c>
      <c r="I189" s="200"/>
      <c r="J189" s="201">
        <f t="shared" si="20"/>
        <v>0</v>
      </c>
      <c r="K189" s="197" t="s">
        <v>1</v>
      </c>
      <c r="L189" s="202"/>
      <c r="M189" s="203" t="s">
        <v>1</v>
      </c>
      <c r="N189" s="204" t="s">
        <v>36</v>
      </c>
      <c r="O189" s="54"/>
      <c r="P189" s="165">
        <f t="shared" si="21"/>
        <v>0</v>
      </c>
      <c r="Q189" s="165">
        <v>0</v>
      </c>
      <c r="R189" s="165">
        <f t="shared" si="22"/>
        <v>0</v>
      </c>
      <c r="S189" s="165">
        <v>0</v>
      </c>
      <c r="T189" s="166">
        <f t="shared" si="23"/>
        <v>0</v>
      </c>
      <c r="AR189" s="167" t="s">
        <v>377</v>
      </c>
      <c r="AT189" s="167" t="s">
        <v>224</v>
      </c>
      <c r="AU189" s="167" t="s">
        <v>82</v>
      </c>
      <c r="AY189" s="16" t="s">
        <v>159</v>
      </c>
      <c r="BE189" s="168">
        <f t="shared" si="24"/>
        <v>0</v>
      </c>
      <c r="BF189" s="168">
        <f t="shared" si="25"/>
        <v>0</v>
      </c>
      <c r="BG189" s="168">
        <f t="shared" si="26"/>
        <v>0</v>
      </c>
      <c r="BH189" s="168">
        <f t="shared" si="27"/>
        <v>0</v>
      </c>
      <c r="BI189" s="168">
        <f t="shared" si="28"/>
        <v>0</v>
      </c>
      <c r="BJ189" s="16" t="s">
        <v>82</v>
      </c>
      <c r="BK189" s="168">
        <f t="shared" si="29"/>
        <v>0</v>
      </c>
      <c r="BL189" s="16" t="s">
        <v>263</v>
      </c>
      <c r="BM189" s="167" t="s">
        <v>955</v>
      </c>
    </row>
    <row r="190" spans="2:65" s="1" customFormat="1" ht="24" customHeight="1">
      <c r="B190" s="155"/>
      <c r="C190" s="156" t="s">
        <v>695</v>
      </c>
      <c r="D190" s="156" t="s">
        <v>161</v>
      </c>
      <c r="E190" s="157" t="s">
        <v>1768</v>
      </c>
      <c r="F190" s="158" t="s">
        <v>1769</v>
      </c>
      <c r="G190" s="159" t="s">
        <v>355</v>
      </c>
      <c r="H190" s="160">
        <v>12</v>
      </c>
      <c r="I190" s="161"/>
      <c r="J190" s="162">
        <f t="shared" si="20"/>
        <v>0</v>
      </c>
      <c r="K190" s="158" t="s">
        <v>1</v>
      </c>
      <c r="L190" s="31"/>
      <c r="M190" s="163" t="s">
        <v>1</v>
      </c>
      <c r="N190" s="164" t="s">
        <v>36</v>
      </c>
      <c r="O190" s="54"/>
      <c r="P190" s="165">
        <f t="shared" si="21"/>
        <v>0</v>
      </c>
      <c r="Q190" s="165">
        <v>0</v>
      </c>
      <c r="R190" s="165">
        <f t="shared" si="22"/>
        <v>0</v>
      </c>
      <c r="S190" s="165">
        <v>0</v>
      </c>
      <c r="T190" s="166">
        <f t="shared" si="23"/>
        <v>0</v>
      </c>
      <c r="AR190" s="167" t="s">
        <v>263</v>
      </c>
      <c r="AT190" s="167" t="s">
        <v>161</v>
      </c>
      <c r="AU190" s="167" t="s">
        <v>82</v>
      </c>
      <c r="AY190" s="16" t="s">
        <v>159</v>
      </c>
      <c r="BE190" s="168">
        <f t="shared" si="24"/>
        <v>0</v>
      </c>
      <c r="BF190" s="168">
        <f t="shared" si="25"/>
        <v>0</v>
      </c>
      <c r="BG190" s="168">
        <f t="shared" si="26"/>
        <v>0</v>
      </c>
      <c r="BH190" s="168">
        <f t="shared" si="27"/>
        <v>0</v>
      </c>
      <c r="BI190" s="168">
        <f t="shared" si="28"/>
        <v>0</v>
      </c>
      <c r="BJ190" s="16" t="s">
        <v>82</v>
      </c>
      <c r="BK190" s="168">
        <f t="shared" si="29"/>
        <v>0</v>
      </c>
      <c r="BL190" s="16" t="s">
        <v>263</v>
      </c>
      <c r="BM190" s="167" t="s">
        <v>963</v>
      </c>
    </row>
    <row r="191" spans="2:65" s="1" customFormat="1" ht="24" customHeight="1">
      <c r="B191" s="155"/>
      <c r="C191" s="195" t="s">
        <v>699</v>
      </c>
      <c r="D191" s="195" t="s">
        <v>224</v>
      </c>
      <c r="E191" s="196" t="s">
        <v>1770</v>
      </c>
      <c r="F191" s="197" t="s">
        <v>1771</v>
      </c>
      <c r="G191" s="198" t="s">
        <v>355</v>
      </c>
      <c r="H191" s="199">
        <v>12</v>
      </c>
      <c r="I191" s="200"/>
      <c r="J191" s="201">
        <f t="shared" si="20"/>
        <v>0</v>
      </c>
      <c r="K191" s="197" t="s">
        <v>1</v>
      </c>
      <c r="L191" s="202"/>
      <c r="M191" s="203" t="s">
        <v>1</v>
      </c>
      <c r="N191" s="204" t="s">
        <v>36</v>
      </c>
      <c r="O191" s="54"/>
      <c r="P191" s="165">
        <f t="shared" si="21"/>
        <v>0</v>
      </c>
      <c r="Q191" s="165">
        <v>0</v>
      </c>
      <c r="R191" s="165">
        <f t="shared" si="22"/>
        <v>0</v>
      </c>
      <c r="S191" s="165">
        <v>0</v>
      </c>
      <c r="T191" s="166">
        <f t="shared" si="23"/>
        <v>0</v>
      </c>
      <c r="AR191" s="167" t="s">
        <v>377</v>
      </c>
      <c r="AT191" s="167" t="s">
        <v>224</v>
      </c>
      <c r="AU191" s="167" t="s">
        <v>82</v>
      </c>
      <c r="AY191" s="16" t="s">
        <v>159</v>
      </c>
      <c r="BE191" s="168">
        <f t="shared" si="24"/>
        <v>0</v>
      </c>
      <c r="BF191" s="168">
        <f t="shared" si="25"/>
        <v>0</v>
      </c>
      <c r="BG191" s="168">
        <f t="shared" si="26"/>
        <v>0</v>
      </c>
      <c r="BH191" s="168">
        <f t="shared" si="27"/>
        <v>0</v>
      </c>
      <c r="BI191" s="168">
        <f t="shared" si="28"/>
        <v>0</v>
      </c>
      <c r="BJ191" s="16" t="s">
        <v>82</v>
      </c>
      <c r="BK191" s="168">
        <f t="shared" si="29"/>
        <v>0</v>
      </c>
      <c r="BL191" s="16" t="s">
        <v>263</v>
      </c>
      <c r="BM191" s="167" t="s">
        <v>975</v>
      </c>
    </row>
    <row r="192" spans="2:65" s="1" customFormat="1" ht="16.5" customHeight="1">
      <c r="B192" s="155"/>
      <c r="C192" s="156" t="s">
        <v>705</v>
      </c>
      <c r="D192" s="156" t="s">
        <v>161</v>
      </c>
      <c r="E192" s="157" t="s">
        <v>1772</v>
      </c>
      <c r="F192" s="158" t="s">
        <v>1773</v>
      </c>
      <c r="G192" s="159" t="s">
        <v>227</v>
      </c>
      <c r="H192" s="160">
        <v>0.17399999999999999</v>
      </c>
      <c r="I192" s="161"/>
      <c r="J192" s="162">
        <f t="shared" si="20"/>
        <v>0</v>
      </c>
      <c r="K192" s="158" t="s">
        <v>1</v>
      </c>
      <c r="L192" s="31"/>
      <c r="M192" s="163" t="s">
        <v>1</v>
      </c>
      <c r="N192" s="164" t="s">
        <v>36</v>
      </c>
      <c r="O192" s="54"/>
      <c r="P192" s="165">
        <f t="shared" si="21"/>
        <v>0</v>
      </c>
      <c r="Q192" s="165">
        <v>0</v>
      </c>
      <c r="R192" s="165">
        <f t="shared" si="22"/>
        <v>0</v>
      </c>
      <c r="S192" s="165">
        <v>0</v>
      </c>
      <c r="T192" s="166">
        <f t="shared" si="23"/>
        <v>0</v>
      </c>
      <c r="AR192" s="167" t="s">
        <v>263</v>
      </c>
      <c r="AT192" s="167" t="s">
        <v>161</v>
      </c>
      <c r="AU192" s="167" t="s">
        <v>82</v>
      </c>
      <c r="AY192" s="16" t="s">
        <v>159</v>
      </c>
      <c r="BE192" s="168">
        <f t="shared" si="24"/>
        <v>0</v>
      </c>
      <c r="BF192" s="168">
        <f t="shared" si="25"/>
        <v>0</v>
      </c>
      <c r="BG192" s="168">
        <f t="shared" si="26"/>
        <v>0</v>
      </c>
      <c r="BH192" s="168">
        <f t="shared" si="27"/>
        <v>0</v>
      </c>
      <c r="BI192" s="168">
        <f t="shared" si="28"/>
        <v>0</v>
      </c>
      <c r="BJ192" s="16" t="s">
        <v>82</v>
      </c>
      <c r="BK192" s="168">
        <f t="shared" si="29"/>
        <v>0</v>
      </c>
      <c r="BL192" s="16" t="s">
        <v>263</v>
      </c>
      <c r="BM192" s="167" t="s">
        <v>989</v>
      </c>
    </row>
    <row r="193" spans="2:65" s="11" customFormat="1" ht="22.95" customHeight="1">
      <c r="B193" s="142"/>
      <c r="D193" s="143" t="s">
        <v>69</v>
      </c>
      <c r="E193" s="153" t="s">
        <v>1774</v>
      </c>
      <c r="F193" s="153" t="s">
        <v>1775</v>
      </c>
      <c r="I193" s="145"/>
      <c r="J193" s="154">
        <f>BK193</f>
        <v>0</v>
      </c>
      <c r="L193" s="142"/>
      <c r="M193" s="147"/>
      <c r="N193" s="148"/>
      <c r="O193" s="148"/>
      <c r="P193" s="149">
        <f>SUM(P194:P233)</f>
        <v>0</v>
      </c>
      <c r="Q193" s="148"/>
      <c r="R193" s="149">
        <f>SUM(R194:R233)</f>
        <v>0</v>
      </c>
      <c r="S193" s="148"/>
      <c r="T193" s="150">
        <f>SUM(T194:T233)</f>
        <v>0</v>
      </c>
      <c r="AR193" s="143" t="s">
        <v>82</v>
      </c>
      <c r="AT193" s="151" t="s">
        <v>69</v>
      </c>
      <c r="AU193" s="151" t="s">
        <v>74</v>
      </c>
      <c r="AY193" s="143" t="s">
        <v>159</v>
      </c>
      <c r="BK193" s="152">
        <f>SUM(BK194:BK233)</f>
        <v>0</v>
      </c>
    </row>
    <row r="194" spans="2:65" s="1" customFormat="1" ht="16.5" customHeight="1">
      <c r="B194" s="155"/>
      <c r="C194" s="156" t="s">
        <v>711</v>
      </c>
      <c r="D194" s="156" t="s">
        <v>161</v>
      </c>
      <c r="E194" s="157" t="s">
        <v>1776</v>
      </c>
      <c r="F194" s="158" t="s">
        <v>1777</v>
      </c>
      <c r="G194" s="159" t="s">
        <v>1778</v>
      </c>
      <c r="H194" s="160">
        <v>1</v>
      </c>
      <c r="I194" s="161"/>
      <c r="J194" s="162">
        <f t="shared" ref="J194:J233" si="30">ROUND(I194*H194,2)</f>
        <v>0</v>
      </c>
      <c r="K194" s="158" t="s">
        <v>1</v>
      </c>
      <c r="L194" s="31"/>
      <c r="M194" s="163" t="s">
        <v>1</v>
      </c>
      <c r="N194" s="164" t="s">
        <v>36</v>
      </c>
      <c r="O194" s="54"/>
      <c r="P194" s="165">
        <f t="shared" ref="P194:P233" si="31">O194*H194</f>
        <v>0</v>
      </c>
      <c r="Q194" s="165">
        <v>0</v>
      </c>
      <c r="R194" s="165">
        <f t="shared" ref="R194:R233" si="32">Q194*H194</f>
        <v>0</v>
      </c>
      <c r="S194" s="165">
        <v>0</v>
      </c>
      <c r="T194" s="166">
        <f t="shared" ref="T194:T233" si="33">S194*H194</f>
        <v>0</v>
      </c>
      <c r="AR194" s="167" t="s">
        <v>263</v>
      </c>
      <c r="AT194" s="167" t="s">
        <v>161</v>
      </c>
      <c r="AU194" s="167" t="s">
        <v>82</v>
      </c>
      <c r="AY194" s="16" t="s">
        <v>159</v>
      </c>
      <c r="BE194" s="168">
        <f t="shared" ref="BE194:BE233" si="34">IF(N194="základná",J194,0)</f>
        <v>0</v>
      </c>
      <c r="BF194" s="168">
        <f t="shared" ref="BF194:BF233" si="35">IF(N194="znížená",J194,0)</f>
        <v>0</v>
      </c>
      <c r="BG194" s="168">
        <f t="shared" ref="BG194:BG233" si="36">IF(N194="zákl. prenesená",J194,0)</f>
        <v>0</v>
      </c>
      <c r="BH194" s="168">
        <f t="shared" ref="BH194:BH233" si="37">IF(N194="zníž. prenesená",J194,0)</f>
        <v>0</v>
      </c>
      <c r="BI194" s="168">
        <f t="shared" ref="BI194:BI233" si="38">IF(N194="nulová",J194,0)</f>
        <v>0</v>
      </c>
      <c r="BJ194" s="16" t="s">
        <v>82</v>
      </c>
      <c r="BK194" s="168">
        <f t="shared" ref="BK194:BK233" si="39">ROUND(I194*H194,2)</f>
        <v>0</v>
      </c>
      <c r="BL194" s="16" t="s">
        <v>263</v>
      </c>
      <c r="BM194" s="167" t="s">
        <v>1000</v>
      </c>
    </row>
    <row r="195" spans="2:65" s="1" customFormat="1" ht="16.5" customHeight="1">
      <c r="B195" s="155"/>
      <c r="C195" s="156" t="s">
        <v>717</v>
      </c>
      <c r="D195" s="156" t="s">
        <v>161</v>
      </c>
      <c r="E195" s="157" t="s">
        <v>1779</v>
      </c>
      <c r="F195" s="158" t="s">
        <v>1780</v>
      </c>
      <c r="G195" s="159" t="s">
        <v>1778</v>
      </c>
      <c r="H195" s="160">
        <v>2</v>
      </c>
      <c r="I195" s="161"/>
      <c r="J195" s="162">
        <f t="shared" si="30"/>
        <v>0</v>
      </c>
      <c r="K195" s="158" t="s">
        <v>1</v>
      </c>
      <c r="L195" s="31"/>
      <c r="M195" s="163" t="s">
        <v>1</v>
      </c>
      <c r="N195" s="164" t="s">
        <v>36</v>
      </c>
      <c r="O195" s="54"/>
      <c r="P195" s="165">
        <f t="shared" si="31"/>
        <v>0</v>
      </c>
      <c r="Q195" s="165">
        <v>0</v>
      </c>
      <c r="R195" s="165">
        <f t="shared" si="32"/>
        <v>0</v>
      </c>
      <c r="S195" s="165">
        <v>0</v>
      </c>
      <c r="T195" s="166">
        <f t="shared" si="33"/>
        <v>0</v>
      </c>
      <c r="AR195" s="167" t="s">
        <v>263</v>
      </c>
      <c r="AT195" s="167" t="s">
        <v>161</v>
      </c>
      <c r="AU195" s="167" t="s">
        <v>82</v>
      </c>
      <c r="AY195" s="16" t="s">
        <v>159</v>
      </c>
      <c r="BE195" s="168">
        <f t="shared" si="34"/>
        <v>0</v>
      </c>
      <c r="BF195" s="168">
        <f t="shared" si="35"/>
        <v>0</v>
      </c>
      <c r="BG195" s="168">
        <f t="shared" si="36"/>
        <v>0</v>
      </c>
      <c r="BH195" s="168">
        <f t="shared" si="37"/>
        <v>0</v>
      </c>
      <c r="BI195" s="168">
        <f t="shared" si="38"/>
        <v>0</v>
      </c>
      <c r="BJ195" s="16" t="s">
        <v>82</v>
      </c>
      <c r="BK195" s="168">
        <f t="shared" si="39"/>
        <v>0</v>
      </c>
      <c r="BL195" s="16" t="s">
        <v>263</v>
      </c>
      <c r="BM195" s="167" t="s">
        <v>1011</v>
      </c>
    </row>
    <row r="196" spans="2:65" s="1" customFormat="1" ht="16.5" customHeight="1">
      <c r="B196" s="155"/>
      <c r="C196" s="156" t="s">
        <v>721</v>
      </c>
      <c r="D196" s="156" t="s">
        <v>161</v>
      </c>
      <c r="E196" s="157" t="s">
        <v>1781</v>
      </c>
      <c r="F196" s="158" t="s">
        <v>1782</v>
      </c>
      <c r="G196" s="159" t="s">
        <v>1778</v>
      </c>
      <c r="H196" s="160">
        <v>1</v>
      </c>
      <c r="I196" s="161"/>
      <c r="J196" s="162">
        <f t="shared" si="30"/>
        <v>0</v>
      </c>
      <c r="K196" s="158" t="s">
        <v>1</v>
      </c>
      <c r="L196" s="31"/>
      <c r="M196" s="163" t="s">
        <v>1</v>
      </c>
      <c r="N196" s="164" t="s">
        <v>36</v>
      </c>
      <c r="O196" s="54"/>
      <c r="P196" s="165">
        <f t="shared" si="31"/>
        <v>0</v>
      </c>
      <c r="Q196" s="165">
        <v>0</v>
      </c>
      <c r="R196" s="165">
        <f t="shared" si="32"/>
        <v>0</v>
      </c>
      <c r="S196" s="165">
        <v>0</v>
      </c>
      <c r="T196" s="166">
        <f t="shared" si="33"/>
        <v>0</v>
      </c>
      <c r="AR196" s="167" t="s">
        <v>263</v>
      </c>
      <c r="AT196" s="167" t="s">
        <v>161</v>
      </c>
      <c r="AU196" s="167" t="s">
        <v>82</v>
      </c>
      <c r="AY196" s="16" t="s">
        <v>159</v>
      </c>
      <c r="BE196" s="168">
        <f t="shared" si="34"/>
        <v>0</v>
      </c>
      <c r="BF196" s="168">
        <f t="shared" si="35"/>
        <v>0</v>
      </c>
      <c r="BG196" s="168">
        <f t="shared" si="36"/>
        <v>0</v>
      </c>
      <c r="BH196" s="168">
        <f t="shared" si="37"/>
        <v>0</v>
      </c>
      <c r="BI196" s="168">
        <f t="shared" si="38"/>
        <v>0</v>
      </c>
      <c r="BJ196" s="16" t="s">
        <v>82</v>
      </c>
      <c r="BK196" s="168">
        <f t="shared" si="39"/>
        <v>0</v>
      </c>
      <c r="BL196" s="16" t="s">
        <v>263</v>
      </c>
      <c r="BM196" s="167" t="s">
        <v>1022</v>
      </c>
    </row>
    <row r="197" spans="2:65" s="1" customFormat="1" ht="16.5" customHeight="1">
      <c r="B197" s="155"/>
      <c r="C197" s="156" t="s">
        <v>727</v>
      </c>
      <c r="D197" s="156" t="s">
        <v>161</v>
      </c>
      <c r="E197" s="157" t="s">
        <v>1783</v>
      </c>
      <c r="F197" s="158" t="s">
        <v>1784</v>
      </c>
      <c r="G197" s="159" t="s">
        <v>1778</v>
      </c>
      <c r="H197" s="160">
        <v>1</v>
      </c>
      <c r="I197" s="161"/>
      <c r="J197" s="162">
        <f t="shared" si="30"/>
        <v>0</v>
      </c>
      <c r="K197" s="158" t="s">
        <v>1</v>
      </c>
      <c r="L197" s="31"/>
      <c r="M197" s="163" t="s">
        <v>1</v>
      </c>
      <c r="N197" s="164" t="s">
        <v>36</v>
      </c>
      <c r="O197" s="54"/>
      <c r="P197" s="165">
        <f t="shared" si="31"/>
        <v>0</v>
      </c>
      <c r="Q197" s="165">
        <v>0</v>
      </c>
      <c r="R197" s="165">
        <f t="shared" si="32"/>
        <v>0</v>
      </c>
      <c r="S197" s="165">
        <v>0</v>
      </c>
      <c r="T197" s="166">
        <f t="shared" si="33"/>
        <v>0</v>
      </c>
      <c r="AR197" s="167" t="s">
        <v>263</v>
      </c>
      <c r="AT197" s="167" t="s">
        <v>161</v>
      </c>
      <c r="AU197" s="167" t="s">
        <v>82</v>
      </c>
      <c r="AY197" s="16" t="s">
        <v>159</v>
      </c>
      <c r="BE197" s="168">
        <f t="shared" si="34"/>
        <v>0</v>
      </c>
      <c r="BF197" s="168">
        <f t="shared" si="35"/>
        <v>0</v>
      </c>
      <c r="BG197" s="168">
        <f t="shared" si="36"/>
        <v>0</v>
      </c>
      <c r="BH197" s="168">
        <f t="shared" si="37"/>
        <v>0</v>
      </c>
      <c r="BI197" s="168">
        <f t="shared" si="38"/>
        <v>0</v>
      </c>
      <c r="BJ197" s="16" t="s">
        <v>82</v>
      </c>
      <c r="BK197" s="168">
        <f t="shared" si="39"/>
        <v>0</v>
      </c>
      <c r="BL197" s="16" t="s">
        <v>263</v>
      </c>
      <c r="BM197" s="167" t="s">
        <v>1032</v>
      </c>
    </row>
    <row r="198" spans="2:65" s="1" customFormat="1" ht="36" customHeight="1">
      <c r="B198" s="155"/>
      <c r="C198" s="195" t="s">
        <v>731</v>
      </c>
      <c r="D198" s="195" t="s">
        <v>224</v>
      </c>
      <c r="E198" s="196" t="s">
        <v>1785</v>
      </c>
      <c r="F198" s="197" t="s">
        <v>1786</v>
      </c>
      <c r="G198" s="198" t="s">
        <v>355</v>
      </c>
      <c r="H198" s="199">
        <v>1</v>
      </c>
      <c r="I198" s="200"/>
      <c r="J198" s="201">
        <f t="shared" si="30"/>
        <v>0</v>
      </c>
      <c r="K198" s="197" t="s">
        <v>1</v>
      </c>
      <c r="L198" s="202"/>
      <c r="M198" s="203" t="s">
        <v>1</v>
      </c>
      <c r="N198" s="204" t="s">
        <v>36</v>
      </c>
      <c r="O198" s="54"/>
      <c r="P198" s="165">
        <f t="shared" si="31"/>
        <v>0</v>
      </c>
      <c r="Q198" s="165">
        <v>0</v>
      </c>
      <c r="R198" s="165">
        <f t="shared" si="32"/>
        <v>0</v>
      </c>
      <c r="S198" s="165">
        <v>0</v>
      </c>
      <c r="T198" s="166">
        <f t="shared" si="33"/>
        <v>0</v>
      </c>
      <c r="AR198" s="167" t="s">
        <v>377</v>
      </c>
      <c r="AT198" s="167" t="s">
        <v>224</v>
      </c>
      <c r="AU198" s="167" t="s">
        <v>82</v>
      </c>
      <c r="AY198" s="16" t="s">
        <v>159</v>
      </c>
      <c r="BE198" s="168">
        <f t="shared" si="34"/>
        <v>0</v>
      </c>
      <c r="BF198" s="168">
        <f t="shared" si="35"/>
        <v>0</v>
      </c>
      <c r="BG198" s="168">
        <f t="shared" si="36"/>
        <v>0</v>
      </c>
      <c r="BH198" s="168">
        <f t="shared" si="37"/>
        <v>0</v>
      </c>
      <c r="BI198" s="168">
        <f t="shared" si="38"/>
        <v>0</v>
      </c>
      <c r="BJ198" s="16" t="s">
        <v>82</v>
      </c>
      <c r="BK198" s="168">
        <f t="shared" si="39"/>
        <v>0</v>
      </c>
      <c r="BL198" s="16" t="s">
        <v>263</v>
      </c>
      <c r="BM198" s="167" t="s">
        <v>1045</v>
      </c>
    </row>
    <row r="199" spans="2:65" s="1" customFormat="1" ht="16.5" customHeight="1">
      <c r="B199" s="155"/>
      <c r="C199" s="195" t="s">
        <v>737</v>
      </c>
      <c r="D199" s="195" t="s">
        <v>224</v>
      </c>
      <c r="E199" s="196" t="s">
        <v>1787</v>
      </c>
      <c r="F199" s="197" t="s">
        <v>1788</v>
      </c>
      <c r="G199" s="198" t="s">
        <v>355</v>
      </c>
      <c r="H199" s="199">
        <v>1</v>
      </c>
      <c r="I199" s="200"/>
      <c r="J199" s="201">
        <f t="shared" si="30"/>
        <v>0</v>
      </c>
      <c r="K199" s="197" t="s">
        <v>1</v>
      </c>
      <c r="L199" s="202"/>
      <c r="M199" s="203" t="s">
        <v>1</v>
      </c>
      <c r="N199" s="204" t="s">
        <v>36</v>
      </c>
      <c r="O199" s="54"/>
      <c r="P199" s="165">
        <f t="shared" si="31"/>
        <v>0</v>
      </c>
      <c r="Q199" s="165">
        <v>0</v>
      </c>
      <c r="R199" s="165">
        <f t="shared" si="32"/>
        <v>0</v>
      </c>
      <c r="S199" s="165">
        <v>0</v>
      </c>
      <c r="T199" s="166">
        <f t="shared" si="33"/>
        <v>0</v>
      </c>
      <c r="AR199" s="167" t="s">
        <v>377</v>
      </c>
      <c r="AT199" s="167" t="s">
        <v>224</v>
      </c>
      <c r="AU199" s="167" t="s">
        <v>82</v>
      </c>
      <c r="AY199" s="16" t="s">
        <v>159</v>
      </c>
      <c r="BE199" s="168">
        <f t="shared" si="34"/>
        <v>0</v>
      </c>
      <c r="BF199" s="168">
        <f t="shared" si="35"/>
        <v>0</v>
      </c>
      <c r="BG199" s="168">
        <f t="shared" si="36"/>
        <v>0</v>
      </c>
      <c r="BH199" s="168">
        <f t="shared" si="37"/>
        <v>0</v>
      </c>
      <c r="BI199" s="168">
        <f t="shared" si="38"/>
        <v>0</v>
      </c>
      <c r="BJ199" s="16" t="s">
        <v>82</v>
      </c>
      <c r="BK199" s="168">
        <f t="shared" si="39"/>
        <v>0</v>
      </c>
      <c r="BL199" s="16" t="s">
        <v>263</v>
      </c>
      <c r="BM199" s="167" t="s">
        <v>1172</v>
      </c>
    </row>
    <row r="200" spans="2:65" s="1" customFormat="1" ht="16.5" customHeight="1">
      <c r="B200" s="155"/>
      <c r="C200" s="195" t="s">
        <v>742</v>
      </c>
      <c r="D200" s="195" t="s">
        <v>224</v>
      </c>
      <c r="E200" s="196" t="s">
        <v>1789</v>
      </c>
      <c r="F200" s="197" t="s">
        <v>1790</v>
      </c>
      <c r="G200" s="198" t="s">
        <v>355</v>
      </c>
      <c r="H200" s="199">
        <v>1</v>
      </c>
      <c r="I200" s="200"/>
      <c r="J200" s="201">
        <f t="shared" si="30"/>
        <v>0</v>
      </c>
      <c r="K200" s="197" t="s">
        <v>1</v>
      </c>
      <c r="L200" s="202"/>
      <c r="M200" s="203" t="s">
        <v>1</v>
      </c>
      <c r="N200" s="204" t="s">
        <v>36</v>
      </c>
      <c r="O200" s="54"/>
      <c r="P200" s="165">
        <f t="shared" si="31"/>
        <v>0</v>
      </c>
      <c r="Q200" s="165">
        <v>0</v>
      </c>
      <c r="R200" s="165">
        <f t="shared" si="32"/>
        <v>0</v>
      </c>
      <c r="S200" s="165">
        <v>0</v>
      </c>
      <c r="T200" s="166">
        <f t="shared" si="33"/>
        <v>0</v>
      </c>
      <c r="AR200" s="167" t="s">
        <v>377</v>
      </c>
      <c r="AT200" s="167" t="s">
        <v>224</v>
      </c>
      <c r="AU200" s="167" t="s">
        <v>82</v>
      </c>
      <c r="AY200" s="16" t="s">
        <v>159</v>
      </c>
      <c r="BE200" s="168">
        <f t="shared" si="34"/>
        <v>0</v>
      </c>
      <c r="BF200" s="168">
        <f t="shared" si="35"/>
        <v>0</v>
      </c>
      <c r="BG200" s="168">
        <f t="shared" si="36"/>
        <v>0</v>
      </c>
      <c r="BH200" s="168">
        <f t="shared" si="37"/>
        <v>0</v>
      </c>
      <c r="BI200" s="168">
        <f t="shared" si="38"/>
        <v>0</v>
      </c>
      <c r="BJ200" s="16" t="s">
        <v>82</v>
      </c>
      <c r="BK200" s="168">
        <f t="shared" si="39"/>
        <v>0</v>
      </c>
      <c r="BL200" s="16" t="s">
        <v>263</v>
      </c>
      <c r="BM200" s="167" t="s">
        <v>1175</v>
      </c>
    </row>
    <row r="201" spans="2:65" s="1" customFormat="1" ht="24" customHeight="1">
      <c r="B201" s="155"/>
      <c r="C201" s="195" t="s">
        <v>747</v>
      </c>
      <c r="D201" s="195" t="s">
        <v>224</v>
      </c>
      <c r="E201" s="196" t="s">
        <v>1791</v>
      </c>
      <c r="F201" s="197" t="s">
        <v>1792</v>
      </c>
      <c r="G201" s="198" t="s">
        <v>355</v>
      </c>
      <c r="H201" s="199">
        <v>1</v>
      </c>
      <c r="I201" s="200"/>
      <c r="J201" s="201">
        <f t="shared" si="30"/>
        <v>0</v>
      </c>
      <c r="K201" s="197" t="s">
        <v>1</v>
      </c>
      <c r="L201" s="202"/>
      <c r="M201" s="203" t="s">
        <v>1</v>
      </c>
      <c r="N201" s="204" t="s">
        <v>36</v>
      </c>
      <c r="O201" s="54"/>
      <c r="P201" s="165">
        <f t="shared" si="31"/>
        <v>0</v>
      </c>
      <c r="Q201" s="165">
        <v>0</v>
      </c>
      <c r="R201" s="165">
        <f t="shared" si="32"/>
        <v>0</v>
      </c>
      <c r="S201" s="165">
        <v>0</v>
      </c>
      <c r="T201" s="166">
        <f t="shared" si="33"/>
        <v>0</v>
      </c>
      <c r="AR201" s="167" t="s">
        <v>377</v>
      </c>
      <c r="AT201" s="167" t="s">
        <v>224</v>
      </c>
      <c r="AU201" s="167" t="s">
        <v>82</v>
      </c>
      <c r="AY201" s="16" t="s">
        <v>159</v>
      </c>
      <c r="BE201" s="168">
        <f t="shared" si="34"/>
        <v>0</v>
      </c>
      <c r="BF201" s="168">
        <f t="shared" si="35"/>
        <v>0</v>
      </c>
      <c r="BG201" s="168">
        <f t="shared" si="36"/>
        <v>0</v>
      </c>
      <c r="BH201" s="168">
        <f t="shared" si="37"/>
        <v>0</v>
      </c>
      <c r="BI201" s="168">
        <f t="shared" si="38"/>
        <v>0</v>
      </c>
      <c r="BJ201" s="16" t="s">
        <v>82</v>
      </c>
      <c r="BK201" s="168">
        <f t="shared" si="39"/>
        <v>0</v>
      </c>
      <c r="BL201" s="16" t="s">
        <v>263</v>
      </c>
      <c r="BM201" s="167" t="s">
        <v>1180</v>
      </c>
    </row>
    <row r="202" spans="2:65" s="1" customFormat="1" ht="16.5" customHeight="1">
      <c r="B202" s="155"/>
      <c r="C202" s="195" t="s">
        <v>752</v>
      </c>
      <c r="D202" s="195" t="s">
        <v>224</v>
      </c>
      <c r="E202" s="196" t="s">
        <v>1793</v>
      </c>
      <c r="F202" s="197" t="s">
        <v>1794</v>
      </c>
      <c r="G202" s="198" t="s">
        <v>355</v>
      </c>
      <c r="H202" s="199">
        <v>1</v>
      </c>
      <c r="I202" s="200"/>
      <c r="J202" s="201">
        <f t="shared" si="30"/>
        <v>0</v>
      </c>
      <c r="K202" s="197" t="s">
        <v>1</v>
      </c>
      <c r="L202" s="202"/>
      <c r="M202" s="203" t="s">
        <v>1</v>
      </c>
      <c r="N202" s="204" t="s">
        <v>36</v>
      </c>
      <c r="O202" s="54"/>
      <c r="P202" s="165">
        <f t="shared" si="31"/>
        <v>0</v>
      </c>
      <c r="Q202" s="165">
        <v>0</v>
      </c>
      <c r="R202" s="165">
        <f t="shared" si="32"/>
        <v>0</v>
      </c>
      <c r="S202" s="165">
        <v>0</v>
      </c>
      <c r="T202" s="166">
        <f t="shared" si="33"/>
        <v>0</v>
      </c>
      <c r="AR202" s="167" t="s">
        <v>377</v>
      </c>
      <c r="AT202" s="167" t="s">
        <v>224</v>
      </c>
      <c r="AU202" s="167" t="s">
        <v>82</v>
      </c>
      <c r="AY202" s="16" t="s">
        <v>159</v>
      </c>
      <c r="BE202" s="168">
        <f t="shared" si="34"/>
        <v>0</v>
      </c>
      <c r="BF202" s="168">
        <f t="shared" si="35"/>
        <v>0</v>
      </c>
      <c r="BG202" s="168">
        <f t="shared" si="36"/>
        <v>0</v>
      </c>
      <c r="BH202" s="168">
        <f t="shared" si="37"/>
        <v>0</v>
      </c>
      <c r="BI202" s="168">
        <f t="shared" si="38"/>
        <v>0</v>
      </c>
      <c r="BJ202" s="16" t="s">
        <v>82</v>
      </c>
      <c r="BK202" s="168">
        <f t="shared" si="39"/>
        <v>0</v>
      </c>
      <c r="BL202" s="16" t="s">
        <v>263</v>
      </c>
      <c r="BM202" s="167" t="s">
        <v>1183</v>
      </c>
    </row>
    <row r="203" spans="2:65" s="1" customFormat="1" ht="16.5" customHeight="1">
      <c r="B203" s="155"/>
      <c r="C203" s="195" t="s">
        <v>757</v>
      </c>
      <c r="D203" s="195" t="s">
        <v>224</v>
      </c>
      <c r="E203" s="196" t="s">
        <v>1795</v>
      </c>
      <c r="F203" s="197" t="s">
        <v>1796</v>
      </c>
      <c r="G203" s="198" t="s">
        <v>355</v>
      </c>
      <c r="H203" s="199">
        <v>2</v>
      </c>
      <c r="I203" s="200"/>
      <c r="J203" s="201">
        <f t="shared" si="30"/>
        <v>0</v>
      </c>
      <c r="K203" s="197" t="s">
        <v>1</v>
      </c>
      <c r="L203" s="202"/>
      <c r="M203" s="203" t="s">
        <v>1</v>
      </c>
      <c r="N203" s="204" t="s">
        <v>36</v>
      </c>
      <c r="O203" s="54"/>
      <c r="P203" s="165">
        <f t="shared" si="31"/>
        <v>0</v>
      </c>
      <c r="Q203" s="165">
        <v>0</v>
      </c>
      <c r="R203" s="165">
        <f t="shared" si="32"/>
        <v>0</v>
      </c>
      <c r="S203" s="165">
        <v>0</v>
      </c>
      <c r="T203" s="166">
        <f t="shared" si="33"/>
        <v>0</v>
      </c>
      <c r="AR203" s="167" t="s">
        <v>377</v>
      </c>
      <c r="AT203" s="167" t="s">
        <v>224</v>
      </c>
      <c r="AU203" s="167" t="s">
        <v>82</v>
      </c>
      <c r="AY203" s="16" t="s">
        <v>159</v>
      </c>
      <c r="BE203" s="168">
        <f t="shared" si="34"/>
        <v>0</v>
      </c>
      <c r="BF203" s="168">
        <f t="shared" si="35"/>
        <v>0</v>
      </c>
      <c r="BG203" s="168">
        <f t="shared" si="36"/>
        <v>0</v>
      </c>
      <c r="BH203" s="168">
        <f t="shared" si="37"/>
        <v>0</v>
      </c>
      <c r="BI203" s="168">
        <f t="shared" si="38"/>
        <v>0</v>
      </c>
      <c r="BJ203" s="16" t="s">
        <v>82</v>
      </c>
      <c r="BK203" s="168">
        <f t="shared" si="39"/>
        <v>0</v>
      </c>
      <c r="BL203" s="16" t="s">
        <v>263</v>
      </c>
      <c r="BM203" s="167" t="s">
        <v>1186</v>
      </c>
    </row>
    <row r="204" spans="2:65" s="1" customFormat="1" ht="16.5" customHeight="1">
      <c r="B204" s="155"/>
      <c r="C204" s="195" t="s">
        <v>763</v>
      </c>
      <c r="D204" s="195" t="s">
        <v>224</v>
      </c>
      <c r="E204" s="196" t="s">
        <v>1797</v>
      </c>
      <c r="F204" s="197" t="s">
        <v>1798</v>
      </c>
      <c r="G204" s="198" t="s">
        <v>355</v>
      </c>
      <c r="H204" s="199">
        <v>2</v>
      </c>
      <c r="I204" s="200"/>
      <c r="J204" s="201">
        <f t="shared" si="30"/>
        <v>0</v>
      </c>
      <c r="K204" s="197" t="s">
        <v>1</v>
      </c>
      <c r="L204" s="202"/>
      <c r="M204" s="203" t="s">
        <v>1</v>
      </c>
      <c r="N204" s="204" t="s">
        <v>36</v>
      </c>
      <c r="O204" s="54"/>
      <c r="P204" s="165">
        <f t="shared" si="31"/>
        <v>0</v>
      </c>
      <c r="Q204" s="165">
        <v>0</v>
      </c>
      <c r="R204" s="165">
        <f t="shared" si="32"/>
        <v>0</v>
      </c>
      <c r="S204" s="165">
        <v>0</v>
      </c>
      <c r="T204" s="166">
        <f t="shared" si="33"/>
        <v>0</v>
      </c>
      <c r="AR204" s="167" t="s">
        <v>377</v>
      </c>
      <c r="AT204" s="167" t="s">
        <v>224</v>
      </c>
      <c r="AU204" s="167" t="s">
        <v>82</v>
      </c>
      <c r="AY204" s="16" t="s">
        <v>159</v>
      </c>
      <c r="BE204" s="168">
        <f t="shared" si="34"/>
        <v>0</v>
      </c>
      <c r="BF204" s="168">
        <f t="shared" si="35"/>
        <v>0</v>
      </c>
      <c r="BG204" s="168">
        <f t="shared" si="36"/>
        <v>0</v>
      </c>
      <c r="BH204" s="168">
        <f t="shared" si="37"/>
        <v>0</v>
      </c>
      <c r="BI204" s="168">
        <f t="shared" si="38"/>
        <v>0</v>
      </c>
      <c r="BJ204" s="16" t="s">
        <v>82</v>
      </c>
      <c r="BK204" s="168">
        <f t="shared" si="39"/>
        <v>0</v>
      </c>
      <c r="BL204" s="16" t="s">
        <v>263</v>
      </c>
      <c r="BM204" s="167" t="s">
        <v>1189</v>
      </c>
    </row>
    <row r="205" spans="2:65" s="1" customFormat="1" ht="16.5" customHeight="1">
      <c r="B205" s="155"/>
      <c r="C205" s="195" t="s">
        <v>769</v>
      </c>
      <c r="D205" s="195" t="s">
        <v>224</v>
      </c>
      <c r="E205" s="196" t="s">
        <v>1799</v>
      </c>
      <c r="F205" s="197" t="s">
        <v>1800</v>
      </c>
      <c r="G205" s="198" t="s">
        <v>355</v>
      </c>
      <c r="H205" s="199">
        <v>2</v>
      </c>
      <c r="I205" s="200"/>
      <c r="J205" s="201">
        <f t="shared" si="30"/>
        <v>0</v>
      </c>
      <c r="K205" s="197" t="s">
        <v>1</v>
      </c>
      <c r="L205" s="202"/>
      <c r="M205" s="203" t="s">
        <v>1</v>
      </c>
      <c r="N205" s="204" t="s">
        <v>36</v>
      </c>
      <c r="O205" s="54"/>
      <c r="P205" s="165">
        <f t="shared" si="31"/>
        <v>0</v>
      </c>
      <c r="Q205" s="165">
        <v>0</v>
      </c>
      <c r="R205" s="165">
        <f t="shared" si="32"/>
        <v>0</v>
      </c>
      <c r="S205" s="165">
        <v>0</v>
      </c>
      <c r="T205" s="166">
        <f t="shared" si="33"/>
        <v>0</v>
      </c>
      <c r="AR205" s="167" t="s">
        <v>377</v>
      </c>
      <c r="AT205" s="167" t="s">
        <v>224</v>
      </c>
      <c r="AU205" s="167" t="s">
        <v>82</v>
      </c>
      <c r="AY205" s="16" t="s">
        <v>159</v>
      </c>
      <c r="BE205" s="168">
        <f t="shared" si="34"/>
        <v>0</v>
      </c>
      <c r="BF205" s="168">
        <f t="shared" si="35"/>
        <v>0</v>
      </c>
      <c r="BG205" s="168">
        <f t="shared" si="36"/>
        <v>0</v>
      </c>
      <c r="BH205" s="168">
        <f t="shared" si="37"/>
        <v>0</v>
      </c>
      <c r="BI205" s="168">
        <f t="shared" si="38"/>
        <v>0</v>
      </c>
      <c r="BJ205" s="16" t="s">
        <v>82</v>
      </c>
      <c r="BK205" s="168">
        <f t="shared" si="39"/>
        <v>0</v>
      </c>
      <c r="BL205" s="16" t="s">
        <v>263</v>
      </c>
      <c r="BM205" s="167" t="s">
        <v>1192</v>
      </c>
    </row>
    <row r="206" spans="2:65" s="1" customFormat="1" ht="16.5" customHeight="1">
      <c r="B206" s="155"/>
      <c r="C206" s="195" t="s">
        <v>773</v>
      </c>
      <c r="D206" s="195" t="s">
        <v>224</v>
      </c>
      <c r="E206" s="196" t="s">
        <v>1801</v>
      </c>
      <c r="F206" s="197" t="s">
        <v>1802</v>
      </c>
      <c r="G206" s="198" t="s">
        <v>355</v>
      </c>
      <c r="H206" s="199">
        <v>1</v>
      </c>
      <c r="I206" s="200"/>
      <c r="J206" s="201">
        <f t="shared" si="30"/>
        <v>0</v>
      </c>
      <c r="K206" s="197" t="s">
        <v>1</v>
      </c>
      <c r="L206" s="202"/>
      <c r="M206" s="203" t="s">
        <v>1</v>
      </c>
      <c r="N206" s="204" t="s">
        <v>36</v>
      </c>
      <c r="O206" s="54"/>
      <c r="P206" s="165">
        <f t="shared" si="31"/>
        <v>0</v>
      </c>
      <c r="Q206" s="165">
        <v>0</v>
      </c>
      <c r="R206" s="165">
        <f t="shared" si="32"/>
        <v>0</v>
      </c>
      <c r="S206" s="165">
        <v>0</v>
      </c>
      <c r="T206" s="166">
        <f t="shared" si="33"/>
        <v>0</v>
      </c>
      <c r="AR206" s="167" t="s">
        <v>377</v>
      </c>
      <c r="AT206" s="167" t="s">
        <v>224</v>
      </c>
      <c r="AU206" s="167" t="s">
        <v>82</v>
      </c>
      <c r="AY206" s="16" t="s">
        <v>159</v>
      </c>
      <c r="BE206" s="168">
        <f t="shared" si="34"/>
        <v>0</v>
      </c>
      <c r="BF206" s="168">
        <f t="shared" si="35"/>
        <v>0</v>
      </c>
      <c r="BG206" s="168">
        <f t="shared" si="36"/>
        <v>0</v>
      </c>
      <c r="BH206" s="168">
        <f t="shared" si="37"/>
        <v>0</v>
      </c>
      <c r="BI206" s="168">
        <f t="shared" si="38"/>
        <v>0</v>
      </c>
      <c r="BJ206" s="16" t="s">
        <v>82</v>
      </c>
      <c r="BK206" s="168">
        <f t="shared" si="39"/>
        <v>0</v>
      </c>
      <c r="BL206" s="16" t="s">
        <v>263</v>
      </c>
      <c r="BM206" s="167" t="s">
        <v>1195</v>
      </c>
    </row>
    <row r="207" spans="2:65" s="1" customFormat="1" ht="16.5" customHeight="1">
      <c r="B207" s="155"/>
      <c r="C207" s="195" t="s">
        <v>777</v>
      </c>
      <c r="D207" s="195" t="s">
        <v>224</v>
      </c>
      <c r="E207" s="196" t="s">
        <v>1803</v>
      </c>
      <c r="F207" s="197" t="s">
        <v>1804</v>
      </c>
      <c r="G207" s="198" t="s">
        <v>355</v>
      </c>
      <c r="H207" s="199">
        <v>2</v>
      </c>
      <c r="I207" s="200"/>
      <c r="J207" s="201">
        <f t="shared" si="30"/>
        <v>0</v>
      </c>
      <c r="K207" s="197" t="s">
        <v>1</v>
      </c>
      <c r="L207" s="202"/>
      <c r="M207" s="203" t="s">
        <v>1</v>
      </c>
      <c r="N207" s="204" t="s">
        <v>36</v>
      </c>
      <c r="O207" s="54"/>
      <c r="P207" s="165">
        <f t="shared" si="31"/>
        <v>0</v>
      </c>
      <c r="Q207" s="165">
        <v>0</v>
      </c>
      <c r="R207" s="165">
        <f t="shared" si="32"/>
        <v>0</v>
      </c>
      <c r="S207" s="165">
        <v>0</v>
      </c>
      <c r="T207" s="166">
        <f t="shared" si="33"/>
        <v>0</v>
      </c>
      <c r="AR207" s="167" t="s">
        <v>377</v>
      </c>
      <c r="AT207" s="167" t="s">
        <v>224</v>
      </c>
      <c r="AU207" s="167" t="s">
        <v>82</v>
      </c>
      <c r="AY207" s="16" t="s">
        <v>159</v>
      </c>
      <c r="BE207" s="168">
        <f t="shared" si="34"/>
        <v>0</v>
      </c>
      <c r="BF207" s="168">
        <f t="shared" si="35"/>
        <v>0</v>
      </c>
      <c r="BG207" s="168">
        <f t="shared" si="36"/>
        <v>0</v>
      </c>
      <c r="BH207" s="168">
        <f t="shared" si="37"/>
        <v>0</v>
      </c>
      <c r="BI207" s="168">
        <f t="shared" si="38"/>
        <v>0</v>
      </c>
      <c r="BJ207" s="16" t="s">
        <v>82</v>
      </c>
      <c r="BK207" s="168">
        <f t="shared" si="39"/>
        <v>0</v>
      </c>
      <c r="BL207" s="16" t="s">
        <v>263</v>
      </c>
      <c r="BM207" s="167" t="s">
        <v>1198</v>
      </c>
    </row>
    <row r="208" spans="2:65" s="1" customFormat="1" ht="16.5" customHeight="1">
      <c r="B208" s="155"/>
      <c r="C208" s="195" t="s">
        <v>783</v>
      </c>
      <c r="D208" s="195" t="s">
        <v>224</v>
      </c>
      <c r="E208" s="196" t="s">
        <v>1805</v>
      </c>
      <c r="F208" s="197" t="s">
        <v>1806</v>
      </c>
      <c r="G208" s="198" t="s">
        <v>355</v>
      </c>
      <c r="H208" s="199">
        <v>1</v>
      </c>
      <c r="I208" s="200"/>
      <c r="J208" s="201">
        <f t="shared" si="30"/>
        <v>0</v>
      </c>
      <c r="K208" s="197" t="s">
        <v>1</v>
      </c>
      <c r="L208" s="202"/>
      <c r="M208" s="203" t="s">
        <v>1</v>
      </c>
      <c r="N208" s="204" t="s">
        <v>36</v>
      </c>
      <c r="O208" s="54"/>
      <c r="P208" s="165">
        <f t="shared" si="31"/>
        <v>0</v>
      </c>
      <c r="Q208" s="165">
        <v>0</v>
      </c>
      <c r="R208" s="165">
        <f t="shared" si="32"/>
        <v>0</v>
      </c>
      <c r="S208" s="165">
        <v>0</v>
      </c>
      <c r="T208" s="166">
        <f t="shared" si="33"/>
        <v>0</v>
      </c>
      <c r="AR208" s="167" t="s">
        <v>377</v>
      </c>
      <c r="AT208" s="167" t="s">
        <v>224</v>
      </c>
      <c r="AU208" s="167" t="s">
        <v>82</v>
      </c>
      <c r="AY208" s="16" t="s">
        <v>159</v>
      </c>
      <c r="BE208" s="168">
        <f t="shared" si="34"/>
        <v>0</v>
      </c>
      <c r="BF208" s="168">
        <f t="shared" si="35"/>
        <v>0</v>
      </c>
      <c r="BG208" s="168">
        <f t="shared" si="36"/>
        <v>0</v>
      </c>
      <c r="BH208" s="168">
        <f t="shared" si="37"/>
        <v>0</v>
      </c>
      <c r="BI208" s="168">
        <f t="shared" si="38"/>
        <v>0</v>
      </c>
      <c r="BJ208" s="16" t="s">
        <v>82</v>
      </c>
      <c r="BK208" s="168">
        <f t="shared" si="39"/>
        <v>0</v>
      </c>
      <c r="BL208" s="16" t="s">
        <v>263</v>
      </c>
      <c r="BM208" s="167" t="s">
        <v>1201</v>
      </c>
    </row>
    <row r="209" spans="2:65" s="1" customFormat="1" ht="24" customHeight="1">
      <c r="B209" s="155"/>
      <c r="C209" s="195" t="s">
        <v>787</v>
      </c>
      <c r="D209" s="195" t="s">
        <v>224</v>
      </c>
      <c r="E209" s="196" t="s">
        <v>1807</v>
      </c>
      <c r="F209" s="197" t="s">
        <v>1808</v>
      </c>
      <c r="G209" s="198" t="s">
        <v>355</v>
      </c>
      <c r="H209" s="199">
        <v>1</v>
      </c>
      <c r="I209" s="200"/>
      <c r="J209" s="201">
        <f t="shared" si="30"/>
        <v>0</v>
      </c>
      <c r="K209" s="197" t="s">
        <v>1</v>
      </c>
      <c r="L209" s="202"/>
      <c r="M209" s="203" t="s">
        <v>1</v>
      </c>
      <c r="N209" s="204" t="s">
        <v>36</v>
      </c>
      <c r="O209" s="54"/>
      <c r="P209" s="165">
        <f t="shared" si="31"/>
        <v>0</v>
      </c>
      <c r="Q209" s="165">
        <v>0</v>
      </c>
      <c r="R209" s="165">
        <f t="shared" si="32"/>
        <v>0</v>
      </c>
      <c r="S209" s="165">
        <v>0</v>
      </c>
      <c r="T209" s="166">
        <f t="shared" si="33"/>
        <v>0</v>
      </c>
      <c r="AR209" s="167" t="s">
        <v>377</v>
      </c>
      <c r="AT209" s="167" t="s">
        <v>224</v>
      </c>
      <c r="AU209" s="167" t="s">
        <v>82</v>
      </c>
      <c r="AY209" s="16" t="s">
        <v>159</v>
      </c>
      <c r="BE209" s="168">
        <f t="shared" si="34"/>
        <v>0</v>
      </c>
      <c r="BF209" s="168">
        <f t="shared" si="35"/>
        <v>0</v>
      </c>
      <c r="BG209" s="168">
        <f t="shared" si="36"/>
        <v>0</v>
      </c>
      <c r="BH209" s="168">
        <f t="shared" si="37"/>
        <v>0</v>
      </c>
      <c r="BI209" s="168">
        <f t="shared" si="38"/>
        <v>0</v>
      </c>
      <c r="BJ209" s="16" t="s">
        <v>82</v>
      </c>
      <c r="BK209" s="168">
        <f t="shared" si="39"/>
        <v>0</v>
      </c>
      <c r="BL209" s="16" t="s">
        <v>263</v>
      </c>
      <c r="BM209" s="167" t="s">
        <v>1204</v>
      </c>
    </row>
    <row r="210" spans="2:65" s="1" customFormat="1" ht="24" customHeight="1">
      <c r="B210" s="155"/>
      <c r="C210" s="195" t="s">
        <v>793</v>
      </c>
      <c r="D210" s="195" t="s">
        <v>224</v>
      </c>
      <c r="E210" s="196" t="s">
        <v>1809</v>
      </c>
      <c r="F210" s="197" t="s">
        <v>1810</v>
      </c>
      <c r="G210" s="198" t="s">
        <v>355</v>
      </c>
      <c r="H210" s="199">
        <v>1</v>
      </c>
      <c r="I210" s="200"/>
      <c r="J210" s="201">
        <f t="shared" si="30"/>
        <v>0</v>
      </c>
      <c r="K210" s="197" t="s">
        <v>1</v>
      </c>
      <c r="L210" s="202"/>
      <c r="M210" s="203" t="s">
        <v>1</v>
      </c>
      <c r="N210" s="204" t="s">
        <v>36</v>
      </c>
      <c r="O210" s="54"/>
      <c r="P210" s="165">
        <f t="shared" si="31"/>
        <v>0</v>
      </c>
      <c r="Q210" s="165">
        <v>0</v>
      </c>
      <c r="R210" s="165">
        <f t="shared" si="32"/>
        <v>0</v>
      </c>
      <c r="S210" s="165">
        <v>0</v>
      </c>
      <c r="T210" s="166">
        <f t="shared" si="33"/>
        <v>0</v>
      </c>
      <c r="AR210" s="167" t="s">
        <v>377</v>
      </c>
      <c r="AT210" s="167" t="s">
        <v>224</v>
      </c>
      <c r="AU210" s="167" t="s">
        <v>82</v>
      </c>
      <c r="AY210" s="16" t="s">
        <v>159</v>
      </c>
      <c r="BE210" s="168">
        <f t="shared" si="34"/>
        <v>0</v>
      </c>
      <c r="BF210" s="168">
        <f t="shared" si="35"/>
        <v>0</v>
      </c>
      <c r="BG210" s="168">
        <f t="shared" si="36"/>
        <v>0</v>
      </c>
      <c r="BH210" s="168">
        <f t="shared" si="37"/>
        <v>0</v>
      </c>
      <c r="BI210" s="168">
        <f t="shared" si="38"/>
        <v>0</v>
      </c>
      <c r="BJ210" s="16" t="s">
        <v>82</v>
      </c>
      <c r="BK210" s="168">
        <f t="shared" si="39"/>
        <v>0</v>
      </c>
      <c r="BL210" s="16" t="s">
        <v>263</v>
      </c>
      <c r="BM210" s="167" t="s">
        <v>1207</v>
      </c>
    </row>
    <row r="211" spans="2:65" s="1" customFormat="1" ht="16.5" customHeight="1">
      <c r="B211" s="155"/>
      <c r="C211" s="195" t="s">
        <v>797</v>
      </c>
      <c r="D211" s="195" t="s">
        <v>224</v>
      </c>
      <c r="E211" s="196" t="s">
        <v>1811</v>
      </c>
      <c r="F211" s="197" t="s">
        <v>1812</v>
      </c>
      <c r="G211" s="198" t="s">
        <v>355</v>
      </c>
      <c r="H211" s="199">
        <v>1</v>
      </c>
      <c r="I211" s="200"/>
      <c r="J211" s="201">
        <f t="shared" si="30"/>
        <v>0</v>
      </c>
      <c r="K211" s="197" t="s">
        <v>1</v>
      </c>
      <c r="L211" s="202"/>
      <c r="M211" s="203" t="s">
        <v>1</v>
      </c>
      <c r="N211" s="204" t="s">
        <v>36</v>
      </c>
      <c r="O211" s="54"/>
      <c r="P211" s="165">
        <f t="shared" si="31"/>
        <v>0</v>
      </c>
      <c r="Q211" s="165">
        <v>0</v>
      </c>
      <c r="R211" s="165">
        <f t="shared" si="32"/>
        <v>0</v>
      </c>
      <c r="S211" s="165">
        <v>0</v>
      </c>
      <c r="T211" s="166">
        <f t="shared" si="33"/>
        <v>0</v>
      </c>
      <c r="AR211" s="167" t="s">
        <v>377</v>
      </c>
      <c r="AT211" s="167" t="s">
        <v>224</v>
      </c>
      <c r="AU211" s="167" t="s">
        <v>82</v>
      </c>
      <c r="AY211" s="16" t="s">
        <v>159</v>
      </c>
      <c r="BE211" s="168">
        <f t="shared" si="34"/>
        <v>0</v>
      </c>
      <c r="BF211" s="168">
        <f t="shared" si="35"/>
        <v>0</v>
      </c>
      <c r="BG211" s="168">
        <f t="shared" si="36"/>
        <v>0</v>
      </c>
      <c r="BH211" s="168">
        <f t="shared" si="37"/>
        <v>0</v>
      </c>
      <c r="BI211" s="168">
        <f t="shared" si="38"/>
        <v>0</v>
      </c>
      <c r="BJ211" s="16" t="s">
        <v>82</v>
      </c>
      <c r="BK211" s="168">
        <f t="shared" si="39"/>
        <v>0</v>
      </c>
      <c r="BL211" s="16" t="s">
        <v>263</v>
      </c>
      <c r="BM211" s="167" t="s">
        <v>1210</v>
      </c>
    </row>
    <row r="212" spans="2:65" s="1" customFormat="1" ht="24" customHeight="1">
      <c r="B212" s="155"/>
      <c r="C212" s="195" t="s">
        <v>801</v>
      </c>
      <c r="D212" s="195" t="s">
        <v>224</v>
      </c>
      <c r="E212" s="196" t="s">
        <v>1813</v>
      </c>
      <c r="F212" s="197" t="s">
        <v>1814</v>
      </c>
      <c r="G212" s="198" t="s">
        <v>355</v>
      </c>
      <c r="H212" s="199">
        <v>1</v>
      </c>
      <c r="I212" s="200"/>
      <c r="J212" s="201">
        <f t="shared" si="30"/>
        <v>0</v>
      </c>
      <c r="K212" s="197" t="s">
        <v>1</v>
      </c>
      <c r="L212" s="202"/>
      <c r="M212" s="203" t="s">
        <v>1</v>
      </c>
      <c r="N212" s="204" t="s">
        <v>36</v>
      </c>
      <c r="O212" s="54"/>
      <c r="P212" s="165">
        <f t="shared" si="31"/>
        <v>0</v>
      </c>
      <c r="Q212" s="165">
        <v>0</v>
      </c>
      <c r="R212" s="165">
        <f t="shared" si="32"/>
        <v>0</v>
      </c>
      <c r="S212" s="165">
        <v>0</v>
      </c>
      <c r="T212" s="166">
        <f t="shared" si="33"/>
        <v>0</v>
      </c>
      <c r="AR212" s="167" t="s">
        <v>377</v>
      </c>
      <c r="AT212" s="167" t="s">
        <v>224</v>
      </c>
      <c r="AU212" s="167" t="s">
        <v>82</v>
      </c>
      <c r="AY212" s="16" t="s">
        <v>159</v>
      </c>
      <c r="BE212" s="168">
        <f t="shared" si="34"/>
        <v>0</v>
      </c>
      <c r="BF212" s="168">
        <f t="shared" si="35"/>
        <v>0</v>
      </c>
      <c r="BG212" s="168">
        <f t="shared" si="36"/>
        <v>0</v>
      </c>
      <c r="BH212" s="168">
        <f t="shared" si="37"/>
        <v>0</v>
      </c>
      <c r="BI212" s="168">
        <f t="shared" si="38"/>
        <v>0</v>
      </c>
      <c r="BJ212" s="16" t="s">
        <v>82</v>
      </c>
      <c r="BK212" s="168">
        <f t="shared" si="39"/>
        <v>0</v>
      </c>
      <c r="BL212" s="16" t="s">
        <v>263</v>
      </c>
      <c r="BM212" s="167" t="s">
        <v>1213</v>
      </c>
    </row>
    <row r="213" spans="2:65" s="1" customFormat="1" ht="16.5" customHeight="1">
      <c r="B213" s="155"/>
      <c r="C213" s="195" t="s">
        <v>805</v>
      </c>
      <c r="D213" s="195" t="s">
        <v>224</v>
      </c>
      <c r="E213" s="196" t="s">
        <v>1815</v>
      </c>
      <c r="F213" s="197" t="s">
        <v>1816</v>
      </c>
      <c r="G213" s="198" t="s">
        <v>355</v>
      </c>
      <c r="H213" s="199">
        <v>1</v>
      </c>
      <c r="I213" s="200"/>
      <c r="J213" s="201">
        <f t="shared" si="30"/>
        <v>0</v>
      </c>
      <c r="K213" s="197" t="s">
        <v>1</v>
      </c>
      <c r="L213" s="202"/>
      <c r="M213" s="203" t="s">
        <v>1</v>
      </c>
      <c r="N213" s="204" t="s">
        <v>36</v>
      </c>
      <c r="O213" s="54"/>
      <c r="P213" s="165">
        <f t="shared" si="31"/>
        <v>0</v>
      </c>
      <c r="Q213" s="165">
        <v>0</v>
      </c>
      <c r="R213" s="165">
        <f t="shared" si="32"/>
        <v>0</v>
      </c>
      <c r="S213" s="165">
        <v>0</v>
      </c>
      <c r="T213" s="166">
        <f t="shared" si="33"/>
        <v>0</v>
      </c>
      <c r="AR213" s="167" t="s">
        <v>377</v>
      </c>
      <c r="AT213" s="167" t="s">
        <v>224</v>
      </c>
      <c r="AU213" s="167" t="s">
        <v>82</v>
      </c>
      <c r="AY213" s="16" t="s">
        <v>159</v>
      </c>
      <c r="BE213" s="168">
        <f t="shared" si="34"/>
        <v>0</v>
      </c>
      <c r="BF213" s="168">
        <f t="shared" si="35"/>
        <v>0</v>
      </c>
      <c r="BG213" s="168">
        <f t="shared" si="36"/>
        <v>0</v>
      </c>
      <c r="BH213" s="168">
        <f t="shared" si="37"/>
        <v>0</v>
      </c>
      <c r="BI213" s="168">
        <f t="shared" si="38"/>
        <v>0</v>
      </c>
      <c r="BJ213" s="16" t="s">
        <v>82</v>
      </c>
      <c r="BK213" s="168">
        <f t="shared" si="39"/>
        <v>0</v>
      </c>
      <c r="BL213" s="16" t="s">
        <v>263</v>
      </c>
      <c r="BM213" s="167" t="s">
        <v>1216</v>
      </c>
    </row>
    <row r="214" spans="2:65" s="1" customFormat="1" ht="16.5" customHeight="1">
      <c r="B214" s="155"/>
      <c r="C214" s="195" t="s">
        <v>809</v>
      </c>
      <c r="D214" s="195" t="s">
        <v>224</v>
      </c>
      <c r="E214" s="196" t="s">
        <v>1805</v>
      </c>
      <c r="F214" s="197" t="s">
        <v>1806</v>
      </c>
      <c r="G214" s="198" t="s">
        <v>355</v>
      </c>
      <c r="H214" s="199">
        <v>1</v>
      </c>
      <c r="I214" s="200"/>
      <c r="J214" s="201">
        <f t="shared" si="30"/>
        <v>0</v>
      </c>
      <c r="K214" s="197" t="s">
        <v>1</v>
      </c>
      <c r="L214" s="202"/>
      <c r="M214" s="203" t="s">
        <v>1</v>
      </c>
      <c r="N214" s="204" t="s">
        <v>36</v>
      </c>
      <c r="O214" s="54"/>
      <c r="P214" s="165">
        <f t="shared" si="31"/>
        <v>0</v>
      </c>
      <c r="Q214" s="165">
        <v>0</v>
      </c>
      <c r="R214" s="165">
        <f t="shared" si="32"/>
        <v>0</v>
      </c>
      <c r="S214" s="165">
        <v>0</v>
      </c>
      <c r="T214" s="166">
        <f t="shared" si="33"/>
        <v>0</v>
      </c>
      <c r="AR214" s="167" t="s">
        <v>377</v>
      </c>
      <c r="AT214" s="167" t="s">
        <v>224</v>
      </c>
      <c r="AU214" s="167" t="s">
        <v>82</v>
      </c>
      <c r="AY214" s="16" t="s">
        <v>159</v>
      </c>
      <c r="BE214" s="168">
        <f t="shared" si="34"/>
        <v>0</v>
      </c>
      <c r="BF214" s="168">
        <f t="shared" si="35"/>
        <v>0</v>
      </c>
      <c r="BG214" s="168">
        <f t="shared" si="36"/>
        <v>0</v>
      </c>
      <c r="BH214" s="168">
        <f t="shared" si="37"/>
        <v>0</v>
      </c>
      <c r="BI214" s="168">
        <f t="shared" si="38"/>
        <v>0</v>
      </c>
      <c r="BJ214" s="16" t="s">
        <v>82</v>
      </c>
      <c r="BK214" s="168">
        <f t="shared" si="39"/>
        <v>0</v>
      </c>
      <c r="BL214" s="16" t="s">
        <v>263</v>
      </c>
      <c r="BM214" s="167" t="s">
        <v>1219</v>
      </c>
    </row>
    <row r="215" spans="2:65" s="1" customFormat="1" ht="24" customHeight="1">
      <c r="B215" s="155"/>
      <c r="C215" s="195" t="s">
        <v>816</v>
      </c>
      <c r="D215" s="195" t="s">
        <v>224</v>
      </c>
      <c r="E215" s="196" t="s">
        <v>1817</v>
      </c>
      <c r="F215" s="197" t="s">
        <v>1818</v>
      </c>
      <c r="G215" s="198" t="s">
        <v>355</v>
      </c>
      <c r="H215" s="199">
        <v>1</v>
      </c>
      <c r="I215" s="200"/>
      <c r="J215" s="201">
        <f t="shared" si="30"/>
        <v>0</v>
      </c>
      <c r="K215" s="197" t="s">
        <v>1</v>
      </c>
      <c r="L215" s="202"/>
      <c r="M215" s="203" t="s">
        <v>1</v>
      </c>
      <c r="N215" s="204" t="s">
        <v>36</v>
      </c>
      <c r="O215" s="54"/>
      <c r="P215" s="165">
        <f t="shared" si="31"/>
        <v>0</v>
      </c>
      <c r="Q215" s="165">
        <v>0</v>
      </c>
      <c r="R215" s="165">
        <f t="shared" si="32"/>
        <v>0</v>
      </c>
      <c r="S215" s="165">
        <v>0</v>
      </c>
      <c r="T215" s="166">
        <f t="shared" si="33"/>
        <v>0</v>
      </c>
      <c r="AR215" s="167" t="s">
        <v>377</v>
      </c>
      <c r="AT215" s="167" t="s">
        <v>224</v>
      </c>
      <c r="AU215" s="167" t="s">
        <v>82</v>
      </c>
      <c r="AY215" s="16" t="s">
        <v>159</v>
      </c>
      <c r="BE215" s="168">
        <f t="shared" si="34"/>
        <v>0</v>
      </c>
      <c r="BF215" s="168">
        <f t="shared" si="35"/>
        <v>0</v>
      </c>
      <c r="BG215" s="168">
        <f t="shared" si="36"/>
        <v>0</v>
      </c>
      <c r="BH215" s="168">
        <f t="shared" si="37"/>
        <v>0</v>
      </c>
      <c r="BI215" s="168">
        <f t="shared" si="38"/>
        <v>0</v>
      </c>
      <c r="BJ215" s="16" t="s">
        <v>82</v>
      </c>
      <c r="BK215" s="168">
        <f t="shared" si="39"/>
        <v>0</v>
      </c>
      <c r="BL215" s="16" t="s">
        <v>263</v>
      </c>
      <c r="BM215" s="167" t="s">
        <v>1222</v>
      </c>
    </row>
    <row r="216" spans="2:65" s="1" customFormat="1" ht="24" customHeight="1">
      <c r="B216" s="155"/>
      <c r="C216" s="195" t="s">
        <v>822</v>
      </c>
      <c r="D216" s="195" t="s">
        <v>224</v>
      </c>
      <c r="E216" s="196" t="s">
        <v>1819</v>
      </c>
      <c r="F216" s="197" t="s">
        <v>1820</v>
      </c>
      <c r="G216" s="198" t="s">
        <v>355</v>
      </c>
      <c r="H216" s="199">
        <v>1</v>
      </c>
      <c r="I216" s="200"/>
      <c r="J216" s="201">
        <f t="shared" si="30"/>
        <v>0</v>
      </c>
      <c r="K216" s="197" t="s">
        <v>1</v>
      </c>
      <c r="L216" s="202"/>
      <c r="M216" s="203" t="s">
        <v>1</v>
      </c>
      <c r="N216" s="204" t="s">
        <v>36</v>
      </c>
      <c r="O216" s="54"/>
      <c r="P216" s="165">
        <f t="shared" si="31"/>
        <v>0</v>
      </c>
      <c r="Q216" s="165">
        <v>0</v>
      </c>
      <c r="R216" s="165">
        <f t="shared" si="32"/>
        <v>0</v>
      </c>
      <c r="S216" s="165">
        <v>0</v>
      </c>
      <c r="T216" s="166">
        <f t="shared" si="33"/>
        <v>0</v>
      </c>
      <c r="AR216" s="167" t="s">
        <v>377</v>
      </c>
      <c r="AT216" s="167" t="s">
        <v>224</v>
      </c>
      <c r="AU216" s="167" t="s">
        <v>82</v>
      </c>
      <c r="AY216" s="16" t="s">
        <v>159</v>
      </c>
      <c r="BE216" s="168">
        <f t="shared" si="34"/>
        <v>0</v>
      </c>
      <c r="BF216" s="168">
        <f t="shared" si="35"/>
        <v>0</v>
      </c>
      <c r="BG216" s="168">
        <f t="shared" si="36"/>
        <v>0</v>
      </c>
      <c r="BH216" s="168">
        <f t="shared" si="37"/>
        <v>0</v>
      </c>
      <c r="BI216" s="168">
        <f t="shared" si="38"/>
        <v>0</v>
      </c>
      <c r="BJ216" s="16" t="s">
        <v>82</v>
      </c>
      <c r="BK216" s="168">
        <f t="shared" si="39"/>
        <v>0</v>
      </c>
      <c r="BL216" s="16" t="s">
        <v>263</v>
      </c>
      <c r="BM216" s="167" t="s">
        <v>1225</v>
      </c>
    </row>
    <row r="217" spans="2:65" s="1" customFormat="1" ht="16.5" customHeight="1">
      <c r="B217" s="155"/>
      <c r="C217" s="195" t="s">
        <v>826</v>
      </c>
      <c r="D217" s="195" t="s">
        <v>224</v>
      </c>
      <c r="E217" s="196" t="s">
        <v>1821</v>
      </c>
      <c r="F217" s="197" t="s">
        <v>1822</v>
      </c>
      <c r="G217" s="198" t="s">
        <v>355</v>
      </c>
      <c r="H217" s="199">
        <v>1</v>
      </c>
      <c r="I217" s="200"/>
      <c r="J217" s="201">
        <f t="shared" si="30"/>
        <v>0</v>
      </c>
      <c r="K217" s="197" t="s">
        <v>1</v>
      </c>
      <c r="L217" s="202"/>
      <c r="M217" s="203" t="s">
        <v>1</v>
      </c>
      <c r="N217" s="204" t="s">
        <v>36</v>
      </c>
      <c r="O217" s="54"/>
      <c r="P217" s="165">
        <f t="shared" si="31"/>
        <v>0</v>
      </c>
      <c r="Q217" s="165">
        <v>0</v>
      </c>
      <c r="R217" s="165">
        <f t="shared" si="32"/>
        <v>0</v>
      </c>
      <c r="S217" s="165">
        <v>0</v>
      </c>
      <c r="T217" s="166">
        <f t="shared" si="33"/>
        <v>0</v>
      </c>
      <c r="AR217" s="167" t="s">
        <v>377</v>
      </c>
      <c r="AT217" s="167" t="s">
        <v>224</v>
      </c>
      <c r="AU217" s="167" t="s">
        <v>82</v>
      </c>
      <c r="AY217" s="16" t="s">
        <v>159</v>
      </c>
      <c r="BE217" s="168">
        <f t="shared" si="34"/>
        <v>0</v>
      </c>
      <c r="BF217" s="168">
        <f t="shared" si="35"/>
        <v>0</v>
      </c>
      <c r="BG217" s="168">
        <f t="shared" si="36"/>
        <v>0</v>
      </c>
      <c r="BH217" s="168">
        <f t="shared" si="37"/>
        <v>0</v>
      </c>
      <c r="BI217" s="168">
        <f t="shared" si="38"/>
        <v>0</v>
      </c>
      <c r="BJ217" s="16" t="s">
        <v>82</v>
      </c>
      <c r="BK217" s="168">
        <f t="shared" si="39"/>
        <v>0</v>
      </c>
      <c r="BL217" s="16" t="s">
        <v>263</v>
      </c>
      <c r="BM217" s="167" t="s">
        <v>1228</v>
      </c>
    </row>
    <row r="218" spans="2:65" s="1" customFormat="1" ht="16.5" customHeight="1">
      <c r="B218" s="155"/>
      <c r="C218" s="195" t="s">
        <v>830</v>
      </c>
      <c r="D218" s="195" t="s">
        <v>224</v>
      </c>
      <c r="E218" s="196" t="s">
        <v>1823</v>
      </c>
      <c r="F218" s="197" t="s">
        <v>1824</v>
      </c>
      <c r="G218" s="198" t="s">
        <v>355</v>
      </c>
      <c r="H218" s="199">
        <v>1</v>
      </c>
      <c r="I218" s="200"/>
      <c r="J218" s="201">
        <f t="shared" si="30"/>
        <v>0</v>
      </c>
      <c r="K218" s="197" t="s">
        <v>1</v>
      </c>
      <c r="L218" s="202"/>
      <c r="M218" s="203" t="s">
        <v>1</v>
      </c>
      <c r="N218" s="204" t="s">
        <v>36</v>
      </c>
      <c r="O218" s="54"/>
      <c r="P218" s="165">
        <f t="shared" si="31"/>
        <v>0</v>
      </c>
      <c r="Q218" s="165">
        <v>0</v>
      </c>
      <c r="R218" s="165">
        <f t="shared" si="32"/>
        <v>0</v>
      </c>
      <c r="S218" s="165">
        <v>0</v>
      </c>
      <c r="T218" s="166">
        <f t="shared" si="33"/>
        <v>0</v>
      </c>
      <c r="AR218" s="167" t="s">
        <v>377</v>
      </c>
      <c r="AT218" s="167" t="s">
        <v>224</v>
      </c>
      <c r="AU218" s="167" t="s">
        <v>82</v>
      </c>
      <c r="AY218" s="16" t="s">
        <v>159</v>
      </c>
      <c r="BE218" s="168">
        <f t="shared" si="34"/>
        <v>0</v>
      </c>
      <c r="BF218" s="168">
        <f t="shared" si="35"/>
        <v>0</v>
      </c>
      <c r="BG218" s="168">
        <f t="shared" si="36"/>
        <v>0</v>
      </c>
      <c r="BH218" s="168">
        <f t="shared" si="37"/>
        <v>0</v>
      </c>
      <c r="BI218" s="168">
        <f t="shared" si="38"/>
        <v>0</v>
      </c>
      <c r="BJ218" s="16" t="s">
        <v>82</v>
      </c>
      <c r="BK218" s="168">
        <f t="shared" si="39"/>
        <v>0</v>
      </c>
      <c r="BL218" s="16" t="s">
        <v>263</v>
      </c>
      <c r="BM218" s="167" t="s">
        <v>1231</v>
      </c>
    </row>
    <row r="219" spans="2:65" s="1" customFormat="1" ht="16.5" customHeight="1">
      <c r="B219" s="155"/>
      <c r="C219" s="195" t="s">
        <v>834</v>
      </c>
      <c r="D219" s="195" t="s">
        <v>224</v>
      </c>
      <c r="E219" s="196" t="s">
        <v>1825</v>
      </c>
      <c r="F219" s="197" t="s">
        <v>1824</v>
      </c>
      <c r="G219" s="198" t="s">
        <v>355</v>
      </c>
      <c r="H219" s="199">
        <v>1</v>
      </c>
      <c r="I219" s="200"/>
      <c r="J219" s="201">
        <f t="shared" si="30"/>
        <v>0</v>
      </c>
      <c r="K219" s="197" t="s">
        <v>1</v>
      </c>
      <c r="L219" s="202"/>
      <c r="M219" s="203" t="s">
        <v>1</v>
      </c>
      <c r="N219" s="204" t="s">
        <v>36</v>
      </c>
      <c r="O219" s="54"/>
      <c r="P219" s="165">
        <f t="shared" si="31"/>
        <v>0</v>
      </c>
      <c r="Q219" s="165">
        <v>0</v>
      </c>
      <c r="R219" s="165">
        <f t="shared" si="32"/>
        <v>0</v>
      </c>
      <c r="S219" s="165">
        <v>0</v>
      </c>
      <c r="T219" s="166">
        <f t="shared" si="33"/>
        <v>0</v>
      </c>
      <c r="AR219" s="167" t="s">
        <v>377</v>
      </c>
      <c r="AT219" s="167" t="s">
        <v>224</v>
      </c>
      <c r="AU219" s="167" t="s">
        <v>82</v>
      </c>
      <c r="AY219" s="16" t="s">
        <v>159</v>
      </c>
      <c r="BE219" s="168">
        <f t="shared" si="34"/>
        <v>0</v>
      </c>
      <c r="BF219" s="168">
        <f t="shared" si="35"/>
        <v>0</v>
      </c>
      <c r="BG219" s="168">
        <f t="shared" si="36"/>
        <v>0</v>
      </c>
      <c r="BH219" s="168">
        <f t="shared" si="37"/>
        <v>0</v>
      </c>
      <c r="BI219" s="168">
        <f t="shared" si="38"/>
        <v>0</v>
      </c>
      <c r="BJ219" s="16" t="s">
        <v>82</v>
      </c>
      <c r="BK219" s="168">
        <f t="shared" si="39"/>
        <v>0</v>
      </c>
      <c r="BL219" s="16" t="s">
        <v>263</v>
      </c>
      <c r="BM219" s="167" t="s">
        <v>1234</v>
      </c>
    </row>
    <row r="220" spans="2:65" s="1" customFormat="1" ht="24" customHeight="1">
      <c r="B220" s="155"/>
      <c r="C220" s="195" t="s">
        <v>838</v>
      </c>
      <c r="D220" s="195" t="s">
        <v>224</v>
      </c>
      <c r="E220" s="196" t="s">
        <v>1826</v>
      </c>
      <c r="F220" s="197" t="s">
        <v>1827</v>
      </c>
      <c r="G220" s="198" t="s">
        <v>355</v>
      </c>
      <c r="H220" s="199">
        <v>2</v>
      </c>
      <c r="I220" s="200"/>
      <c r="J220" s="201">
        <f t="shared" si="30"/>
        <v>0</v>
      </c>
      <c r="K220" s="197" t="s">
        <v>1</v>
      </c>
      <c r="L220" s="202"/>
      <c r="M220" s="203" t="s">
        <v>1</v>
      </c>
      <c r="N220" s="204" t="s">
        <v>36</v>
      </c>
      <c r="O220" s="54"/>
      <c r="P220" s="165">
        <f t="shared" si="31"/>
        <v>0</v>
      </c>
      <c r="Q220" s="165">
        <v>0</v>
      </c>
      <c r="R220" s="165">
        <f t="shared" si="32"/>
        <v>0</v>
      </c>
      <c r="S220" s="165">
        <v>0</v>
      </c>
      <c r="T220" s="166">
        <f t="shared" si="33"/>
        <v>0</v>
      </c>
      <c r="AR220" s="167" t="s">
        <v>377</v>
      </c>
      <c r="AT220" s="167" t="s">
        <v>224</v>
      </c>
      <c r="AU220" s="167" t="s">
        <v>82</v>
      </c>
      <c r="AY220" s="16" t="s">
        <v>159</v>
      </c>
      <c r="BE220" s="168">
        <f t="shared" si="34"/>
        <v>0</v>
      </c>
      <c r="BF220" s="168">
        <f t="shared" si="35"/>
        <v>0</v>
      </c>
      <c r="BG220" s="168">
        <f t="shared" si="36"/>
        <v>0</v>
      </c>
      <c r="BH220" s="168">
        <f t="shared" si="37"/>
        <v>0</v>
      </c>
      <c r="BI220" s="168">
        <f t="shared" si="38"/>
        <v>0</v>
      </c>
      <c r="BJ220" s="16" t="s">
        <v>82</v>
      </c>
      <c r="BK220" s="168">
        <f t="shared" si="39"/>
        <v>0</v>
      </c>
      <c r="BL220" s="16" t="s">
        <v>263</v>
      </c>
      <c r="BM220" s="167" t="s">
        <v>1237</v>
      </c>
    </row>
    <row r="221" spans="2:65" s="1" customFormat="1" ht="16.5" customHeight="1">
      <c r="B221" s="155"/>
      <c r="C221" s="195" t="s">
        <v>843</v>
      </c>
      <c r="D221" s="195" t="s">
        <v>224</v>
      </c>
      <c r="E221" s="196" t="s">
        <v>1828</v>
      </c>
      <c r="F221" s="197" t="s">
        <v>1829</v>
      </c>
      <c r="G221" s="198" t="s">
        <v>355</v>
      </c>
      <c r="H221" s="199">
        <v>1</v>
      </c>
      <c r="I221" s="200"/>
      <c r="J221" s="201">
        <f t="shared" si="30"/>
        <v>0</v>
      </c>
      <c r="K221" s="197" t="s">
        <v>1</v>
      </c>
      <c r="L221" s="202"/>
      <c r="M221" s="203" t="s">
        <v>1</v>
      </c>
      <c r="N221" s="204" t="s">
        <v>36</v>
      </c>
      <c r="O221" s="54"/>
      <c r="P221" s="165">
        <f t="shared" si="31"/>
        <v>0</v>
      </c>
      <c r="Q221" s="165">
        <v>0</v>
      </c>
      <c r="R221" s="165">
        <f t="shared" si="32"/>
        <v>0</v>
      </c>
      <c r="S221" s="165">
        <v>0</v>
      </c>
      <c r="T221" s="166">
        <f t="shared" si="33"/>
        <v>0</v>
      </c>
      <c r="AR221" s="167" t="s">
        <v>377</v>
      </c>
      <c r="AT221" s="167" t="s">
        <v>224</v>
      </c>
      <c r="AU221" s="167" t="s">
        <v>82</v>
      </c>
      <c r="AY221" s="16" t="s">
        <v>159</v>
      </c>
      <c r="BE221" s="168">
        <f t="shared" si="34"/>
        <v>0</v>
      </c>
      <c r="BF221" s="168">
        <f t="shared" si="35"/>
        <v>0</v>
      </c>
      <c r="BG221" s="168">
        <f t="shared" si="36"/>
        <v>0</v>
      </c>
      <c r="BH221" s="168">
        <f t="shared" si="37"/>
        <v>0</v>
      </c>
      <c r="BI221" s="168">
        <f t="shared" si="38"/>
        <v>0</v>
      </c>
      <c r="BJ221" s="16" t="s">
        <v>82</v>
      </c>
      <c r="BK221" s="168">
        <f t="shared" si="39"/>
        <v>0</v>
      </c>
      <c r="BL221" s="16" t="s">
        <v>263</v>
      </c>
      <c r="BM221" s="167" t="s">
        <v>1240</v>
      </c>
    </row>
    <row r="222" spans="2:65" s="1" customFormat="1" ht="16.5" customHeight="1">
      <c r="B222" s="155"/>
      <c r="C222" s="195" t="s">
        <v>847</v>
      </c>
      <c r="D222" s="195" t="s">
        <v>224</v>
      </c>
      <c r="E222" s="196" t="s">
        <v>1830</v>
      </c>
      <c r="F222" s="197" t="s">
        <v>1831</v>
      </c>
      <c r="G222" s="198" t="s">
        <v>355</v>
      </c>
      <c r="H222" s="199">
        <v>4</v>
      </c>
      <c r="I222" s="200"/>
      <c r="J222" s="201">
        <f t="shared" si="30"/>
        <v>0</v>
      </c>
      <c r="K222" s="197" t="s">
        <v>1</v>
      </c>
      <c r="L222" s="202"/>
      <c r="M222" s="203" t="s">
        <v>1</v>
      </c>
      <c r="N222" s="204" t="s">
        <v>36</v>
      </c>
      <c r="O222" s="54"/>
      <c r="P222" s="165">
        <f t="shared" si="31"/>
        <v>0</v>
      </c>
      <c r="Q222" s="165">
        <v>0</v>
      </c>
      <c r="R222" s="165">
        <f t="shared" si="32"/>
        <v>0</v>
      </c>
      <c r="S222" s="165">
        <v>0</v>
      </c>
      <c r="T222" s="166">
        <f t="shared" si="33"/>
        <v>0</v>
      </c>
      <c r="AR222" s="167" t="s">
        <v>377</v>
      </c>
      <c r="AT222" s="167" t="s">
        <v>224</v>
      </c>
      <c r="AU222" s="167" t="s">
        <v>82</v>
      </c>
      <c r="AY222" s="16" t="s">
        <v>159</v>
      </c>
      <c r="BE222" s="168">
        <f t="shared" si="34"/>
        <v>0</v>
      </c>
      <c r="BF222" s="168">
        <f t="shared" si="35"/>
        <v>0</v>
      </c>
      <c r="BG222" s="168">
        <f t="shared" si="36"/>
        <v>0</v>
      </c>
      <c r="BH222" s="168">
        <f t="shared" si="37"/>
        <v>0</v>
      </c>
      <c r="BI222" s="168">
        <f t="shared" si="38"/>
        <v>0</v>
      </c>
      <c r="BJ222" s="16" t="s">
        <v>82</v>
      </c>
      <c r="BK222" s="168">
        <f t="shared" si="39"/>
        <v>0</v>
      </c>
      <c r="BL222" s="16" t="s">
        <v>263</v>
      </c>
      <c r="BM222" s="167" t="s">
        <v>1243</v>
      </c>
    </row>
    <row r="223" spans="2:65" s="1" customFormat="1" ht="24" customHeight="1">
      <c r="B223" s="155"/>
      <c r="C223" s="195" t="s">
        <v>851</v>
      </c>
      <c r="D223" s="195" t="s">
        <v>224</v>
      </c>
      <c r="E223" s="196" t="s">
        <v>1832</v>
      </c>
      <c r="F223" s="197" t="s">
        <v>1833</v>
      </c>
      <c r="G223" s="198" t="s">
        <v>355</v>
      </c>
      <c r="H223" s="199">
        <v>2</v>
      </c>
      <c r="I223" s="200"/>
      <c r="J223" s="201">
        <f t="shared" si="30"/>
        <v>0</v>
      </c>
      <c r="K223" s="197" t="s">
        <v>1</v>
      </c>
      <c r="L223" s="202"/>
      <c r="M223" s="203" t="s">
        <v>1</v>
      </c>
      <c r="N223" s="204" t="s">
        <v>36</v>
      </c>
      <c r="O223" s="54"/>
      <c r="P223" s="165">
        <f t="shared" si="31"/>
        <v>0</v>
      </c>
      <c r="Q223" s="165">
        <v>0</v>
      </c>
      <c r="R223" s="165">
        <f t="shared" si="32"/>
        <v>0</v>
      </c>
      <c r="S223" s="165">
        <v>0</v>
      </c>
      <c r="T223" s="166">
        <f t="shared" si="33"/>
        <v>0</v>
      </c>
      <c r="AR223" s="167" t="s">
        <v>377</v>
      </c>
      <c r="AT223" s="167" t="s">
        <v>224</v>
      </c>
      <c r="AU223" s="167" t="s">
        <v>82</v>
      </c>
      <c r="AY223" s="16" t="s">
        <v>159</v>
      </c>
      <c r="BE223" s="168">
        <f t="shared" si="34"/>
        <v>0</v>
      </c>
      <c r="BF223" s="168">
        <f t="shared" si="35"/>
        <v>0</v>
      </c>
      <c r="BG223" s="168">
        <f t="shared" si="36"/>
        <v>0</v>
      </c>
      <c r="BH223" s="168">
        <f t="shared" si="37"/>
        <v>0</v>
      </c>
      <c r="BI223" s="168">
        <f t="shared" si="38"/>
        <v>0</v>
      </c>
      <c r="BJ223" s="16" t="s">
        <v>82</v>
      </c>
      <c r="BK223" s="168">
        <f t="shared" si="39"/>
        <v>0</v>
      </c>
      <c r="BL223" s="16" t="s">
        <v>263</v>
      </c>
      <c r="BM223" s="167" t="s">
        <v>1246</v>
      </c>
    </row>
    <row r="224" spans="2:65" s="1" customFormat="1" ht="16.5" customHeight="1">
      <c r="B224" s="155"/>
      <c r="C224" s="195" t="s">
        <v>856</v>
      </c>
      <c r="D224" s="195" t="s">
        <v>224</v>
      </c>
      <c r="E224" s="196" t="s">
        <v>1834</v>
      </c>
      <c r="F224" s="197" t="s">
        <v>1835</v>
      </c>
      <c r="G224" s="198" t="s">
        <v>355</v>
      </c>
      <c r="H224" s="199">
        <v>2</v>
      </c>
      <c r="I224" s="200"/>
      <c r="J224" s="201">
        <f t="shared" si="30"/>
        <v>0</v>
      </c>
      <c r="K224" s="197" t="s">
        <v>1</v>
      </c>
      <c r="L224" s="202"/>
      <c r="M224" s="203" t="s">
        <v>1</v>
      </c>
      <c r="N224" s="204" t="s">
        <v>36</v>
      </c>
      <c r="O224" s="54"/>
      <c r="P224" s="165">
        <f t="shared" si="31"/>
        <v>0</v>
      </c>
      <c r="Q224" s="165">
        <v>0</v>
      </c>
      <c r="R224" s="165">
        <f t="shared" si="32"/>
        <v>0</v>
      </c>
      <c r="S224" s="165">
        <v>0</v>
      </c>
      <c r="T224" s="166">
        <f t="shared" si="33"/>
        <v>0</v>
      </c>
      <c r="AR224" s="167" t="s">
        <v>377</v>
      </c>
      <c r="AT224" s="167" t="s">
        <v>224</v>
      </c>
      <c r="AU224" s="167" t="s">
        <v>82</v>
      </c>
      <c r="AY224" s="16" t="s">
        <v>159</v>
      </c>
      <c r="BE224" s="168">
        <f t="shared" si="34"/>
        <v>0</v>
      </c>
      <c r="BF224" s="168">
        <f t="shared" si="35"/>
        <v>0</v>
      </c>
      <c r="BG224" s="168">
        <f t="shared" si="36"/>
        <v>0</v>
      </c>
      <c r="BH224" s="168">
        <f t="shared" si="37"/>
        <v>0</v>
      </c>
      <c r="BI224" s="168">
        <f t="shared" si="38"/>
        <v>0</v>
      </c>
      <c r="BJ224" s="16" t="s">
        <v>82</v>
      </c>
      <c r="BK224" s="168">
        <f t="shared" si="39"/>
        <v>0</v>
      </c>
      <c r="BL224" s="16" t="s">
        <v>263</v>
      </c>
      <c r="BM224" s="167" t="s">
        <v>1249</v>
      </c>
    </row>
    <row r="225" spans="2:65" s="1" customFormat="1" ht="16.5" customHeight="1">
      <c r="B225" s="155"/>
      <c r="C225" s="195" t="s">
        <v>862</v>
      </c>
      <c r="D225" s="195" t="s">
        <v>224</v>
      </c>
      <c r="E225" s="196" t="s">
        <v>1836</v>
      </c>
      <c r="F225" s="197" t="s">
        <v>1837</v>
      </c>
      <c r="G225" s="198" t="s">
        <v>355</v>
      </c>
      <c r="H225" s="199">
        <v>1</v>
      </c>
      <c r="I225" s="200"/>
      <c r="J225" s="201">
        <f t="shared" si="30"/>
        <v>0</v>
      </c>
      <c r="K225" s="197" t="s">
        <v>1</v>
      </c>
      <c r="L225" s="202"/>
      <c r="M225" s="203" t="s">
        <v>1</v>
      </c>
      <c r="N225" s="204" t="s">
        <v>36</v>
      </c>
      <c r="O225" s="54"/>
      <c r="P225" s="165">
        <f t="shared" si="31"/>
        <v>0</v>
      </c>
      <c r="Q225" s="165">
        <v>0</v>
      </c>
      <c r="R225" s="165">
        <f t="shared" si="32"/>
        <v>0</v>
      </c>
      <c r="S225" s="165">
        <v>0</v>
      </c>
      <c r="T225" s="166">
        <f t="shared" si="33"/>
        <v>0</v>
      </c>
      <c r="AR225" s="167" t="s">
        <v>377</v>
      </c>
      <c r="AT225" s="167" t="s">
        <v>224</v>
      </c>
      <c r="AU225" s="167" t="s">
        <v>82</v>
      </c>
      <c r="AY225" s="16" t="s">
        <v>159</v>
      </c>
      <c r="BE225" s="168">
        <f t="shared" si="34"/>
        <v>0</v>
      </c>
      <c r="BF225" s="168">
        <f t="shared" si="35"/>
        <v>0</v>
      </c>
      <c r="BG225" s="168">
        <f t="shared" si="36"/>
        <v>0</v>
      </c>
      <c r="BH225" s="168">
        <f t="shared" si="37"/>
        <v>0</v>
      </c>
      <c r="BI225" s="168">
        <f t="shared" si="38"/>
        <v>0</v>
      </c>
      <c r="BJ225" s="16" t="s">
        <v>82</v>
      </c>
      <c r="BK225" s="168">
        <f t="shared" si="39"/>
        <v>0</v>
      </c>
      <c r="BL225" s="16" t="s">
        <v>263</v>
      </c>
      <c r="BM225" s="167" t="s">
        <v>1252</v>
      </c>
    </row>
    <row r="226" spans="2:65" s="1" customFormat="1" ht="24" customHeight="1">
      <c r="B226" s="155"/>
      <c r="C226" s="195" t="s">
        <v>866</v>
      </c>
      <c r="D226" s="195" t="s">
        <v>224</v>
      </c>
      <c r="E226" s="196" t="s">
        <v>1838</v>
      </c>
      <c r="F226" s="197" t="s">
        <v>1839</v>
      </c>
      <c r="G226" s="198" t="s">
        <v>355</v>
      </c>
      <c r="H226" s="199">
        <v>2</v>
      </c>
      <c r="I226" s="200"/>
      <c r="J226" s="201">
        <f t="shared" si="30"/>
        <v>0</v>
      </c>
      <c r="K226" s="197" t="s">
        <v>1</v>
      </c>
      <c r="L226" s="202"/>
      <c r="M226" s="203" t="s">
        <v>1</v>
      </c>
      <c r="N226" s="204" t="s">
        <v>36</v>
      </c>
      <c r="O226" s="54"/>
      <c r="P226" s="165">
        <f t="shared" si="31"/>
        <v>0</v>
      </c>
      <c r="Q226" s="165">
        <v>0</v>
      </c>
      <c r="R226" s="165">
        <f t="shared" si="32"/>
        <v>0</v>
      </c>
      <c r="S226" s="165">
        <v>0</v>
      </c>
      <c r="T226" s="166">
        <f t="shared" si="33"/>
        <v>0</v>
      </c>
      <c r="AR226" s="167" t="s">
        <v>377</v>
      </c>
      <c r="AT226" s="167" t="s">
        <v>224</v>
      </c>
      <c r="AU226" s="167" t="s">
        <v>82</v>
      </c>
      <c r="AY226" s="16" t="s">
        <v>159</v>
      </c>
      <c r="BE226" s="168">
        <f t="shared" si="34"/>
        <v>0</v>
      </c>
      <c r="BF226" s="168">
        <f t="shared" si="35"/>
        <v>0</v>
      </c>
      <c r="BG226" s="168">
        <f t="shared" si="36"/>
        <v>0</v>
      </c>
      <c r="BH226" s="168">
        <f t="shared" si="37"/>
        <v>0</v>
      </c>
      <c r="BI226" s="168">
        <f t="shared" si="38"/>
        <v>0</v>
      </c>
      <c r="BJ226" s="16" t="s">
        <v>82</v>
      </c>
      <c r="BK226" s="168">
        <f t="shared" si="39"/>
        <v>0</v>
      </c>
      <c r="BL226" s="16" t="s">
        <v>263</v>
      </c>
      <c r="BM226" s="167" t="s">
        <v>1255</v>
      </c>
    </row>
    <row r="227" spans="2:65" s="1" customFormat="1" ht="16.5" customHeight="1">
      <c r="B227" s="155"/>
      <c r="C227" s="195" t="s">
        <v>870</v>
      </c>
      <c r="D227" s="195" t="s">
        <v>224</v>
      </c>
      <c r="E227" s="196" t="s">
        <v>1840</v>
      </c>
      <c r="F227" s="197" t="s">
        <v>1841</v>
      </c>
      <c r="G227" s="198" t="s">
        <v>355</v>
      </c>
      <c r="H227" s="199">
        <v>1</v>
      </c>
      <c r="I227" s="200"/>
      <c r="J227" s="201">
        <f t="shared" si="30"/>
        <v>0</v>
      </c>
      <c r="K227" s="197" t="s">
        <v>1</v>
      </c>
      <c r="L227" s="202"/>
      <c r="M227" s="203" t="s">
        <v>1</v>
      </c>
      <c r="N227" s="204" t="s">
        <v>36</v>
      </c>
      <c r="O227" s="54"/>
      <c r="P227" s="165">
        <f t="shared" si="31"/>
        <v>0</v>
      </c>
      <c r="Q227" s="165">
        <v>0</v>
      </c>
      <c r="R227" s="165">
        <f t="shared" si="32"/>
        <v>0</v>
      </c>
      <c r="S227" s="165">
        <v>0</v>
      </c>
      <c r="T227" s="166">
        <f t="shared" si="33"/>
        <v>0</v>
      </c>
      <c r="AR227" s="167" t="s">
        <v>377</v>
      </c>
      <c r="AT227" s="167" t="s">
        <v>224</v>
      </c>
      <c r="AU227" s="167" t="s">
        <v>82</v>
      </c>
      <c r="AY227" s="16" t="s">
        <v>159</v>
      </c>
      <c r="BE227" s="168">
        <f t="shared" si="34"/>
        <v>0</v>
      </c>
      <c r="BF227" s="168">
        <f t="shared" si="35"/>
        <v>0</v>
      </c>
      <c r="BG227" s="168">
        <f t="shared" si="36"/>
        <v>0</v>
      </c>
      <c r="BH227" s="168">
        <f t="shared" si="37"/>
        <v>0</v>
      </c>
      <c r="BI227" s="168">
        <f t="shared" si="38"/>
        <v>0</v>
      </c>
      <c r="BJ227" s="16" t="s">
        <v>82</v>
      </c>
      <c r="BK227" s="168">
        <f t="shared" si="39"/>
        <v>0</v>
      </c>
      <c r="BL227" s="16" t="s">
        <v>263</v>
      </c>
      <c r="BM227" s="167" t="s">
        <v>1258</v>
      </c>
    </row>
    <row r="228" spans="2:65" s="1" customFormat="1" ht="36" customHeight="1">
      <c r="B228" s="155"/>
      <c r="C228" s="195" t="s">
        <v>874</v>
      </c>
      <c r="D228" s="195" t="s">
        <v>224</v>
      </c>
      <c r="E228" s="196" t="s">
        <v>1842</v>
      </c>
      <c r="F228" s="197" t="s">
        <v>1843</v>
      </c>
      <c r="G228" s="198" t="s">
        <v>355</v>
      </c>
      <c r="H228" s="199">
        <v>1</v>
      </c>
      <c r="I228" s="200"/>
      <c r="J228" s="201">
        <f t="shared" si="30"/>
        <v>0</v>
      </c>
      <c r="K228" s="197" t="s">
        <v>1</v>
      </c>
      <c r="L228" s="202"/>
      <c r="M228" s="203" t="s">
        <v>1</v>
      </c>
      <c r="N228" s="204" t="s">
        <v>36</v>
      </c>
      <c r="O228" s="54"/>
      <c r="P228" s="165">
        <f t="shared" si="31"/>
        <v>0</v>
      </c>
      <c r="Q228" s="165">
        <v>0</v>
      </c>
      <c r="R228" s="165">
        <f t="shared" si="32"/>
        <v>0</v>
      </c>
      <c r="S228" s="165">
        <v>0</v>
      </c>
      <c r="T228" s="166">
        <f t="shared" si="33"/>
        <v>0</v>
      </c>
      <c r="AR228" s="167" t="s">
        <v>377</v>
      </c>
      <c r="AT228" s="167" t="s">
        <v>224</v>
      </c>
      <c r="AU228" s="167" t="s">
        <v>82</v>
      </c>
      <c r="AY228" s="16" t="s">
        <v>159</v>
      </c>
      <c r="BE228" s="168">
        <f t="shared" si="34"/>
        <v>0</v>
      </c>
      <c r="BF228" s="168">
        <f t="shared" si="35"/>
        <v>0</v>
      </c>
      <c r="BG228" s="168">
        <f t="shared" si="36"/>
        <v>0</v>
      </c>
      <c r="BH228" s="168">
        <f t="shared" si="37"/>
        <v>0</v>
      </c>
      <c r="BI228" s="168">
        <f t="shared" si="38"/>
        <v>0</v>
      </c>
      <c r="BJ228" s="16" t="s">
        <v>82</v>
      </c>
      <c r="BK228" s="168">
        <f t="shared" si="39"/>
        <v>0</v>
      </c>
      <c r="BL228" s="16" t="s">
        <v>263</v>
      </c>
      <c r="BM228" s="167" t="s">
        <v>1261</v>
      </c>
    </row>
    <row r="229" spans="2:65" s="1" customFormat="1" ht="16.5" customHeight="1">
      <c r="B229" s="155"/>
      <c r="C229" s="195" t="s">
        <v>878</v>
      </c>
      <c r="D229" s="195" t="s">
        <v>224</v>
      </c>
      <c r="E229" s="196" t="s">
        <v>1844</v>
      </c>
      <c r="F229" s="197" t="s">
        <v>1845</v>
      </c>
      <c r="G229" s="198" t="s">
        <v>355</v>
      </c>
      <c r="H229" s="199">
        <v>1</v>
      </c>
      <c r="I229" s="200"/>
      <c r="J229" s="201">
        <f t="shared" si="30"/>
        <v>0</v>
      </c>
      <c r="K229" s="197" t="s">
        <v>1</v>
      </c>
      <c r="L229" s="202"/>
      <c r="M229" s="203" t="s">
        <v>1</v>
      </c>
      <c r="N229" s="204" t="s">
        <v>36</v>
      </c>
      <c r="O229" s="54"/>
      <c r="P229" s="165">
        <f t="shared" si="31"/>
        <v>0</v>
      </c>
      <c r="Q229" s="165">
        <v>0</v>
      </c>
      <c r="R229" s="165">
        <f t="shared" si="32"/>
        <v>0</v>
      </c>
      <c r="S229" s="165">
        <v>0</v>
      </c>
      <c r="T229" s="166">
        <f t="shared" si="33"/>
        <v>0</v>
      </c>
      <c r="AR229" s="167" t="s">
        <v>377</v>
      </c>
      <c r="AT229" s="167" t="s">
        <v>224</v>
      </c>
      <c r="AU229" s="167" t="s">
        <v>82</v>
      </c>
      <c r="AY229" s="16" t="s">
        <v>159</v>
      </c>
      <c r="BE229" s="168">
        <f t="shared" si="34"/>
        <v>0</v>
      </c>
      <c r="BF229" s="168">
        <f t="shared" si="35"/>
        <v>0</v>
      </c>
      <c r="BG229" s="168">
        <f t="shared" si="36"/>
        <v>0</v>
      </c>
      <c r="BH229" s="168">
        <f t="shared" si="37"/>
        <v>0</v>
      </c>
      <c r="BI229" s="168">
        <f t="shared" si="38"/>
        <v>0</v>
      </c>
      <c r="BJ229" s="16" t="s">
        <v>82</v>
      </c>
      <c r="BK229" s="168">
        <f t="shared" si="39"/>
        <v>0</v>
      </c>
      <c r="BL229" s="16" t="s">
        <v>263</v>
      </c>
      <c r="BM229" s="167" t="s">
        <v>1264</v>
      </c>
    </row>
    <row r="230" spans="2:65" s="1" customFormat="1" ht="24" customHeight="1">
      <c r="B230" s="155"/>
      <c r="C230" s="195" t="s">
        <v>882</v>
      </c>
      <c r="D230" s="195" t="s">
        <v>224</v>
      </c>
      <c r="E230" s="196" t="s">
        <v>1846</v>
      </c>
      <c r="F230" s="197" t="s">
        <v>1847</v>
      </c>
      <c r="G230" s="198" t="s">
        <v>355</v>
      </c>
      <c r="H230" s="199">
        <v>3</v>
      </c>
      <c r="I230" s="200"/>
      <c r="J230" s="201">
        <f t="shared" si="30"/>
        <v>0</v>
      </c>
      <c r="K230" s="197" t="s">
        <v>1</v>
      </c>
      <c r="L230" s="202"/>
      <c r="M230" s="203" t="s">
        <v>1</v>
      </c>
      <c r="N230" s="204" t="s">
        <v>36</v>
      </c>
      <c r="O230" s="54"/>
      <c r="P230" s="165">
        <f t="shared" si="31"/>
        <v>0</v>
      </c>
      <c r="Q230" s="165">
        <v>0</v>
      </c>
      <c r="R230" s="165">
        <f t="shared" si="32"/>
        <v>0</v>
      </c>
      <c r="S230" s="165">
        <v>0</v>
      </c>
      <c r="T230" s="166">
        <f t="shared" si="33"/>
        <v>0</v>
      </c>
      <c r="AR230" s="167" t="s">
        <v>377</v>
      </c>
      <c r="AT230" s="167" t="s">
        <v>224</v>
      </c>
      <c r="AU230" s="167" t="s">
        <v>82</v>
      </c>
      <c r="AY230" s="16" t="s">
        <v>159</v>
      </c>
      <c r="BE230" s="168">
        <f t="shared" si="34"/>
        <v>0</v>
      </c>
      <c r="BF230" s="168">
        <f t="shared" si="35"/>
        <v>0</v>
      </c>
      <c r="BG230" s="168">
        <f t="shared" si="36"/>
        <v>0</v>
      </c>
      <c r="BH230" s="168">
        <f t="shared" si="37"/>
        <v>0</v>
      </c>
      <c r="BI230" s="168">
        <f t="shared" si="38"/>
        <v>0</v>
      </c>
      <c r="BJ230" s="16" t="s">
        <v>82</v>
      </c>
      <c r="BK230" s="168">
        <f t="shared" si="39"/>
        <v>0</v>
      </c>
      <c r="BL230" s="16" t="s">
        <v>263</v>
      </c>
      <c r="BM230" s="167" t="s">
        <v>1267</v>
      </c>
    </row>
    <row r="231" spans="2:65" s="1" customFormat="1" ht="36" customHeight="1">
      <c r="B231" s="155"/>
      <c r="C231" s="195" t="s">
        <v>887</v>
      </c>
      <c r="D231" s="195" t="s">
        <v>224</v>
      </c>
      <c r="E231" s="196" t="s">
        <v>1848</v>
      </c>
      <c r="F231" s="197" t="s">
        <v>1849</v>
      </c>
      <c r="G231" s="198" t="s">
        <v>355</v>
      </c>
      <c r="H231" s="199">
        <v>1</v>
      </c>
      <c r="I231" s="200"/>
      <c r="J231" s="201">
        <f t="shared" si="30"/>
        <v>0</v>
      </c>
      <c r="K231" s="197" t="s">
        <v>1</v>
      </c>
      <c r="L231" s="202"/>
      <c r="M231" s="203" t="s">
        <v>1</v>
      </c>
      <c r="N231" s="204" t="s">
        <v>36</v>
      </c>
      <c r="O231" s="54"/>
      <c r="P231" s="165">
        <f t="shared" si="31"/>
        <v>0</v>
      </c>
      <c r="Q231" s="165">
        <v>0</v>
      </c>
      <c r="R231" s="165">
        <f t="shared" si="32"/>
        <v>0</v>
      </c>
      <c r="S231" s="165">
        <v>0</v>
      </c>
      <c r="T231" s="166">
        <f t="shared" si="33"/>
        <v>0</v>
      </c>
      <c r="AR231" s="167" t="s">
        <v>377</v>
      </c>
      <c r="AT231" s="167" t="s">
        <v>224</v>
      </c>
      <c r="AU231" s="167" t="s">
        <v>82</v>
      </c>
      <c r="AY231" s="16" t="s">
        <v>159</v>
      </c>
      <c r="BE231" s="168">
        <f t="shared" si="34"/>
        <v>0</v>
      </c>
      <c r="BF231" s="168">
        <f t="shared" si="35"/>
        <v>0</v>
      </c>
      <c r="BG231" s="168">
        <f t="shared" si="36"/>
        <v>0</v>
      </c>
      <c r="BH231" s="168">
        <f t="shared" si="37"/>
        <v>0</v>
      </c>
      <c r="BI231" s="168">
        <f t="shared" si="38"/>
        <v>0</v>
      </c>
      <c r="BJ231" s="16" t="s">
        <v>82</v>
      </c>
      <c r="BK231" s="168">
        <f t="shared" si="39"/>
        <v>0</v>
      </c>
      <c r="BL231" s="16" t="s">
        <v>263</v>
      </c>
      <c r="BM231" s="167" t="s">
        <v>1270</v>
      </c>
    </row>
    <row r="232" spans="2:65" s="1" customFormat="1" ht="24" customHeight="1">
      <c r="B232" s="155"/>
      <c r="C232" s="156" t="s">
        <v>892</v>
      </c>
      <c r="D232" s="156" t="s">
        <v>161</v>
      </c>
      <c r="E232" s="157" t="s">
        <v>1850</v>
      </c>
      <c r="F232" s="158" t="s">
        <v>1851</v>
      </c>
      <c r="G232" s="159" t="s">
        <v>227</v>
      </c>
      <c r="H232" s="160">
        <v>1</v>
      </c>
      <c r="I232" s="161"/>
      <c r="J232" s="162">
        <f t="shared" si="30"/>
        <v>0</v>
      </c>
      <c r="K232" s="158" t="s">
        <v>1</v>
      </c>
      <c r="L232" s="31"/>
      <c r="M232" s="163" t="s">
        <v>1</v>
      </c>
      <c r="N232" s="164" t="s">
        <v>36</v>
      </c>
      <c r="O232" s="54"/>
      <c r="P232" s="165">
        <f t="shared" si="31"/>
        <v>0</v>
      </c>
      <c r="Q232" s="165">
        <v>0</v>
      </c>
      <c r="R232" s="165">
        <f t="shared" si="32"/>
        <v>0</v>
      </c>
      <c r="S232" s="165">
        <v>0</v>
      </c>
      <c r="T232" s="166">
        <f t="shared" si="33"/>
        <v>0</v>
      </c>
      <c r="AR232" s="167" t="s">
        <v>263</v>
      </c>
      <c r="AT232" s="167" t="s">
        <v>161</v>
      </c>
      <c r="AU232" s="167" t="s">
        <v>82</v>
      </c>
      <c r="AY232" s="16" t="s">
        <v>159</v>
      </c>
      <c r="BE232" s="168">
        <f t="shared" si="34"/>
        <v>0</v>
      </c>
      <c r="BF232" s="168">
        <f t="shared" si="35"/>
        <v>0</v>
      </c>
      <c r="BG232" s="168">
        <f t="shared" si="36"/>
        <v>0</v>
      </c>
      <c r="BH232" s="168">
        <f t="shared" si="37"/>
        <v>0</v>
      </c>
      <c r="BI232" s="168">
        <f t="shared" si="38"/>
        <v>0</v>
      </c>
      <c r="BJ232" s="16" t="s">
        <v>82</v>
      </c>
      <c r="BK232" s="168">
        <f t="shared" si="39"/>
        <v>0</v>
      </c>
      <c r="BL232" s="16" t="s">
        <v>263</v>
      </c>
      <c r="BM232" s="167" t="s">
        <v>1273</v>
      </c>
    </row>
    <row r="233" spans="2:65" s="1" customFormat="1" ht="16.5" customHeight="1">
      <c r="B233" s="155"/>
      <c r="C233" s="156" t="s">
        <v>896</v>
      </c>
      <c r="D233" s="156" t="s">
        <v>161</v>
      </c>
      <c r="E233" s="157" t="s">
        <v>1852</v>
      </c>
      <c r="F233" s="158" t="s">
        <v>1853</v>
      </c>
      <c r="G233" s="159" t="s">
        <v>355</v>
      </c>
      <c r="H233" s="160">
        <v>1</v>
      </c>
      <c r="I233" s="161"/>
      <c r="J233" s="162">
        <f t="shared" si="30"/>
        <v>0</v>
      </c>
      <c r="K233" s="158" t="s">
        <v>1</v>
      </c>
      <c r="L233" s="31"/>
      <c r="M233" s="163" t="s">
        <v>1</v>
      </c>
      <c r="N233" s="164" t="s">
        <v>36</v>
      </c>
      <c r="O233" s="54"/>
      <c r="P233" s="165">
        <f t="shared" si="31"/>
        <v>0</v>
      </c>
      <c r="Q233" s="165">
        <v>0</v>
      </c>
      <c r="R233" s="165">
        <f t="shared" si="32"/>
        <v>0</v>
      </c>
      <c r="S233" s="165">
        <v>0</v>
      </c>
      <c r="T233" s="166">
        <f t="shared" si="33"/>
        <v>0</v>
      </c>
      <c r="AR233" s="167" t="s">
        <v>263</v>
      </c>
      <c r="AT233" s="167" t="s">
        <v>161</v>
      </c>
      <c r="AU233" s="167" t="s">
        <v>82</v>
      </c>
      <c r="AY233" s="16" t="s">
        <v>159</v>
      </c>
      <c r="BE233" s="168">
        <f t="shared" si="34"/>
        <v>0</v>
      </c>
      <c r="BF233" s="168">
        <f t="shared" si="35"/>
        <v>0</v>
      </c>
      <c r="BG233" s="168">
        <f t="shared" si="36"/>
        <v>0</v>
      </c>
      <c r="BH233" s="168">
        <f t="shared" si="37"/>
        <v>0</v>
      </c>
      <c r="BI233" s="168">
        <f t="shared" si="38"/>
        <v>0</v>
      </c>
      <c r="BJ233" s="16" t="s">
        <v>82</v>
      </c>
      <c r="BK233" s="168">
        <f t="shared" si="39"/>
        <v>0</v>
      </c>
      <c r="BL233" s="16" t="s">
        <v>263</v>
      </c>
      <c r="BM233" s="167" t="s">
        <v>1276</v>
      </c>
    </row>
    <row r="234" spans="2:65" s="11" customFormat="1" ht="22.95" customHeight="1">
      <c r="B234" s="142"/>
      <c r="D234" s="143" t="s">
        <v>69</v>
      </c>
      <c r="E234" s="153" t="s">
        <v>1854</v>
      </c>
      <c r="F234" s="153" t="s">
        <v>1855</v>
      </c>
      <c r="I234" s="145"/>
      <c r="J234" s="154">
        <f>BK234</f>
        <v>0</v>
      </c>
      <c r="L234" s="142"/>
      <c r="M234" s="147"/>
      <c r="N234" s="148"/>
      <c r="O234" s="148"/>
      <c r="P234" s="149">
        <f>SUM(P235:P250)</f>
        <v>0</v>
      </c>
      <c r="Q234" s="148"/>
      <c r="R234" s="149">
        <f>SUM(R235:R250)</f>
        <v>0</v>
      </c>
      <c r="S234" s="148"/>
      <c r="T234" s="150">
        <f>SUM(T235:T250)</f>
        <v>0</v>
      </c>
      <c r="AR234" s="143" t="s">
        <v>82</v>
      </c>
      <c r="AT234" s="151" t="s">
        <v>69</v>
      </c>
      <c r="AU234" s="151" t="s">
        <v>74</v>
      </c>
      <c r="AY234" s="143" t="s">
        <v>159</v>
      </c>
      <c r="BK234" s="152">
        <f>SUM(BK235:BK250)</f>
        <v>0</v>
      </c>
    </row>
    <row r="235" spans="2:65" s="1" customFormat="1" ht="24" customHeight="1">
      <c r="B235" s="155"/>
      <c r="C235" s="156" t="s">
        <v>417</v>
      </c>
      <c r="D235" s="156" t="s">
        <v>161</v>
      </c>
      <c r="E235" s="157" t="s">
        <v>1856</v>
      </c>
      <c r="F235" s="158" t="s">
        <v>1857</v>
      </c>
      <c r="G235" s="159" t="s">
        <v>355</v>
      </c>
      <c r="H235" s="160">
        <v>57</v>
      </c>
      <c r="I235" s="161"/>
      <c r="J235" s="162">
        <f t="shared" ref="J235:J250" si="40">ROUND(I235*H235,2)</f>
        <v>0</v>
      </c>
      <c r="K235" s="158" t="s">
        <v>1</v>
      </c>
      <c r="L235" s="31"/>
      <c r="M235" s="163" t="s">
        <v>1</v>
      </c>
      <c r="N235" s="164" t="s">
        <v>36</v>
      </c>
      <c r="O235" s="54"/>
      <c r="P235" s="165">
        <f t="shared" ref="P235:P250" si="41">O235*H235</f>
        <v>0</v>
      </c>
      <c r="Q235" s="165">
        <v>0</v>
      </c>
      <c r="R235" s="165">
        <f t="shared" ref="R235:R250" si="42">Q235*H235</f>
        <v>0</v>
      </c>
      <c r="S235" s="165">
        <v>0</v>
      </c>
      <c r="T235" s="166">
        <f t="shared" ref="T235:T250" si="43">S235*H235</f>
        <v>0</v>
      </c>
      <c r="AR235" s="167" t="s">
        <v>263</v>
      </c>
      <c r="AT235" s="167" t="s">
        <v>161</v>
      </c>
      <c r="AU235" s="167" t="s">
        <v>82</v>
      </c>
      <c r="AY235" s="16" t="s">
        <v>159</v>
      </c>
      <c r="BE235" s="168">
        <f t="shared" ref="BE235:BE250" si="44">IF(N235="základná",J235,0)</f>
        <v>0</v>
      </c>
      <c r="BF235" s="168">
        <f t="shared" ref="BF235:BF250" si="45">IF(N235="znížená",J235,0)</f>
        <v>0</v>
      </c>
      <c r="BG235" s="168">
        <f t="shared" ref="BG235:BG250" si="46">IF(N235="zákl. prenesená",J235,0)</f>
        <v>0</v>
      </c>
      <c r="BH235" s="168">
        <f t="shared" ref="BH235:BH250" si="47">IF(N235="zníž. prenesená",J235,0)</f>
        <v>0</v>
      </c>
      <c r="BI235" s="168">
        <f t="shared" ref="BI235:BI250" si="48">IF(N235="nulová",J235,0)</f>
        <v>0</v>
      </c>
      <c r="BJ235" s="16" t="s">
        <v>82</v>
      </c>
      <c r="BK235" s="168">
        <f t="shared" ref="BK235:BK250" si="49">ROUND(I235*H235,2)</f>
        <v>0</v>
      </c>
      <c r="BL235" s="16" t="s">
        <v>263</v>
      </c>
      <c r="BM235" s="167" t="s">
        <v>1279</v>
      </c>
    </row>
    <row r="236" spans="2:65" s="1" customFormat="1" ht="24" customHeight="1">
      <c r="B236" s="155"/>
      <c r="C236" s="156" t="s">
        <v>904</v>
      </c>
      <c r="D236" s="156" t="s">
        <v>161</v>
      </c>
      <c r="E236" s="157" t="s">
        <v>1858</v>
      </c>
      <c r="F236" s="158" t="s">
        <v>1859</v>
      </c>
      <c r="G236" s="159" t="s">
        <v>355</v>
      </c>
      <c r="H236" s="160">
        <v>57</v>
      </c>
      <c r="I236" s="161"/>
      <c r="J236" s="162">
        <f t="shared" si="40"/>
        <v>0</v>
      </c>
      <c r="K236" s="158" t="s">
        <v>1</v>
      </c>
      <c r="L236" s="31"/>
      <c r="M236" s="163" t="s">
        <v>1</v>
      </c>
      <c r="N236" s="164" t="s">
        <v>36</v>
      </c>
      <c r="O236" s="54"/>
      <c r="P236" s="165">
        <f t="shared" si="41"/>
        <v>0</v>
      </c>
      <c r="Q236" s="165">
        <v>0</v>
      </c>
      <c r="R236" s="165">
        <f t="shared" si="42"/>
        <v>0</v>
      </c>
      <c r="S236" s="165">
        <v>0</v>
      </c>
      <c r="T236" s="166">
        <f t="shared" si="43"/>
        <v>0</v>
      </c>
      <c r="AR236" s="167" t="s">
        <v>263</v>
      </c>
      <c r="AT236" s="167" t="s">
        <v>161</v>
      </c>
      <c r="AU236" s="167" t="s">
        <v>82</v>
      </c>
      <c r="AY236" s="16" t="s">
        <v>159</v>
      </c>
      <c r="BE236" s="168">
        <f t="shared" si="44"/>
        <v>0</v>
      </c>
      <c r="BF236" s="168">
        <f t="shared" si="45"/>
        <v>0</v>
      </c>
      <c r="BG236" s="168">
        <f t="shared" si="46"/>
        <v>0</v>
      </c>
      <c r="BH236" s="168">
        <f t="shared" si="47"/>
        <v>0</v>
      </c>
      <c r="BI236" s="168">
        <f t="shared" si="48"/>
        <v>0</v>
      </c>
      <c r="BJ236" s="16" t="s">
        <v>82</v>
      </c>
      <c r="BK236" s="168">
        <f t="shared" si="49"/>
        <v>0</v>
      </c>
      <c r="BL236" s="16" t="s">
        <v>263</v>
      </c>
      <c r="BM236" s="167" t="s">
        <v>1282</v>
      </c>
    </row>
    <row r="237" spans="2:65" s="1" customFormat="1" ht="24" customHeight="1">
      <c r="B237" s="155"/>
      <c r="C237" s="195" t="s">
        <v>911</v>
      </c>
      <c r="D237" s="195" t="s">
        <v>224</v>
      </c>
      <c r="E237" s="196" t="s">
        <v>1860</v>
      </c>
      <c r="F237" s="197" t="s">
        <v>1861</v>
      </c>
      <c r="G237" s="198" t="s">
        <v>355</v>
      </c>
      <c r="H237" s="199">
        <v>1</v>
      </c>
      <c r="I237" s="200"/>
      <c r="J237" s="201">
        <f t="shared" si="40"/>
        <v>0</v>
      </c>
      <c r="K237" s="197" t="s">
        <v>1</v>
      </c>
      <c r="L237" s="202"/>
      <c r="M237" s="203" t="s">
        <v>1</v>
      </c>
      <c r="N237" s="204" t="s">
        <v>36</v>
      </c>
      <c r="O237" s="54"/>
      <c r="P237" s="165">
        <f t="shared" si="41"/>
        <v>0</v>
      </c>
      <c r="Q237" s="165">
        <v>0</v>
      </c>
      <c r="R237" s="165">
        <f t="shared" si="42"/>
        <v>0</v>
      </c>
      <c r="S237" s="165">
        <v>0</v>
      </c>
      <c r="T237" s="166">
        <f t="shared" si="43"/>
        <v>0</v>
      </c>
      <c r="AR237" s="167" t="s">
        <v>377</v>
      </c>
      <c r="AT237" s="167" t="s">
        <v>224</v>
      </c>
      <c r="AU237" s="167" t="s">
        <v>82</v>
      </c>
      <c r="AY237" s="16" t="s">
        <v>159</v>
      </c>
      <c r="BE237" s="168">
        <f t="shared" si="44"/>
        <v>0</v>
      </c>
      <c r="BF237" s="168">
        <f t="shared" si="45"/>
        <v>0</v>
      </c>
      <c r="BG237" s="168">
        <f t="shared" si="46"/>
        <v>0</v>
      </c>
      <c r="BH237" s="168">
        <f t="shared" si="47"/>
        <v>0</v>
      </c>
      <c r="BI237" s="168">
        <f t="shared" si="48"/>
        <v>0</v>
      </c>
      <c r="BJ237" s="16" t="s">
        <v>82</v>
      </c>
      <c r="BK237" s="168">
        <f t="shared" si="49"/>
        <v>0</v>
      </c>
      <c r="BL237" s="16" t="s">
        <v>263</v>
      </c>
      <c r="BM237" s="167" t="s">
        <v>1285</v>
      </c>
    </row>
    <row r="238" spans="2:65" s="1" customFormat="1" ht="24" customHeight="1">
      <c r="B238" s="155"/>
      <c r="C238" s="195" t="s">
        <v>917</v>
      </c>
      <c r="D238" s="195" t="s">
        <v>224</v>
      </c>
      <c r="E238" s="196" t="s">
        <v>1862</v>
      </c>
      <c r="F238" s="197" t="s">
        <v>1863</v>
      </c>
      <c r="G238" s="198" t="s">
        <v>355</v>
      </c>
      <c r="H238" s="199">
        <v>6</v>
      </c>
      <c r="I238" s="200"/>
      <c r="J238" s="201">
        <f t="shared" si="40"/>
        <v>0</v>
      </c>
      <c r="K238" s="197" t="s">
        <v>1</v>
      </c>
      <c r="L238" s="202"/>
      <c r="M238" s="203" t="s">
        <v>1</v>
      </c>
      <c r="N238" s="204" t="s">
        <v>36</v>
      </c>
      <c r="O238" s="54"/>
      <c r="P238" s="165">
        <f t="shared" si="41"/>
        <v>0</v>
      </c>
      <c r="Q238" s="165">
        <v>0</v>
      </c>
      <c r="R238" s="165">
        <f t="shared" si="42"/>
        <v>0</v>
      </c>
      <c r="S238" s="165">
        <v>0</v>
      </c>
      <c r="T238" s="166">
        <f t="shared" si="43"/>
        <v>0</v>
      </c>
      <c r="AR238" s="167" t="s">
        <v>377</v>
      </c>
      <c r="AT238" s="167" t="s">
        <v>224</v>
      </c>
      <c r="AU238" s="167" t="s">
        <v>82</v>
      </c>
      <c r="AY238" s="16" t="s">
        <v>159</v>
      </c>
      <c r="BE238" s="168">
        <f t="shared" si="44"/>
        <v>0</v>
      </c>
      <c r="BF238" s="168">
        <f t="shared" si="45"/>
        <v>0</v>
      </c>
      <c r="BG238" s="168">
        <f t="shared" si="46"/>
        <v>0</v>
      </c>
      <c r="BH238" s="168">
        <f t="shared" si="47"/>
        <v>0</v>
      </c>
      <c r="BI238" s="168">
        <f t="shared" si="48"/>
        <v>0</v>
      </c>
      <c r="BJ238" s="16" t="s">
        <v>82</v>
      </c>
      <c r="BK238" s="168">
        <f t="shared" si="49"/>
        <v>0</v>
      </c>
      <c r="BL238" s="16" t="s">
        <v>263</v>
      </c>
      <c r="BM238" s="167" t="s">
        <v>1288</v>
      </c>
    </row>
    <row r="239" spans="2:65" s="1" customFormat="1" ht="24" customHeight="1">
      <c r="B239" s="155"/>
      <c r="C239" s="195" t="s">
        <v>922</v>
      </c>
      <c r="D239" s="195" t="s">
        <v>224</v>
      </c>
      <c r="E239" s="196" t="s">
        <v>1864</v>
      </c>
      <c r="F239" s="197" t="s">
        <v>1865</v>
      </c>
      <c r="G239" s="198" t="s">
        <v>355</v>
      </c>
      <c r="H239" s="199">
        <v>32</v>
      </c>
      <c r="I239" s="200"/>
      <c r="J239" s="201">
        <f t="shared" si="40"/>
        <v>0</v>
      </c>
      <c r="K239" s="197" t="s">
        <v>1</v>
      </c>
      <c r="L239" s="202"/>
      <c r="M239" s="203" t="s">
        <v>1</v>
      </c>
      <c r="N239" s="204" t="s">
        <v>36</v>
      </c>
      <c r="O239" s="54"/>
      <c r="P239" s="165">
        <f t="shared" si="41"/>
        <v>0</v>
      </c>
      <c r="Q239" s="165">
        <v>0</v>
      </c>
      <c r="R239" s="165">
        <f t="shared" si="42"/>
        <v>0</v>
      </c>
      <c r="S239" s="165">
        <v>0</v>
      </c>
      <c r="T239" s="166">
        <f t="shared" si="43"/>
        <v>0</v>
      </c>
      <c r="AR239" s="167" t="s">
        <v>377</v>
      </c>
      <c r="AT239" s="167" t="s">
        <v>224</v>
      </c>
      <c r="AU239" s="167" t="s">
        <v>82</v>
      </c>
      <c r="AY239" s="16" t="s">
        <v>159</v>
      </c>
      <c r="BE239" s="168">
        <f t="shared" si="44"/>
        <v>0</v>
      </c>
      <c r="BF239" s="168">
        <f t="shared" si="45"/>
        <v>0</v>
      </c>
      <c r="BG239" s="168">
        <f t="shared" si="46"/>
        <v>0</v>
      </c>
      <c r="BH239" s="168">
        <f t="shared" si="47"/>
        <v>0</v>
      </c>
      <c r="BI239" s="168">
        <f t="shared" si="48"/>
        <v>0</v>
      </c>
      <c r="BJ239" s="16" t="s">
        <v>82</v>
      </c>
      <c r="BK239" s="168">
        <f t="shared" si="49"/>
        <v>0</v>
      </c>
      <c r="BL239" s="16" t="s">
        <v>263</v>
      </c>
      <c r="BM239" s="167" t="s">
        <v>1291</v>
      </c>
    </row>
    <row r="240" spans="2:65" s="1" customFormat="1" ht="24" customHeight="1">
      <c r="B240" s="155"/>
      <c r="C240" s="195" t="s">
        <v>927</v>
      </c>
      <c r="D240" s="195" t="s">
        <v>224</v>
      </c>
      <c r="E240" s="196" t="s">
        <v>1866</v>
      </c>
      <c r="F240" s="197" t="s">
        <v>1867</v>
      </c>
      <c r="G240" s="198" t="s">
        <v>355</v>
      </c>
      <c r="H240" s="199">
        <v>1</v>
      </c>
      <c r="I240" s="200"/>
      <c r="J240" s="201">
        <f t="shared" si="40"/>
        <v>0</v>
      </c>
      <c r="K240" s="197" t="s">
        <v>1</v>
      </c>
      <c r="L240" s="202"/>
      <c r="M240" s="203" t="s">
        <v>1</v>
      </c>
      <c r="N240" s="204" t="s">
        <v>36</v>
      </c>
      <c r="O240" s="54"/>
      <c r="P240" s="165">
        <f t="shared" si="41"/>
        <v>0</v>
      </c>
      <c r="Q240" s="165">
        <v>0</v>
      </c>
      <c r="R240" s="165">
        <f t="shared" si="42"/>
        <v>0</v>
      </c>
      <c r="S240" s="165">
        <v>0</v>
      </c>
      <c r="T240" s="166">
        <f t="shared" si="43"/>
        <v>0</v>
      </c>
      <c r="AR240" s="167" t="s">
        <v>377</v>
      </c>
      <c r="AT240" s="167" t="s">
        <v>224</v>
      </c>
      <c r="AU240" s="167" t="s">
        <v>82</v>
      </c>
      <c r="AY240" s="16" t="s">
        <v>159</v>
      </c>
      <c r="BE240" s="168">
        <f t="shared" si="44"/>
        <v>0</v>
      </c>
      <c r="BF240" s="168">
        <f t="shared" si="45"/>
        <v>0</v>
      </c>
      <c r="BG240" s="168">
        <f t="shared" si="46"/>
        <v>0</v>
      </c>
      <c r="BH240" s="168">
        <f t="shared" si="47"/>
        <v>0</v>
      </c>
      <c r="BI240" s="168">
        <f t="shared" si="48"/>
        <v>0</v>
      </c>
      <c r="BJ240" s="16" t="s">
        <v>82</v>
      </c>
      <c r="BK240" s="168">
        <f t="shared" si="49"/>
        <v>0</v>
      </c>
      <c r="BL240" s="16" t="s">
        <v>263</v>
      </c>
      <c r="BM240" s="167" t="s">
        <v>1296</v>
      </c>
    </row>
    <row r="241" spans="2:65" s="1" customFormat="1" ht="24" customHeight="1">
      <c r="B241" s="155"/>
      <c r="C241" s="195" t="s">
        <v>933</v>
      </c>
      <c r="D241" s="195" t="s">
        <v>224</v>
      </c>
      <c r="E241" s="196" t="s">
        <v>1868</v>
      </c>
      <c r="F241" s="197" t="s">
        <v>1869</v>
      </c>
      <c r="G241" s="198" t="s">
        <v>355</v>
      </c>
      <c r="H241" s="199">
        <v>4</v>
      </c>
      <c r="I241" s="200"/>
      <c r="J241" s="201">
        <f t="shared" si="40"/>
        <v>0</v>
      </c>
      <c r="K241" s="197" t="s">
        <v>1</v>
      </c>
      <c r="L241" s="202"/>
      <c r="M241" s="203" t="s">
        <v>1</v>
      </c>
      <c r="N241" s="204" t="s">
        <v>36</v>
      </c>
      <c r="O241" s="54"/>
      <c r="P241" s="165">
        <f t="shared" si="41"/>
        <v>0</v>
      </c>
      <c r="Q241" s="165">
        <v>0</v>
      </c>
      <c r="R241" s="165">
        <f t="shared" si="42"/>
        <v>0</v>
      </c>
      <c r="S241" s="165">
        <v>0</v>
      </c>
      <c r="T241" s="166">
        <f t="shared" si="43"/>
        <v>0</v>
      </c>
      <c r="AR241" s="167" t="s">
        <v>377</v>
      </c>
      <c r="AT241" s="167" t="s">
        <v>224</v>
      </c>
      <c r="AU241" s="167" t="s">
        <v>82</v>
      </c>
      <c r="AY241" s="16" t="s">
        <v>159</v>
      </c>
      <c r="BE241" s="168">
        <f t="shared" si="44"/>
        <v>0</v>
      </c>
      <c r="BF241" s="168">
        <f t="shared" si="45"/>
        <v>0</v>
      </c>
      <c r="BG241" s="168">
        <f t="shared" si="46"/>
        <v>0</v>
      </c>
      <c r="BH241" s="168">
        <f t="shared" si="47"/>
        <v>0</v>
      </c>
      <c r="BI241" s="168">
        <f t="shared" si="48"/>
        <v>0</v>
      </c>
      <c r="BJ241" s="16" t="s">
        <v>82</v>
      </c>
      <c r="BK241" s="168">
        <f t="shared" si="49"/>
        <v>0</v>
      </c>
      <c r="BL241" s="16" t="s">
        <v>263</v>
      </c>
      <c r="BM241" s="167" t="s">
        <v>1299</v>
      </c>
    </row>
    <row r="242" spans="2:65" s="1" customFormat="1" ht="24" customHeight="1">
      <c r="B242" s="155"/>
      <c r="C242" s="195" t="s">
        <v>938</v>
      </c>
      <c r="D242" s="195" t="s">
        <v>224</v>
      </c>
      <c r="E242" s="196" t="s">
        <v>1870</v>
      </c>
      <c r="F242" s="197" t="s">
        <v>1871</v>
      </c>
      <c r="G242" s="198" t="s">
        <v>355</v>
      </c>
      <c r="H242" s="199">
        <v>4</v>
      </c>
      <c r="I242" s="200"/>
      <c r="J242" s="201">
        <f t="shared" si="40"/>
        <v>0</v>
      </c>
      <c r="K242" s="197" t="s">
        <v>1</v>
      </c>
      <c r="L242" s="202"/>
      <c r="M242" s="203" t="s">
        <v>1</v>
      </c>
      <c r="N242" s="204" t="s">
        <v>36</v>
      </c>
      <c r="O242" s="54"/>
      <c r="P242" s="165">
        <f t="shared" si="41"/>
        <v>0</v>
      </c>
      <c r="Q242" s="165">
        <v>0</v>
      </c>
      <c r="R242" s="165">
        <f t="shared" si="42"/>
        <v>0</v>
      </c>
      <c r="S242" s="165">
        <v>0</v>
      </c>
      <c r="T242" s="166">
        <f t="shared" si="43"/>
        <v>0</v>
      </c>
      <c r="AR242" s="167" t="s">
        <v>377</v>
      </c>
      <c r="AT242" s="167" t="s">
        <v>224</v>
      </c>
      <c r="AU242" s="167" t="s">
        <v>82</v>
      </c>
      <c r="AY242" s="16" t="s">
        <v>159</v>
      </c>
      <c r="BE242" s="168">
        <f t="shared" si="44"/>
        <v>0</v>
      </c>
      <c r="BF242" s="168">
        <f t="shared" si="45"/>
        <v>0</v>
      </c>
      <c r="BG242" s="168">
        <f t="shared" si="46"/>
        <v>0</v>
      </c>
      <c r="BH242" s="168">
        <f t="shared" si="47"/>
        <v>0</v>
      </c>
      <c r="BI242" s="168">
        <f t="shared" si="48"/>
        <v>0</v>
      </c>
      <c r="BJ242" s="16" t="s">
        <v>82</v>
      </c>
      <c r="BK242" s="168">
        <f t="shared" si="49"/>
        <v>0</v>
      </c>
      <c r="BL242" s="16" t="s">
        <v>263</v>
      </c>
      <c r="BM242" s="167" t="s">
        <v>1302</v>
      </c>
    </row>
    <row r="243" spans="2:65" s="1" customFormat="1" ht="24" customHeight="1">
      <c r="B243" s="155"/>
      <c r="C243" s="195" t="s">
        <v>942</v>
      </c>
      <c r="D243" s="195" t="s">
        <v>224</v>
      </c>
      <c r="E243" s="196" t="s">
        <v>1872</v>
      </c>
      <c r="F243" s="197" t="s">
        <v>1873</v>
      </c>
      <c r="G243" s="198" t="s">
        <v>355</v>
      </c>
      <c r="H243" s="199">
        <v>2</v>
      </c>
      <c r="I243" s="200"/>
      <c r="J243" s="201">
        <f t="shared" si="40"/>
        <v>0</v>
      </c>
      <c r="K243" s="197" t="s">
        <v>1</v>
      </c>
      <c r="L243" s="202"/>
      <c r="M243" s="203" t="s">
        <v>1</v>
      </c>
      <c r="N243" s="204" t="s">
        <v>36</v>
      </c>
      <c r="O243" s="54"/>
      <c r="P243" s="165">
        <f t="shared" si="41"/>
        <v>0</v>
      </c>
      <c r="Q243" s="165">
        <v>0</v>
      </c>
      <c r="R243" s="165">
        <f t="shared" si="42"/>
        <v>0</v>
      </c>
      <c r="S243" s="165">
        <v>0</v>
      </c>
      <c r="T243" s="166">
        <f t="shared" si="43"/>
        <v>0</v>
      </c>
      <c r="AR243" s="167" t="s">
        <v>377</v>
      </c>
      <c r="AT243" s="167" t="s">
        <v>224</v>
      </c>
      <c r="AU243" s="167" t="s">
        <v>82</v>
      </c>
      <c r="AY243" s="16" t="s">
        <v>159</v>
      </c>
      <c r="BE243" s="168">
        <f t="shared" si="44"/>
        <v>0</v>
      </c>
      <c r="BF243" s="168">
        <f t="shared" si="45"/>
        <v>0</v>
      </c>
      <c r="BG243" s="168">
        <f t="shared" si="46"/>
        <v>0</v>
      </c>
      <c r="BH243" s="168">
        <f t="shared" si="47"/>
        <v>0</v>
      </c>
      <c r="BI243" s="168">
        <f t="shared" si="48"/>
        <v>0</v>
      </c>
      <c r="BJ243" s="16" t="s">
        <v>82</v>
      </c>
      <c r="BK243" s="168">
        <f t="shared" si="49"/>
        <v>0</v>
      </c>
      <c r="BL243" s="16" t="s">
        <v>263</v>
      </c>
      <c r="BM243" s="167" t="s">
        <v>1305</v>
      </c>
    </row>
    <row r="244" spans="2:65" s="1" customFormat="1" ht="24" customHeight="1">
      <c r="B244" s="155"/>
      <c r="C244" s="195" t="s">
        <v>946</v>
      </c>
      <c r="D244" s="195" t="s">
        <v>224</v>
      </c>
      <c r="E244" s="196" t="s">
        <v>1874</v>
      </c>
      <c r="F244" s="197" t="s">
        <v>1875</v>
      </c>
      <c r="G244" s="198" t="s">
        <v>355</v>
      </c>
      <c r="H244" s="199">
        <v>2</v>
      </c>
      <c r="I244" s="200"/>
      <c r="J244" s="201">
        <f t="shared" si="40"/>
        <v>0</v>
      </c>
      <c r="K244" s="197" t="s">
        <v>1</v>
      </c>
      <c r="L244" s="202"/>
      <c r="M244" s="203" t="s">
        <v>1</v>
      </c>
      <c r="N244" s="204" t="s">
        <v>36</v>
      </c>
      <c r="O244" s="54"/>
      <c r="P244" s="165">
        <f t="shared" si="41"/>
        <v>0</v>
      </c>
      <c r="Q244" s="165">
        <v>0</v>
      </c>
      <c r="R244" s="165">
        <f t="shared" si="42"/>
        <v>0</v>
      </c>
      <c r="S244" s="165">
        <v>0</v>
      </c>
      <c r="T244" s="166">
        <f t="shared" si="43"/>
        <v>0</v>
      </c>
      <c r="AR244" s="167" t="s">
        <v>377</v>
      </c>
      <c r="AT244" s="167" t="s">
        <v>224</v>
      </c>
      <c r="AU244" s="167" t="s">
        <v>82</v>
      </c>
      <c r="AY244" s="16" t="s">
        <v>159</v>
      </c>
      <c r="BE244" s="168">
        <f t="shared" si="44"/>
        <v>0</v>
      </c>
      <c r="BF244" s="168">
        <f t="shared" si="45"/>
        <v>0</v>
      </c>
      <c r="BG244" s="168">
        <f t="shared" si="46"/>
        <v>0</v>
      </c>
      <c r="BH244" s="168">
        <f t="shared" si="47"/>
        <v>0</v>
      </c>
      <c r="BI244" s="168">
        <f t="shared" si="48"/>
        <v>0</v>
      </c>
      <c r="BJ244" s="16" t="s">
        <v>82</v>
      </c>
      <c r="BK244" s="168">
        <f t="shared" si="49"/>
        <v>0</v>
      </c>
      <c r="BL244" s="16" t="s">
        <v>263</v>
      </c>
      <c r="BM244" s="167" t="s">
        <v>1308</v>
      </c>
    </row>
    <row r="245" spans="2:65" s="1" customFormat="1" ht="24" customHeight="1">
      <c r="B245" s="155"/>
      <c r="C245" s="195" t="s">
        <v>950</v>
      </c>
      <c r="D245" s="195" t="s">
        <v>224</v>
      </c>
      <c r="E245" s="196" t="s">
        <v>1876</v>
      </c>
      <c r="F245" s="197" t="s">
        <v>1877</v>
      </c>
      <c r="G245" s="198" t="s">
        <v>355</v>
      </c>
      <c r="H245" s="199">
        <v>3</v>
      </c>
      <c r="I245" s="200"/>
      <c r="J245" s="201">
        <f t="shared" si="40"/>
        <v>0</v>
      </c>
      <c r="K245" s="197" t="s">
        <v>1</v>
      </c>
      <c r="L245" s="202"/>
      <c r="M245" s="203" t="s">
        <v>1</v>
      </c>
      <c r="N245" s="204" t="s">
        <v>36</v>
      </c>
      <c r="O245" s="54"/>
      <c r="P245" s="165">
        <f t="shared" si="41"/>
        <v>0</v>
      </c>
      <c r="Q245" s="165">
        <v>0</v>
      </c>
      <c r="R245" s="165">
        <f t="shared" si="42"/>
        <v>0</v>
      </c>
      <c r="S245" s="165">
        <v>0</v>
      </c>
      <c r="T245" s="166">
        <f t="shared" si="43"/>
        <v>0</v>
      </c>
      <c r="AR245" s="167" t="s">
        <v>377</v>
      </c>
      <c r="AT245" s="167" t="s">
        <v>224</v>
      </c>
      <c r="AU245" s="167" t="s">
        <v>82</v>
      </c>
      <c r="AY245" s="16" t="s">
        <v>159</v>
      </c>
      <c r="BE245" s="168">
        <f t="shared" si="44"/>
        <v>0</v>
      </c>
      <c r="BF245" s="168">
        <f t="shared" si="45"/>
        <v>0</v>
      </c>
      <c r="BG245" s="168">
        <f t="shared" si="46"/>
        <v>0</v>
      </c>
      <c r="BH245" s="168">
        <f t="shared" si="47"/>
        <v>0</v>
      </c>
      <c r="BI245" s="168">
        <f t="shared" si="48"/>
        <v>0</v>
      </c>
      <c r="BJ245" s="16" t="s">
        <v>82</v>
      </c>
      <c r="BK245" s="168">
        <f t="shared" si="49"/>
        <v>0</v>
      </c>
      <c r="BL245" s="16" t="s">
        <v>263</v>
      </c>
      <c r="BM245" s="167" t="s">
        <v>1311</v>
      </c>
    </row>
    <row r="246" spans="2:65" s="1" customFormat="1" ht="24" customHeight="1">
      <c r="B246" s="155"/>
      <c r="C246" s="195" t="s">
        <v>955</v>
      </c>
      <c r="D246" s="195" t="s">
        <v>224</v>
      </c>
      <c r="E246" s="196" t="s">
        <v>1878</v>
      </c>
      <c r="F246" s="197" t="s">
        <v>1879</v>
      </c>
      <c r="G246" s="198" t="s">
        <v>355</v>
      </c>
      <c r="H246" s="199">
        <v>1</v>
      </c>
      <c r="I246" s="200"/>
      <c r="J246" s="201">
        <f t="shared" si="40"/>
        <v>0</v>
      </c>
      <c r="K246" s="197" t="s">
        <v>1</v>
      </c>
      <c r="L246" s="202"/>
      <c r="M246" s="203" t="s">
        <v>1</v>
      </c>
      <c r="N246" s="204" t="s">
        <v>36</v>
      </c>
      <c r="O246" s="54"/>
      <c r="P246" s="165">
        <f t="shared" si="41"/>
        <v>0</v>
      </c>
      <c r="Q246" s="165">
        <v>0</v>
      </c>
      <c r="R246" s="165">
        <f t="shared" si="42"/>
        <v>0</v>
      </c>
      <c r="S246" s="165">
        <v>0</v>
      </c>
      <c r="T246" s="166">
        <f t="shared" si="43"/>
        <v>0</v>
      </c>
      <c r="AR246" s="167" t="s">
        <v>377</v>
      </c>
      <c r="AT246" s="167" t="s">
        <v>224</v>
      </c>
      <c r="AU246" s="167" t="s">
        <v>82</v>
      </c>
      <c r="AY246" s="16" t="s">
        <v>159</v>
      </c>
      <c r="BE246" s="168">
        <f t="shared" si="44"/>
        <v>0</v>
      </c>
      <c r="BF246" s="168">
        <f t="shared" si="45"/>
        <v>0</v>
      </c>
      <c r="BG246" s="168">
        <f t="shared" si="46"/>
        <v>0</v>
      </c>
      <c r="BH246" s="168">
        <f t="shared" si="47"/>
        <v>0</v>
      </c>
      <c r="BI246" s="168">
        <f t="shared" si="48"/>
        <v>0</v>
      </c>
      <c r="BJ246" s="16" t="s">
        <v>82</v>
      </c>
      <c r="BK246" s="168">
        <f t="shared" si="49"/>
        <v>0</v>
      </c>
      <c r="BL246" s="16" t="s">
        <v>263</v>
      </c>
      <c r="BM246" s="167" t="s">
        <v>1314</v>
      </c>
    </row>
    <row r="247" spans="2:65" s="1" customFormat="1" ht="24" customHeight="1">
      <c r="B247" s="155"/>
      <c r="C247" s="195" t="s">
        <v>959</v>
      </c>
      <c r="D247" s="195" t="s">
        <v>224</v>
      </c>
      <c r="E247" s="196" t="s">
        <v>1880</v>
      </c>
      <c r="F247" s="197" t="s">
        <v>1881</v>
      </c>
      <c r="G247" s="198" t="s">
        <v>355</v>
      </c>
      <c r="H247" s="199">
        <v>1</v>
      </c>
      <c r="I247" s="200"/>
      <c r="J247" s="201">
        <f t="shared" si="40"/>
        <v>0</v>
      </c>
      <c r="K247" s="197" t="s">
        <v>1</v>
      </c>
      <c r="L247" s="202"/>
      <c r="M247" s="203" t="s">
        <v>1</v>
      </c>
      <c r="N247" s="204" t="s">
        <v>36</v>
      </c>
      <c r="O247" s="54"/>
      <c r="P247" s="165">
        <f t="shared" si="41"/>
        <v>0</v>
      </c>
      <c r="Q247" s="165">
        <v>0</v>
      </c>
      <c r="R247" s="165">
        <f t="shared" si="42"/>
        <v>0</v>
      </c>
      <c r="S247" s="165">
        <v>0</v>
      </c>
      <c r="T247" s="166">
        <f t="shared" si="43"/>
        <v>0</v>
      </c>
      <c r="AR247" s="167" t="s">
        <v>377</v>
      </c>
      <c r="AT247" s="167" t="s">
        <v>224</v>
      </c>
      <c r="AU247" s="167" t="s">
        <v>82</v>
      </c>
      <c r="AY247" s="16" t="s">
        <v>159</v>
      </c>
      <c r="BE247" s="168">
        <f t="shared" si="44"/>
        <v>0</v>
      </c>
      <c r="BF247" s="168">
        <f t="shared" si="45"/>
        <v>0</v>
      </c>
      <c r="BG247" s="168">
        <f t="shared" si="46"/>
        <v>0</v>
      </c>
      <c r="BH247" s="168">
        <f t="shared" si="47"/>
        <v>0</v>
      </c>
      <c r="BI247" s="168">
        <f t="shared" si="48"/>
        <v>0</v>
      </c>
      <c r="BJ247" s="16" t="s">
        <v>82</v>
      </c>
      <c r="BK247" s="168">
        <f t="shared" si="49"/>
        <v>0</v>
      </c>
      <c r="BL247" s="16" t="s">
        <v>263</v>
      </c>
      <c r="BM247" s="167" t="s">
        <v>1317</v>
      </c>
    </row>
    <row r="248" spans="2:65" s="1" customFormat="1" ht="24" customHeight="1">
      <c r="B248" s="155"/>
      <c r="C248" s="156" t="s">
        <v>963</v>
      </c>
      <c r="D248" s="156" t="s">
        <v>161</v>
      </c>
      <c r="E248" s="157" t="s">
        <v>1882</v>
      </c>
      <c r="F248" s="158" t="s">
        <v>1883</v>
      </c>
      <c r="G248" s="159" t="s">
        <v>202</v>
      </c>
      <c r="H248" s="160">
        <v>100</v>
      </c>
      <c r="I248" s="161"/>
      <c r="J248" s="162">
        <f t="shared" si="40"/>
        <v>0</v>
      </c>
      <c r="K248" s="158" t="s">
        <v>1</v>
      </c>
      <c r="L248" s="31"/>
      <c r="M248" s="163" t="s">
        <v>1</v>
      </c>
      <c r="N248" s="164" t="s">
        <v>36</v>
      </c>
      <c r="O248" s="54"/>
      <c r="P248" s="165">
        <f t="shared" si="41"/>
        <v>0</v>
      </c>
      <c r="Q248" s="165">
        <v>0</v>
      </c>
      <c r="R248" s="165">
        <f t="shared" si="42"/>
        <v>0</v>
      </c>
      <c r="S248" s="165">
        <v>0</v>
      </c>
      <c r="T248" s="166">
        <f t="shared" si="43"/>
        <v>0</v>
      </c>
      <c r="AR248" s="167" t="s">
        <v>263</v>
      </c>
      <c r="AT248" s="167" t="s">
        <v>161</v>
      </c>
      <c r="AU248" s="167" t="s">
        <v>82</v>
      </c>
      <c r="AY248" s="16" t="s">
        <v>159</v>
      </c>
      <c r="BE248" s="168">
        <f t="shared" si="44"/>
        <v>0</v>
      </c>
      <c r="BF248" s="168">
        <f t="shared" si="45"/>
        <v>0</v>
      </c>
      <c r="BG248" s="168">
        <f t="shared" si="46"/>
        <v>0</v>
      </c>
      <c r="BH248" s="168">
        <f t="shared" si="47"/>
        <v>0</v>
      </c>
      <c r="BI248" s="168">
        <f t="shared" si="48"/>
        <v>0</v>
      </c>
      <c r="BJ248" s="16" t="s">
        <v>82</v>
      </c>
      <c r="BK248" s="168">
        <f t="shared" si="49"/>
        <v>0</v>
      </c>
      <c r="BL248" s="16" t="s">
        <v>263</v>
      </c>
      <c r="BM248" s="167" t="s">
        <v>1320</v>
      </c>
    </row>
    <row r="249" spans="2:65" s="1" customFormat="1" ht="24" customHeight="1">
      <c r="B249" s="155"/>
      <c r="C249" s="156" t="s">
        <v>969</v>
      </c>
      <c r="D249" s="156" t="s">
        <v>161</v>
      </c>
      <c r="E249" s="157" t="s">
        <v>1884</v>
      </c>
      <c r="F249" s="158" t="s">
        <v>1885</v>
      </c>
      <c r="G249" s="159" t="s">
        <v>355</v>
      </c>
      <c r="H249" s="160">
        <v>57</v>
      </c>
      <c r="I249" s="161"/>
      <c r="J249" s="162">
        <f t="shared" si="40"/>
        <v>0</v>
      </c>
      <c r="K249" s="158" t="s">
        <v>1</v>
      </c>
      <c r="L249" s="31"/>
      <c r="M249" s="163" t="s">
        <v>1</v>
      </c>
      <c r="N249" s="164" t="s">
        <v>36</v>
      </c>
      <c r="O249" s="54"/>
      <c r="P249" s="165">
        <f t="shared" si="41"/>
        <v>0</v>
      </c>
      <c r="Q249" s="165">
        <v>0</v>
      </c>
      <c r="R249" s="165">
        <f t="shared" si="42"/>
        <v>0</v>
      </c>
      <c r="S249" s="165">
        <v>0</v>
      </c>
      <c r="T249" s="166">
        <f t="shared" si="43"/>
        <v>0</v>
      </c>
      <c r="AR249" s="167" t="s">
        <v>263</v>
      </c>
      <c r="AT249" s="167" t="s">
        <v>161</v>
      </c>
      <c r="AU249" s="167" t="s">
        <v>82</v>
      </c>
      <c r="AY249" s="16" t="s">
        <v>159</v>
      </c>
      <c r="BE249" s="168">
        <f t="shared" si="44"/>
        <v>0</v>
      </c>
      <c r="BF249" s="168">
        <f t="shared" si="45"/>
        <v>0</v>
      </c>
      <c r="BG249" s="168">
        <f t="shared" si="46"/>
        <v>0</v>
      </c>
      <c r="BH249" s="168">
        <f t="shared" si="47"/>
        <v>0</v>
      </c>
      <c r="BI249" s="168">
        <f t="shared" si="48"/>
        <v>0</v>
      </c>
      <c r="BJ249" s="16" t="s">
        <v>82</v>
      </c>
      <c r="BK249" s="168">
        <f t="shared" si="49"/>
        <v>0</v>
      </c>
      <c r="BL249" s="16" t="s">
        <v>263</v>
      </c>
      <c r="BM249" s="167" t="s">
        <v>1323</v>
      </c>
    </row>
    <row r="250" spans="2:65" s="1" customFormat="1" ht="24" customHeight="1">
      <c r="B250" s="155"/>
      <c r="C250" s="156" t="s">
        <v>975</v>
      </c>
      <c r="D250" s="156" t="s">
        <v>161</v>
      </c>
      <c r="E250" s="157" t="s">
        <v>1886</v>
      </c>
      <c r="F250" s="158" t="s">
        <v>1887</v>
      </c>
      <c r="G250" s="159" t="s">
        <v>227</v>
      </c>
      <c r="H250" s="160">
        <v>2.2829999999999999</v>
      </c>
      <c r="I250" s="161"/>
      <c r="J250" s="162">
        <f t="shared" si="40"/>
        <v>0</v>
      </c>
      <c r="K250" s="158" t="s">
        <v>1</v>
      </c>
      <c r="L250" s="31"/>
      <c r="M250" s="163" t="s">
        <v>1</v>
      </c>
      <c r="N250" s="164" t="s">
        <v>36</v>
      </c>
      <c r="O250" s="54"/>
      <c r="P250" s="165">
        <f t="shared" si="41"/>
        <v>0</v>
      </c>
      <c r="Q250" s="165">
        <v>0</v>
      </c>
      <c r="R250" s="165">
        <f t="shared" si="42"/>
        <v>0</v>
      </c>
      <c r="S250" s="165">
        <v>0</v>
      </c>
      <c r="T250" s="166">
        <f t="shared" si="43"/>
        <v>0</v>
      </c>
      <c r="AR250" s="167" t="s">
        <v>263</v>
      </c>
      <c r="AT250" s="167" t="s">
        <v>161</v>
      </c>
      <c r="AU250" s="167" t="s">
        <v>82</v>
      </c>
      <c r="AY250" s="16" t="s">
        <v>159</v>
      </c>
      <c r="BE250" s="168">
        <f t="shared" si="44"/>
        <v>0</v>
      </c>
      <c r="BF250" s="168">
        <f t="shared" si="45"/>
        <v>0</v>
      </c>
      <c r="BG250" s="168">
        <f t="shared" si="46"/>
        <v>0</v>
      </c>
      <c r="BH250" s="168">
        <f t="shared" si="47"/>
        <v>0</v>
      </c>
      <c r="BI250" s="168">
        <f t="shared" si="48"/>
        <v>0</v>
      </c>
      <c r="BJ250" s="16" t="s">
        <v>82</v>
      </c>
      <c r="BK250" s="168">
        <f t="shared" si="49"/>
        <v>0</v>
      </c>
      <c r="BL250" s="16" t="s">
        <v>263</v>
      </c>
      <c r="BM250" s="167" t="s">
        <v>1326</v>
      </c>
    </row>
    <row r="251" spans="2:65" s="11" customFormat="1" ht="22.95" customHeight="1">
      <c r="B251" s="142"/>
      <c r="D251" s="143" t="s">
        <v>69</v>
      </c>
      <c r="E251" s="153" t="s">
        <v>438</v>
      </c>
      <c r="F251" s="153" t="s">
        <v>439</v>
      </c>
      <c r="I251" s="145"/>
      <c r="J251" s="154">
        <f>BK251</f>
        <v>0</v>
      </c>
      <c r="L251" s="142"/>
      <c r="M251" s="147"/>
      <c r="N251" s="148"/>
      <c r="O251" s="148"/>
      <c r="P251" s="149">
        <f>SUM(P252:P255)</f>
        <v>0</v>
      </c>
      <c r="Q251" s="148"/>
      <c r="R251" s="149">
        <f>SUM(R252:R255)</f>
        <v>0</v>
      </c>
      <c r="S251" s="148"/>
      <c r="T251" s="150">
        <f>SUM(T252:T255)</f>
        <v>0</v>
      </c>
      <c r="AR251" s="143" t="s">
        <v>82</v>
      </c>
      <c r="AT251" s="151" t="s">
        <v>69</v>
      </c>
      <c r="AU251" s="151" t="s">
        <v>74</v>
      </c>
      <c r="AY251" s="143" t="s">
        <v>159</v>
      </c>
      <c r="BK251" s="152">
        <f>SUM(BK252:BK255)</f>
        <v>0</v>
      </c>
    </row>
    <row r="252" spans="2:65" s="1" customFormat="1" ht="16.5" customHeight="1">
      <c r="B252" s="155"/>
      <c r="C252" s="156" t="s">
        <v>982</v>
      </c>
      <c r="D252" s="156" t="s">
        <v>161</v>
      </c>
      <c r="E252" s="157" t="s">
        <v>1630</v>
      </c>
      <c r="F252" s="158" t="s">
        <v>1631</v>
      </c>
      <c r="G252" s="159" t="s">
        <v>907</v>
      </c>
      <c r="H252" s="160">
        <v>100</v>
      </c>
      <c r="I252" s="161"/>
      <c r="J252" s="162">
        <f>ROUND(I252*H252,2)</f>
        <v>0</v>
      </c>
      <c r="K252" s="158" t="s">
        <v>1</v>
      </c>
      <c r="L252" s="31"/>
      <c r="M252" s="163" t="s">
        <v>1</v>
      </c>
      <c r="N252" s="164" t="s">
        <v>36</v>
      </c>
      <c r="O252" s="54"/>
      <c r="P252" s="165">
        <f>O252*H252</f>
        <v>0</v>
      </c>
      <c r="Q252" s="165">
        <v>0</v>
      </c>
      <c r="R252" s="165">
        <f>Q252*H252</f>
        <v>0</v>
      </c>
      <c r="S252" s="165">
        <v>0</v>
      </c>
      <c r="T252" s="166">
        <f>S252*H252</f>
        <v>0</v>
      </c>
      <c r="AR252" s="167" t="s">
        <v>263</v>
      </c>
      <c r="AT252" s="167" t="s">
        <v>161</v>
      </c>
      <c r="AU252" s="167" t="s">
        <v>82</v>
      </c>
      <c r="AY252" s="16" t="s">
        <v>159</v>
      </c>
      <c r="BE252" s="168">
        <f>IF(N252="základná",J252,0)</f>
        <v>0</v>
      </c>
      <c r="BF252" s="168">
        <f>IF(N252="znížená",J252,0)</f>
        <v>0</v>
      </c>
      <c r="BG252" s="168">
        <f>IF(N252="zákl. prenesená",J252,0)</f>
        <v>0</v>
      </c>
      <c r="BH252" s="168">
        <f>IF(N252="zníž. prenesená",J252,0)</f>
        <v>0</v>
      </c>
      <c r="BI252" s="168">
        <f>IF(N252="nulová",J252,0)</f>
        <v>0</v>
      </c>
      <c r="BJ252" s="16" t="s">
        <v>82</v>
      </c>
      <c r="BK252" s="168">
        <f>ROUND(I252*H252,2)</f>
        <v>0</v>
      </c>
      <c r="BL252" s="16" t="s">
        <v>263</v>
      </c>
      <c r="BM252" s="167" t="s">
        <v>1329</v>
      </c>
    </row>
    <row r="253" spans="2:65" s="1" customFormat="1" ht="16.5" customHeight="1">
      <c r="B253" s="155"/>
      <c r="C253" s="195" t="s">
        <v>989</v>
      </c>
      <c r="D253" s="195" t="s">
        <v>224</v>
      </c>
      <c r="E253" s="196" t="s">
        <v>1888</v>
      </c>
      <c r="F253" s="197" t="s">
        <v>1889</v>
      </c>
      <c r="G253" s="198" t="s">
        <v>1890</v>
      </c>
      <c r="H253" s="199">
        <v>100</v>
      </c>
      <c r="I253" s="200"/>
      <c r="J253" s="201">
        <f>ROUND(I253*H253,2)</f>
        <v>0</v>
      </c>
      <c r="K253" s="197" t="s">
        <v>1</v>
      </c>
      <c r="L253" s="202"/>
      <c r="M253" s="203" t="s">
        <v>1</v>
      </c>
      <c r="N253" s="204" t="s">
        <v>36</v>
      </c>
      <c r="O253" s="54"/>
      <c r="P253" s="165">
        <f>O253*H253</f>
        <v>0</v>
      </c>
      <c r="Q253" s="165">
        <v>0</v>
      </c>
      <c r="R253" s="165">
        <f>Q253*H253</f>
        <v>0</v>
      </c>
      <c r="S253" s="165">
        <v>0</v>
      </c>
      <c r="T253" s="166">
        <f>S253*H253</f>
        <v>0</v>
      </c>
      <c r="AR253" s="167" t="s">
        <v>377</v>
      </c>
      <c r="AT253" s="167" t="s">
        <v>224</v>
      </c>
      <c r="AU253" s="167" t="s">
        <v>82</v>
      </c>
      <c r="AY253" s="16" t="s">
        <v>159</v>
      </c>
      <c r="BE253" s="168">
        <f>IF(N253="základná",J253,0)</f>
        <v>0</v>
      </c>
      <c r="BF253" s="168">
        <f>IF(N253="znížená",J253,0)</f>
        <v>0</v>
      </c>
      <c r="BG253" s="168">
        <f>IF(N253="zákl. prenesená",J253,0)</f>
        <v>0</v>
      </c>
      <c r="BH253" s="168">
        <f>IF(N253="zníž. prenesená",J253,0)</f>
        <v>0</v>
      </c>
      <c r="BI253" s="168">
        <f>IF(N253="nulová",J253,0)</f>
        <v>0</v>
      </c>
      <c r="BJ253" s="16" t="s">
        <v>82</v>
      </c>
      <c r="BK253" s="168">
        <f>ROUND(I253*H253,2)</f>
        <v>0</v>
      </c>
      <c r="BL253" s="16" t="s">
        <v>263</v>
      </c>
      <c r="BM253" s="167" t="s">
        <v>1332</v>
      </c>
    </row>
    <row r="254" spans="2:65" s="1" customFormat="1" ht="24" customHeight="1">
      <c r="B254" s="155"/>
      <c r="C254" s="195" t="s">
        <v>994</v>
      </c>
      <c r="D254" s="195" t="s">
        <v>224</v>
      </c>
      <c r="E254" s="196" t="s">
        <v>1633</v>
      </c>
      <c r="F254" s="197" t="s">
        <v>1634</v>
      </c>
      <c r="G254" s="198" t="s">
        <v>1778</v>
      </c>
      <c r="H254" s="199">
        <v>1</v>
      </c>
      <c r="I254" s="200"/>
      <c r="J254" s="201">
        <f>ROUND(I254*H254,2)</f>
        <v>0</v>
      </c>
      <c r="K254" s="197" t="s">
        <v>1</v>
      </c>
      <c r="L254" s="202"/>
      <c r="M254" s="203" t="s">
        <v>1</v>
      </c>
      <c r="N254" s="204" t="s">
        <v>36</v>
      </c>
      <c r="O254" s="54"/>
      <c r="P254" s="165">
        <f>O254*H254</f>
        <v>0</v>
      </c>
      <c r="Q254" s="165">
        <v>0</v>
      </c>
      <c r="R254" s="165">
        <f>Q254*H254</f>
        <v>0</v>
      </c>
      <c r="S254" s="165">
        <v>0</v>
      </c>
      <c r="T254" s="166">
        <f>S254*H254</f>
        <v>0</v>
      </c>
      <c r="AR254" s="167" t="s">
        <v>377</v>
      </c>
      <c r="AT254" s="167" t="s">
        <v>224</v>
      </c>
      <c r="AU254" s="167" t="s">
        <v>82</v>
      </c>
      <c r="AY254" s="16" t="s">
        <v>159</v>
      </c>
      <c r="BE254" s="168">
        <f>IF(N254="základná",J254,0)</f>
        <v>0</v>
      </c>
      <c r="BF254" s="168">
        <f>IF(N254="znížená",J254,0)</f>
        <v>0</v>
      </c>
      <c r="BG254" s="168">
        <f>IF(N254="zákl. prenesená",J254,0)</f>
        <v>0</v>
      </c>
      <c r="BH254" s="168">
        <f>IF(N254="zníž. prenesená",J254,0)</f>
        <v>0</v>
      </c>
      <c r="BI254" s="168">
        <f>IF(N254="nulová",J254,0)</f>
        <v>0</v>
      </c>
      <c r="BJ254" s="16" t="s">
        <v>82</v>
      </c>
      <c r="BK254" s="168">
        <f>ROUND(I254*H254,2)</f>
        <v>0</v>
      </c>
      <c r="BL254" s="16" t="s">
        <v>263</v>
      </c>
      <c r="BM254" s="167" t="s">
        <v>1335</v>
      </c>
    </row>
    <row r="255" spans="2:65" s="1" customFormat="1" ht="24" customHeight="1">
      <c r="B255" s="155"/>
      <c r="C255" s="156" t="s">
        <v>1000</v>
      </c>
      <c r="D255" s="156" t="s">
        <v>161</v>
      </c>
      <c r="E255" s="157" t="s">
        <v>1661</v>
      </c>
      <c r="F255" s="158" t="s">
        <v>965</v>
      </c>
      <c r="G255" s="159" t="s">
        <v>227</v>
      </c>
      <c r="H255" s="160">
        <v>0.1</v>
      </c>
      <c r="I255" s="161"/>
      <c r="J255" s="162">
        <f>ROUND(I255*H255,2)</f>
        <v>0</v>
      </c>
      <c r="K255" s="158" t="s">
        <v>1</v>
      </c>
      <c r="L255" s="31"/>
      <c r="M255" s="163" t="s">
        <v>1</v>
      </c>
      <c r="N255" s="164" t="s">
        <v>36</v>
      </c>
      <c r="O255" s="54"/>
      <c r="P255" s="165">
        <f>O255*H255</f>
        <v>0</v>
      </c>
      <c r="Q255" s="165">
        <v>0</v>
      </c>
      <c r="R255" s="165">
        <f>Q255*H255</f>
        <v>0</v>
      </c>
      <c r="S255" s="165">
        <v>0</v>
      </c>
      <c r="T255" s="166">
        <f>S255*H255</f>
        <v>0</v>
      </c>
      <c r="AR255" s="167" t="s">
        <v>263</v>
      </c>
      <c r="AT255" s="167" t="s">
        <v>161</v>
      </c>
      <c r="AU255" s="167" t="s">
        <v>82</v>
      </c>
      <c r="AY255" s="16" t="s">
        <v>159</v>
      </c>
      <c r="BE255" s="168">
        <f>IF(N255="základná",J255,0)</f>
        <v>0</v>
      </c>
      <c r="BF255" s="168">
        <f>IF(N255="znížená",J255,0)</f>
        <v>0</v>
      </c>
      <c r="BG255" s="168">
        <f>IF(N255="zákl. prenesená",J255,0)</f>
        <v>0</v>
      </c>
      <c r="BH255" s="168">
        <f>IF(N255="zníž. prenesená",J255,0)</f>
        <v>0</v>
      </c>
      <c r="BI255" s="168">
        <f>IF(N255="nulová",J255,0)</f>
        <v>0</v>
      </c>
      <c r="BJ255" s="16" t="s">
        <v>82</v>
      </c>
      <c r="BK255" s="168">
        <f>ROUND(I255*H255,2)</f>
        <v>0</v>
      </c>
      <c r="BL255" s="16" t="s">
        <v>263</v>
      </c>
      <c r="BM255" s="167" t="s">
        <v>1338</v>
      </c>
    </row>
    <row r="256" spans="2:65" s="11" customFormat="1" ht="25.95" customHeight="1">
      <c r="B256" s="142"/>
      <c r="D256" s="143" t="s">
        <v>69</v>
      </c>
      <c r="E256" s="144" t="s">
        <v>1891</v>
      </c>
      <c r="F256" s="144" t="s">
        <v>1892</v>
      </c>
      <c r="I256" s="145"/>
      <c r="J256" s="146">
        <f>BK256</f>
        <v>0</v>
      </c>
      <c r="L256" s="142"/>
      <c r="M256" s="147"/>
      <c r="N256" s="148"/>
      <c r="O256" s="148"/>
      <c r="P256" s="149">
        <f>SUM(P257:P259)</f>
        <v>0</v>
      </c>
      <c r="Q256" s="148"/>
      <c r="R256" s="149">
        <f>SUM(R257:R259)</f>
        <v>0</v>
      </c>
      <c r="S256" s="148"/>
      <c r="T256" s="150">
        <f>SUM(T257:T259)</f>
        <v>0</v>
      </c>
      <c r="AR256" s="143" t="s">
        <v>165</v>
      </c>
      <c r="AT256" s="151" t="s">
        <v>69</v>
      </c>
      <c r="AU256" s="151" t="s">
        <v>70</v>
      </c>
      <c r="AY256" s="143" t="s">
        <v>159</v>
      </c>
      <c r="BK256" s="152">
        <f>SUM(BK257:BK259)</f>
        <v>0</v>
      </c>
    </row>
    <row r="257" spans="2:65" s="1" customFormat="1" ht="36" customHeight="1">
      <c r="B257" s="155"/>
      <c r="C257" s="156" t="s">
        <v>1006</v>
      </c>
      <c r="D257" s="156" t="s">
        <v>161</v>
      </c>
      <c r="E257" s="157" t="s">
        <v>1893</v>
      </c>
      <c r="F257" s="158" t="s">
        <v>1894</v>
      </c>
      <c r="G257" s="159" t="s">
        <v>1895</v>
      </c>
      <c r="H257" s="160">
        <v>24</v>
      </c>
      <c r="I257" s="161"/>
      <c r="J257" s="162">
        <f>ROUND(I257*H257,2)</f>
        <v>0</v>
      </c>
      <c r="K257" s="158" t="s">
        <v>1</v>
      </c>
      <c r="L257" s="31"/>
      <c r="M257" s="163" t="s">
        <v>1</v>
      </c>
      <c r="N257" s="164" t="s">
        <v>36</v>
      </c>
      <c r="O257" s="54"/>
      <c r="P257" s="165">
        <f>O257*H257</f>
        <v>0</v>
      </c>
      <c r="Q257" s="165">
        <v>0</v>
      </c>
      <c r="R257" s="165">
        <f>Q257*H257</f>
        <v>0</v>
      </c>
      <c r="S257" s="165">
        <v>0</v>
      </c>
      <c r="T257" s="166">
        <f>S257*H257</f>
        <v>0</v>
      </c>
      <c r="AR257" s="167" t="s">
        <v>1896</v>
      </c>
      <c r="AT257" s="167" t="s">
        <v>161</v>
      </c>
      <c r="AU257" s="167" t="s">
        <v>74</v>
      </c>
      <c r="AY257" s="16" t="s">
        <v>159</v>
      </c>
      <c r="BE257" s="168">
        <f>IF(N257="základná",J257,0)</f>
        <v>0</v>
      </c>
      <c r="BF257" s="168">
        <f>IF(N257="znížená",J257,0)</f>
        <v>0</v>
      </c>
      <c r="BG257" s="168">
        <f>IF(N257="zákl. prenesená",J257,0)</f>
        <v>0</v>
      </c>
      <c r="BH257" s="168">
        <f>IF(N257="zníž. prenesená",J257,0)</f>
        <v>0</v>
      </c>
      <c r="BI257" s="168">
        <f>IF(N257="nulová",J257,0)</f>
        <v>0</v>
      </c>
      <c r="BJ257" s="16" t="s">
        <v>82</v>
      </c>
      <c r="BK257" s="168">
        <f>ROUND(I257*H257,2)</f>
        <v>0</v>
      </c>
      <c r="BL257" s="16" t="s">
        <v>1896</v>
      </c>
      <c r="BM257" s="167" t="s">
        <v>1341</v>
      </c>
    </row>
    <row r="258" spans="2:65" s="1" customFormat="1" ht="36" customHeight="1">
      <c r="B258" s="155"/>
      <c r="C258" s="156" t="s">
        <v>1011</v>
      </c>
      <c r="D258" s="156" t="s">
        <v>161</v>
      </c>
      <c r="E258" s="157" t="s">
        <v>1897</v>
      </c>
      <c r="F258" s="158" t="s">
        <v>1898</v>
      </c>
      <c r="G258" s="159" t="s">
        <v>1778</v>
      </c>
      <c r="H258" s="160">
        <v>1</v>
      </c>
      <c r="I258" s="161"/>
      <c r="J258" s="162">
        <f>ROUND(I258*H258,2)</f>
        <v>0</v>
      </c>
      <c r="K258" s="158" t="s">
        <v>1</v>
      </c>
      <c r="L258" s="31"/>
      <c r="M258" s="163" t="s">
        <v>1</v>
      </c>
      <c r="N258" s="164" t="s">
        <v>36</v>
      </c>
      <c r="O258" s="54"/>
      <c r="P258" s="165">
        <f>O258*H258</f>
        <v>0</v>
      </c>
      <c r="Q258" s="165">
        <v>0</v>
      </c>
      <c r="R258" s="165">
        <f>Q258*H258</f>
        <v>0</v>
      </c>
      <c r="S258" s="165">
        <v>0</v>
      </c>
      <c r="T258" s="166">
        <f>S258*H258</f>
        <v>0</v>
      </c>
      <c r="AR258" s="167" t="s">
        <v>1896</v>
      </c>
      <c r="AT258" s="167" t="s">
        <v>161</v>
      </c>
      <c r="AU258" s="167" t="s">
        <v>74</v>
      </c>
      <c r="AY258" s="16" t="s">
        <v>159</v>
      </c>
      <c r="BE258" s="168">
        <f>IF(N258="základná",J258,0)</f>
        <v>0</v>
      </c>
      <c r="BF258" s="168">
        <f>IF(N258="znížená",J258,0)</f>
        <v>0</v>
      </c>
      <c r="BG258" s="168">
        <f>IF(N258="zákl. prenesená",J258,0)</f>
        <v>0</v>
      </c>
      <c r="BH258" s="168">
        <f>IF(N258="zníž. prenesená",J258,0)</f>
        <v>0</v>
      </c>
      <c r="BI258" s="168">
        <f>IF(N258="nulová",J258,0)</f>
        <v>0</v>
      </c>
      <c r="BJ258" s="16" t="s">
        <v>82</v>
      </c>
      <c r="BK258" s="168">
        <f>ROUND(I258*H258,2)</f>
        <v>0</v>
      </c>
      <c r="BL258" s="16" t="s">
        <v>1896</v>
      </c>
      <c r="BM258" s="167" t="s">
        <v>1344</v>
      </c>
    </row>
    <row r="259" spans="2:65" s="1" customFormat="1" ht="24" customHeight="1">
      <c r="B259" s="155"/>
      <c r="C259" s="156" t="s">
        <v>1017</v>
      </c>
      <c r="D259" s="156" t="s">
        <v>161</v>
      </c>
      <c r="E259" s="157" t="s">
        <v>1899</v>
      </c>
      <c r="F259" s="158" t="s">
        <v>1900</v>
      </c>
      <c r="G259" s="159" t="s">
        <v>1778</v>
      </c>
      <c r="H259" s="160">
        <v>1</v>
      </c>
      <c r="I259" s="161"/>
      <c r="J259" s="162">
        <f>ROUND(I259*H259,2)</f>
        <v>0</v>
      </c>
      <c r="K259" s="158" t="s">
        <v>1</v>
      </c>
      <c r="L259" s="31"/>
      <c r="M259" s="206" t="s">
        <v>1</v>
      </c>
      <c r="N259" s="207" t="s">
        <v>36</v>
      </c>
      <c r="O259" s="208"/>
      <c r="P259" s="209">
        <f>O259*H259</f>
        <v>0</v>
      </c>
      <c r="Q259" s="209">
        <v>0</v>
      </c>
      <c r="R259" s="209">
        <f>Q259*H259</f>
        <v>0</v>
      </c>
      <c r="S259" s="209">
        <v>0</v>
      </c>
      <c r="T259" s="210">
        <f>S259*H259</f>
        <v>0</v>
      </c>
      <c r="AR259" s="167" t="s">
        <v>1896</v>
      </c>
      <c r="AT259" s="167" t="s">
        <v>161</v>
      </c>
      <c r="AU259" s="167" t="s">
        <v>74</v>
      </c>
      <c r="AY259" s="16" t="s">
        <v>159</v>
      </c>
      <c r="BE259" s="168">
        <f>IF(N259="základná",J259,0)</f>
        <v>0</v>
      </c>
      <c r="BF259" s="168">
        <f>IF(N259="znížená",J259,0)</f>
        <v>0</v>
      </c>
      <c r="BG259" s="168">
        <f>IF(N259="zákl. prenesená",J259,0)</f>
        <v>0</v>
      </c>
      <c r="BH259" s="168">
        <f>IF(N259="zníž. prenesená",J259,0)</f>
        <v>0</v>
      </c>
      <c r="BI259" s="168">
        <f>IF(N259="nulová",J259,0)</f>
        <v>0</v>
      </c>
      <c r="BJ259" s="16" t="s">
        <v>82</v>
      </c>
      <c r="BK259" s="168">
        <f>ROUND(I259*H259,2)</f>
        <v>0</v>
      </c>
      <c r="BL259" s="16" t="s">
        <v>1896</v>
      </c>
      <c r="BM259" s="167" t="s">
        <v>1347</v>
      </c>
    </row>
    <row r="260" spans="2:65" s="1" customFormat="1" ht="6.9" customHeight="1">
      <c r="B260" s="43"/>
      <c r="C260" s="44"/>
      <c r="D260" s="44"/>
      <c r="E260" s="44"/>
      <c r="F260" s="44"/>
      <c r="G260" s="44"/>
      <c r="H260" s="44"/>
      <c r="I260" s="116"/>
      <c r="J260" s="44"/>
      <c r="K260" s="44"/>
      <c r="L260" s="31"/>
    </row>
  </sheetData>
  <autoFilter ref="C128:K259"/>
  <mergeCells count="12">
    <mergeCell ref="E121:H121"/>
    <mergeCell ref="L2:V2"/>
    <mergeCell ref="E85:H85"/>
    <mergeCell ref="E87:H87"/>
    <mergeCell ref="E89:H89"/>
    <mergeCell ref="E117:H117"/>
    <mergeCell ref="E119:H119"/>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6.xml><?xml version="1.0" encoding="utf-8"?>
<worksheet xmlns="http://schemas.openxmlformats.org/spreadsheetml/2006/main" xmlns:r="http://schemas.openxmlformats.org/officeDocument/2006/relationships">
  <sheetPr>
    <pageSetUpPr fitToPage="1"/>
  </sheetPr>
  <dimension ref="B2:BM816"/>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95</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127</v>
      </c>
      <c r="F9" s="263"/>
      <c r="G9" s="263"/>
      <c r="H9" s="263"/>
      <c r="I9" s="95"/>
      <c r="L9" s="31"/>
    </row>
    <row r="10" spans="2:46" s="1" customFormat="1" ht="12" customHeight="1">
      <c r="B10" s="31"/>
      <c r="D10" s="26" t="s">
        <v>128</v>
      </c>
      <c r="I10" s="95"/>
      <c r="L10" s="31"/>
    </row>
    <row r="11" spans="2:46" s="1" customFormat="1" ht="36.9" customHeight="1">
      <c r="B11" s="31"/>
      <c r="E11" s="242" t="s">
        <v>1901</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ROUND(J145,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ROUND((SUM(BE145:BE815)),  2)</f>
        <v>0</v>
      </c>
      <c r="I35" s="104">
        <v>0.2</v>
      </c>
      <c r="J35" s="103">
        <f>ROUND(((SUM(BE145:BE815))*I35),  2)</f>
        <v>0</v>
      </c>
      <c r="L35" s="31"/>
    </row>
    <row r="36" spans="2:12" s="1" customFormat="1" ht="14.4" customHeight="1">
      <c r="B36" s="31"/>
      <c r="E36" s="26" t="s">
        <v>36</v>
      </c>
      <c r="F36" s="103">
        <f>ROUND((SUM(BF145:BF815)),  2)</f>
        <v>0</v>
      </c>
      <c r="I36" s="104">
        <v>0.2</v>
      </c>
      <c r="J36" s="103">
        <f>ROUND(((SUM(BF145:BF815))*I36),  2)</f>
        <v>0</v>
      </c>
      <c r="L36" s="31"/>
    </row>
    <row r="37" spans="2:12" s="1" customFormat="1" ht="14.4" hidden="1" customHeight="1">
      <c r="B37" s="31"/>
      <c r="E37" s="26" t="s">
        <v>37</v>
      </c>
      <c r="F37" s="103">
        <f>ROUND((SUM(BG145:BG815)),  2)</f>
        <v>0</v>
      </c>
      <c r="I37" s="104">
        <v>0.2</v>
      </c>
      <c r="J37" s="103">
        <f>0</f>
        <v>0</v>
      </c>
      <c r="L37" s="31"/>
    </row>
    <row r="38" spans="2:12" s="1" customFormat="1" ht="14.4" hidden="1" customHeight="1">
      <c r="B38" s="31"/>
      <c r="E38" s="26" t="s">
        <v>38</v>
      </c>
      <c r="F38" s="103">
        <f>ROUND((SUM(BH145:BH815)),  2)</f>
        <v>0</v>
      </c>
      <c r="I38" s="104">
        <v>0.2</v>
      </c>
      <c r="J38" s="103">
        <f>0</f>
        <v>0</v>
      </c>
      <c r="L38" s="31"/>
    </row>
    <row r="39" spans="2:12" s="1" customFormat="1" ht="14.4" hidden="1" customHeight="1">
      <c r="B39" s="31"/>
      <c r="E39" s="26" t="s">
        <v>39</v>
      </c>
      <c r="F39" s="103">
        <f>ROUND((SUM(BI145:BI815)),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127</v>
      </c>
      <c r="F87" s="263"/>
      <c r="G87" s="263"/>
      <c r="H87" s="263"/>
      <c r="I87" s="95"/>
      <c r="L87" s="31"/>
    </row>
    <row r="88" spans="2:12" s="1" customFormat="1" ht="12" customHeight="1">
      <c r="B88" s="31"/>
      <c r="C88" s="26" t="s">
        <v>128</v>
      </c>
      <c r="I88" s="95"/>
      <c r="L88" s="31"/>
    </row>
    <row r="89" spans="2:12" s="1" customFormat="1" ht="16.5" customHeight="1">
      <c r="B89" s="31"/>
      <c r="E89" s="242" t="str">
        <f>E11</f>
        <v>1-5 - Elektroinštalácia</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J145</f>
        <v>0</v>
      </c>
      <c r="L98" s="31"/>
      <c r="AU98" s="16" t="s">
        <v>134</v>
      </c>
    </row>
    <row r="99" spans="2:47" s="8" customFormat="1" ht="24.9" customHeight="1">
      <c r="B99" s="122"/>
      <c r="D99" s="123" t="s">
        <v>1902</v>
      </c>
      <c r="E99" s="124"/>
      <c r="F99" s="124"/>
      <c r="G99" s="124"/>
      <c r="H99" s="124"/>
      <c r="I99" s="125"/>
      <c r="J99" s="126">
        <f>J146</f>
        <v>0</v>
      </c>
      <c r="L99" s="122"/>
    </row>
    <row r="100" spans="2:47" s="9" customFormat="1" ht="19.95" customHeight="1">
      <c r="B100" s="127"/>
      <c r="D100" s="128" t="s">
        <v>1903</v>
      </c>
      <c r="E100" s="129"/>
      <c r="F100" s="129"/>
      <c r="G100" s="129"/>
      <c r="H100" s="129"/>
      <c r="I100" s="130"/>
      <c r="J100" s="131">
        <f>J185</f>
        <v>0</v>
      </c>
      <c r="L100" s="127"/>
    </row>
    <row r="101" spans="2:47" s="9" customFormat="1" ht="19.95" customHeight="1">
      <c r="B101" s="127"/>
      <c r="D101" s="128" t="s">
        <v>1904</v>
      </c>
      <c r="E101" s="129"/>
      <c r="F101" s="129"/>
      <c r="G101" s="129"/>
      <c r="H101" s="129"/>
      <c r="I101" s="130"/>
      <c r="J101" s="131">
        <f>J296</f>
        <v>0</v>
      </c>
      <c r="L101" s="127"/>
    </row>
    <row r="102" spans="2:47" s="8" customFormat="1" ht="24.9" customHeight="1">
      <c r="B102" s="122"/>
      <c r="D102" s="123" t="s">
        <v>1905</v>
      </c>
      <c r="E102" s="124"/>
      <c r="F102" s="124"/>
      <c r="G102" s="124"/>
      <c r="H102" s="124"/>
      <c r="I102" s="125"/>
      <c r="J102" s="126">
        <f>J299</f>
        <v>0</v>
      </c>
      <c r="L102" s="122"/>
    </row>
    <row r="103" spans="2:47" s="9" customFormat="1" ht="19.95" customHeight="1">
      <c r="B103" s="127"/>
      <c r="D103" s="128" t="s">
        <v>1906</v>
      </c>
      <c r="E103" s="129"/>
      <c r="F103" s="129"/>
      <c r="G103" s="129"/>
      <c r="H103" s="129"/>
      <c r="I103" s="130"/>
      <c r="J103" s="131">
        <f>J314</f>
        <v>0</v>
      </c>
      <c r="L103" s="127"/>
    </row>
    <row r="104" spans="2:47" s="9" customFormat="1" ht="19.95" customHeight="1">
      <c r="B104" s="127"/>
      <c r="D104" s="128" t="s">
        <v>1907</v>
      </c>
      <c r="E104" s="129"/>
      <c r="F104" s="129"/>
      <c r="G104" s="129"/>
      <c r="H104" s="129"/>
      <c r="I104" s="130"/>
      <c r="J104" s="131">
        <f>J388</f>
        <v>0</v>
      </c>
      <c r="L104" s="127"/>
    </row>
    <row r="105" spans="2:47" s="8" customFormat="1" ht="24.9" customHeight="1">
      <c r="B105" s="122"/>
      <c r="D105" s="123" t="s">
        <v>1908</v>
      </c>
      <c r="E105" s="124"/>
      <c r="F105" s="124"/>
      <c r="G105" s="124"/>
      <c r="H105" s="124"/>
      <c r="I105" s="125"/>
      <c r="J105" s="126">
        <f>J391</f>
        <v>0</v>
      </c>
      <c r="L105" s="122"/>
    </row>
    <row r="106" spans="2:47" s="9" customFormat="1" ht="19.95" customHeight="1">
      <c r="B106" s="127"/>
      <c r="D106" s="128" t="s">
        <v>1909</v>
      </c>
      <c r="E106" s="129"/>
      <c r="F106" s="129"/>
      <c r="G106" s="129"/>
      <c r="H106" s="129"/>
      <c r="I106" s="130"/>
      <c r="J106" s="131">
        <f>J404</f>
        <v>0</v>
      </c>
      <c r="L106" s="127"/>
    </row>
    <row r="107" spans="2:47" s="9" customFormat="1" ht="19.95" customHeight="1">
      <c r="B107" s="127"/>
      <c r="D107" s="128" t="s">
        <v>1910</v>
      </c>
      <c r="E107" s="129"/>
      <c r="F107" s="129"/>
      <c r="G107" s="129"/>
      <c r="H107" s="129"/>
      <c r="I107" s="130"/>
      <c r="J107" s="131">
        <f>J478</f>
        <v>0</v>
      </c>
      <c r="L107" s="127"/>
    </row>
    <row r="108" spans="2:47" s="8" customFormat="1" ht="24.9" customHeight="1">
      <c r="B108" s="122"/>
      <c r="D108" s="123" t="s">
        <v>1911</v>
      </c>
      <c r="E108" s="124"/>
      <c r="F108" s="124"/>
      <c r="G108" s="124"/>
      <c r="H108" s="124"/>
      <c r="I108" s="125"/>
      <c r="J108" s="126">
        <f>J481</f>
        <v>0</v>
      </c>
      <c r="L108" s="122"/>
    </row>
    <row r="109" spans="2:47" s="9" customFormat="1" ht="19.95" customHeight="1">
      <c r="B109" s="127"/>
      <c r="D109" s="128" t="s">
        <v>1912</v>
      </c>
      <c r="E109" s="129"/>
      <c r="F109" s="129"/>
      <c r="G109" s="129"/>
      <c r="H109" s="129"/>
      <c r="I109" s="130"/>
      <c r="J109" s="131">
        <f>J520</f>
        <v>0</v>
      </c>
      <c r="L109" s="127"/>
    </row>
    <row r="110" spans="2:47" s="8" customFormat="1" ht="24.9" customHeight="1">
      <c r="B110" s="122"/>
      <c r="D110" s="123" t="s">
        <v>1913</v>
      </c>
      <c r="E110" s="124"/>
      <c r="F110" s="124"/>
      <c r="G110" s="124"/>
      <c r="H110" s="124"/>
      <c r="I110" s="125"/>
      <c r="J110" s="126">
        <f>J534</f>
        <v>0</v>
      </c>
      <c r="L110" s="122"/>
    </row>
    <row r="111" spans="2:47" s="9" customFormat="1" ht="19.95" customHeight="1">
      <c r="B111" s="127"/>
      <c r="D111" s="128" t="s">
        <v>1914</v>
      </c>
      <c r="E111" s="129"/>
      <c r="F111" s="129"/>
      <c r="G111" s="129"/>
      <c r="H111" s="129"/>
      <c r="I111" s="130"/>
      <c r="J111" s="131">
        <f>J572</f>
        <v>0</v>
      </c>
      <c r="L111" s="127"/>
    </row>
    <row r="112" spans="2:47" s="8" customFormat="1" ht="24.9" customHeight="1">
      <c r="B112" s="122"/>
      <c r="D112" s="123" t="s">
        <v>1915</v>
      </c>
      <c r="E112" s="124"/>
      <c r="F112" s="124"/>
      <c r="G112" s="124"/>
      <c r="H112" s="124"/>
      <c r="I112" s="125"/>
      <c r="J112" s="126">
        <f>J582</f>
        <v>0</v>
      </c>
      <c r="L112" s="122"/>
    </row>
    <row r="113" spans="2:12" s="9" customFormat="1" ht="19.95" customHeight="1">
      <c r="B113" s="127"/>
      <c r="D113" s="128" t="s">
        <v>1916</v>
      </c>
      <c r="E113" s="129"/>
      <c r="F113" s="129"/>
      <c r="G113" s="129"/>
      <c r="H113" s="129"/>
      <c r="I113" s="130"/>
      <c r="J113" s="131">
        <f>J642</f>
        <v>0</v>
      </c>
      <c r="L113" s="127"/>
    </row>
    <row r="114" spans="2:12" s="8" customFormat="1" ht="24.9" customHeight="1">
      <c r="B114" s="122"/>
      <c r="D114" s="123" t="s">
        <v>1917</v>
      </c>
      <c r="E114" s="124"/>
      <c r="F114" s="124"/>
      <c r="G114" s="124"/>
      <c r="H114" s="124"/>
      <c r="I114" s="125"/>
      <c r="J114" s="126">
        <f>J667</f>
        <v>0</v>
      </c>
      <c r="L114" s="122"/>
    </row>
    <row r="115" spans="2:12" s="8" customFormat="1" ht="24.9" customHeight="1">
      <c r="B115" s="122"/>
      <c r="D115" s="123" t="s">
        <v>1918</v>
      </c>
      <c r="E115" s="124"/>
      <c r="F115" s="124"/>
      <c r="G115" s="124"/>
      <c r="H115" s="124"/>
      <c r="I115" s="125"/>
      <c r="J115" s="126">
        <f>J687</f>
        <v>0</v>
      </c>
      <c r="L115" s="122"/>
    </row>
    <row r="116" spans="2:12" s="8" customFormat="1" ht="24.9" customHeight="1">
      <c r="B116" s="122"/>
      <c r="D116" s="123" t="s">
        <v>1919</v>
      </c>
      <c r="E116" s="124"/>
      <c r="F116" s="124"/>
      <c r="G116" s="124"/>
      <c r="H116" s="124"/>
      <c r="I116" s="125"/>
      <c r="J116" s="126">
        <f>J709</f>
        <v>0</v>
      </c>
      <c r="L116" s="122"/>
    </row>
    <row r="117" spans="2:12" s="9" customFormat="1" ht="19.95" customHeight="1">
      <c r="B117" s="127"/>
      <c r="D117" s="128" t="s">
        <v>1920</v>
      </c>
      <c r="E117" s="129"/>
      <c r="F117" s="129"/>
      <c r="G117" s="129"/>
      <c r="H117" s="129"/>
      <c r="I117" s="130"/>
      <c r="J117" s="131">
        <f>J748</f>
        <v>0</v>
      </c>
      <c r="L117" s="127"/>
    </row>
    <row r="118" spans="2:12" s="8" customFormat="1" ht="24.9" customHeight="1">
      <c r="B118" s="122"/>
      <c r="D118" s="123" t="s">
        <v>1921</v>
      </c>
      <c r="E118" s="124"/>
      <c r="F118" s="124"/>
      <c r="G118" s="124"/>
      <c r="H118" s="124"/>
      <c r="I118" s="125"/>
      <c r="J118" s="126">
        <f>J760</f>
        <v>0</v>
      </c>
      <c r="L118" s="122"/>
    </row>
    <row r="119" spans="2:12" s="9" customFormat="1" ht="19.95" customHeight="1">
      <c r="B119" s="127"/>
      <c r="D119" s="128" t="s">
        <v>1922</v>
      </c>
      <c r="E119" s="129"/>
      <c r="F119" s="129"/>
      <c r="G119" s="129"/>
      <c r="H119" s="129"/>
      <c r="I119" s="130"/>
      <c r="J119" s="131">
        <f>J779</f>
        <v>0</v>
      </c>
      <c r="L119" s="127"/>
    </row>
    <row r="120" spans="2:12" s="8" customFormat="1" ht="24.9" customHeight="1">
      <c r="B120" s="122"/>
      <c r="D120" s="123" t="s">
        <v>1923</v>
      </c>
      <c r="E120" s="124"/>
      <c r="F120" s="124"/>
      <c r="G120" s="124"/>
      <c r="H120" s="124"/>
      <c r="I120" s="125"/>
      <c r="J120" s="126">
        <f>J784</f>
        <v>0</v>
      </c>
      <c r="L120" s="122"/>
    </row>
    <row r="121" spans="2:12" s="9" customFormat="1" ht="19.95" customHeight="1">
      <c r="B121" s="127"/>
      <c r="D121" s="128" t="s">
        <v>140</v>
      </c>
      <c r="E121" s="129"/>
      <c r="F121" s="129"/>
      <c r="G121" s="129"/>
      <c r="H121" s="129"/>
      <c r="I121" s="130"/>
      <c r="J121" s="131">
        <f>J791</f>
        <v>0</v>
      </c>
      <c r="L121" s="127"/>
    </row>
    <row r="122" spans="2:12" s="9" customFormat="1" ht="19.95" customHeight="1">
      <c r="B122" s="127"/>
      <c r="D122" s="128" t="s">
        <v>1924</v>
      </c>
      <c r="E122" s="129"/>
      <c r="F122" s="129"/>
      <c r="G122" s="129"/>
      <c r="H122" s="129"/>
      <c r="I122" s="130"/>
      <c r="J122" s="131">
        <f>J799</f>
        <v>0</v>
      </c>
      <c r="L122" s="127"/>
    </row>
    <row r="123" spans="2:12" s="9" customFormat="1" ht="19.95" customHeight="1">
      <c r="B123" s="127"/>
      <c r="D123" s="128" t="s">
        <v>1925</v>
      </c>
      <c r="E123" s="129"/>
      <c r="F123" s="129"/>
      <c r="G123" s="129"/>
      <c r="H123" s="129"/>
      <c r="I123" s="130"/>
      <c r="J123" s="131">
        <f>J803</f>
        <v>0</v>
      </c>
      <c r="L123" s="127"/>
    </row>
    <row r="124" spans="2:12" s="1" customFormat="1" ht="21.75" customHeight="1">
      <c r="B124" s="31"/>
      <c r="I124" s="95"/>
      <c r="L124" s="31"/>
    </row>
    <row r="125" spans="2:12" s="1" customFormat="1" ht="6.9" customHeight="1">
      <c r="B125" s="43"/>
      <c r="C125" s="44"/>
      <c r="D125" s="44"/>
      <c r="E125" s="44"/>
      <c r="F125" s="44"/>
      <c r="G125" s="44"/>
      <c r="H125" s="44"/>
      <c r="I125" s="116"/>
      <c r="J125" s="44"/>
      <c r="K125" s="44"/>
      <c r="L125" s="31"/>
    </row>
    <row r="129" spans="2:20" s="1" customFormat="1" ht="6.9" customHeight="1">
      <c r="B129" s="45"/>
      <c r="C129" s="46"/>
      <c r="D129" s="46"/>
      <c r="E129" s="46"/>
      <c r="F129" s="46"/>
      <c r="G129" s="46"/>
      <c r="H129" s="46"/>
      <c r="I129" s="117"/>
      <c r="J129" s="46"/>
      <c r="K129" s="46"/>
      <c r="L129" s="31"/>
    </row>
    <row r="130" spans="2:20" s="1" customFormat="1" ht="24.9" customHeight="1">
      <c r="B130" s="31"/>
      <c r="C130" s="20" t="s">
        <v>145</v>
      </c>
      <c r="I130" s="95"/>
      <c r="L130" s="31"/>
    </row>
    <row r="131" spans="2:20" s="1" customFormat="1" ht="6.9" customHeight="1">
      <c r="B131" s="31"/>
      <c r="I131" s="95"/>
      <c r="L131" s="31"/>
    </row>
    <row r="132" spans="2:20" s="1" customFormat="1" ht="12" customHeight="1">
      <c r="B132" s="31"/>
      <c r="C132" s="26" t="s">
        <v>14</v>
      </c>
      <c r="I132" s="95"/>
      <c r="L132" s="31"/>
    </row>
    <row r="133" spans="2:20" s="1" customFormat="1" ht="16.5" customHeight="1">
      <c r="B133" s="31"/>
      <c r="E133" s="264" t="str">
        <f>E7</f>
        <v>Základná škola Biely Kostol formou modulov</v>
      </c>
      <c r="F133" s="265"/>
      <c r="G133" s="265"/>
      <c r="H133" s="265"/>
      <c r="I133" s="95"/>
      <c r="L133" s="31"/>
    </row>
    <row r="134" spans="2:20" ht="12" customHeight="1">
      <c r="B134" s="19"/>
      <c r="C134" s="26" t="s">
        <v>126</v>
      </c>
      <c r="L134" s="19"/>
    </row>
    <row r="135" spans="2:20" s="1" customFormat="1" ht="16.5" customHeight="1">
      <c r="B135" s="31"/>
      <c r="E135" s="264" t="s">
        <v>127</v>
      </c>
      <c r="F135" s="263"/>
      <c r="G135" s="263"/>
      <c r="H135" s="263"/>
      <c r="I135" s="95"/>
      <c r="L135" s="31"/>
    </row>
    <row r="136" spans="2:20" s="1" customFormat="1" ht="12" customHeight="1">
      <c r="B136" s="31"/>
      <c r="C136" s="26" t="s">
        <v>128</v>
      </c>
      <c r="I136" s="95"/>
      <c r="L136" s="31"/>
    </row>
    <row r="137" spans="2:20" s="1" customFormat="1" ht="16.5" customHeight="1">
      <c r="B137" s="31"/>
      <c r="E137" s="242" t="str">
        <f>E11</f>
        <v>1-5 - Elektroinštalácia</v>
      </c>
      <c r="F137" s="263"/>
      <c r="G137" s="263"/>
      <c r="H137" s="263"/>
      <c r="I137" s="95"/>
      <c r="L137" s="31"/>
    </row>
    <row r="138" spans="2:20" s="1" customFormat="1" ht="6.9" customHeight="1">
      <c r="B138" s="31"/>
      <c r="I138" s="95"/>
      <c r="L138" s="31"/>
    </row>
    <row r="139" spans="2:20" s="1" customFormat="1" ht="12" customHeight="1">
      <c r="B139" s="31"/>
      <c r="C139" s="26" t="s">
        <v>18</v>
      </c>
      <c r="F139" s="24" t="str">
        <f>F14</f>
        <v/>
      </c>
      <c r="I139" s="96" t="s">
        <v>20</v>
      </c>
      <c r="J139" s="51" t="str">
        <f>IF(J14="","",J14)</f>
        <v/>
      </c>
      <c r="L139" s="31"/>
    </row>
    <row r="140" spans="2:20" s="1" customFormat="1" ht="6.9" customHeight="1">
      <c r="B140" s="31"/>
      <c r="I140" s="95"/>
      <c r="L140" s="31"/>
    </row>
    <row r="141" spans="2:20" s="1" customFormat="1" ht="15.15" customHeight="1">
      <c r="B141" s="31"/>
      <c r="C141" s="26" t="s">
        <v>21</v>
      </c>
      <c r="F141" s="24" t="str">
        <f>E17</f>
        <v xml:space="preserve"> </v>
      </c>
      <c r="I141" s="96" t="s">
        <v>26</v>
      </c>
      <c r="J141" s="29" t="str">
        <f>E23</f>
        <v xml:space="preserve"> </v>
      </c>
      <c r="L141" s="31"/>
    </row>
    <row r="142" spans="2:20" s="1" customFormat="1" ht="15.15" customHeight="1">
      <c r="B142" s="31"/>
      <c r="C142" s="26" t="s">
        <v>24</v>
      </c>
      <c r="F142" s="24" t="str">
        <f>IF(E20="","",E20)</f>
        <v>Vyplň údaj</v>
      </c>
      <c r="I142" s="96" t="s">
        <v>28</v>
      </c>
      <c r="J142" s="29" t="str">
        <f>E26</f>
        <v xml:space="preserve"> </v>
      </c>
      <c r="L142" s="31"/>
    </row>
    <row r="143" spans="2:20" s="1" customFormat="1" ht="10.35" customHeight="1">
      <c r="B143" s="31"/>
      <c r="I143" s="95"/>
      <c r="L143" s="31"/>
    </row>
    <row r="144" spans="2:20" s="10" customFormat="1" ht="29.25" customHeight="1">
      <c r="B144" s="132"/>
      <c r="C144" s="133" t="s">
        <v>146</v>
      </c>
      <c r="D144" s="134" t="s">
        <v>55</v>
      </c>
      <c r="E144" s="134" t="s">
        <v>51</v>
      </c>
      <c r="F144" s="134" t="s">
        <v>52</v>
      </c>
      <c r="G144" s="134" t="s">
        <v>147</v>
      </c>
      <c r="H144" s="134" t="s">
        <v>148</v>
      </c>
      <c r="I144" s="135" t="s">
        <v>149</v>
      </c>
      <c r="J144" s="136" t="s">
        <v>132</v>
      </c>
      <c r="K144" s="137" t="s">
        <v>150</v>
      </c>
      <c r="L144" s="132"/>
      <c r="M144" s="58" t="s">
        <v>1</v>
      </c>
      <c r="N144" s="59" t="s">
        <v>34</v>
      </c>
      <c r="O144" s="59" t="s">
        <v>151</v>
      </c>
      <c r="P144" s="59" t="s">
        <v>152</v>
      </c>
      <c r="Q144" s="59" t="s">
        <v>153</v>
      </c>
      <c r="R144" s="59" t="s">
        <v>154</v>
      </c>
      <c r="S144" s="59" t="s">
        <v>155</v>
      </c>
      <c r="T144" s="60" t="s">
        <v>156</v>
      </c>
    </row>
    <row r="145" spans="2:65" s="1" customFormat="1" ht="22.95" customHeight="1">
      <c r="B145" s="31"/>
      <c r="C145" s="63" t="s">
        <v>133</v>
      </c>
      <c r="I145" s="95"/>
      <c r="J145" s="138">
        <f>BK145</f>
        <v>0</v>
      </c>
      <c r="L145" s="31"/>
      <c r="M145" s="61"/>
      <c r="N145" s="52"/>
      <c r="O145" s="52"/>
      <c r="P145" s="139">
        <f>P146+P299+P391+P481+P534+P582+P667+P687+P709+P760+P784</f>
        <v>0</v>
      </c>
      <c r="Q145" s="52"/>
      <c r="R145" s="139">
        <f>R146+R299+R391+R481+R534+R582+R667+R687+R709+R760+R784</f>
        <v>0</v>
      </c>
      <c r="S145" s="52"/>
      <c r="T145" s="140">
        <f>T146+T299+T391+T481+T534+T582+T667+T687+T709+T760+T784</f>
        <v>0</v>
      </c>
      <c r="AT145" s="16" t="s">
        <v>69</v>
      </c>
      <c r="AU145" s="16" t="s">
        <v>134</v>
      </c>
      <c r="BK145" s="141">
        <f>BK146+BK299+BK391+BK481+BK534+BK582+BK667+BK687+BK709+BK760+BK784</f>
        <v>0</v>
      </c>
    </row>
    <row r="146" spans="2:65" s="11" customFormat="1" ht="25.95" customHeight="1">
      <c r="B146" s="142"/>
      <c r="D146" s="143" t="s">
        <v>69</v>
      </c>
      <c r="E146" s="144" t="s">
        <v>1926</v>
      </c>
      <c r="F146" s="144" t="s">
        <v>1927</v>
      </c>
      <c r="I146" s="145"/>
      <c r="J146" s="146">
        <f>BK146</f>
        <v>0</v>
      </c>
      <c r="L146" s="142"/>
      <c r="M146" s="147"/>
      <c r="N146" s="148"/>
      <c r="O146" s="148"/>
      <c r="P146" s="149">
        <f>P147+SUM(P148:P185)+P296</f>
        <v>0</v>
      </c>
      <c r="Q146" s="148"/>
      <c r="R146" s="149">
        <f>R147+SUM(R148:R185)+R296</f>
        <v>0</v>
      </c>
      <c r="S146" s="148"/>
      <c r="T146" s="150">
        <f>T147+SUM(T148:T185)+T296</f>
        <v>0</v>
      </c>
      <c r="AR146" s="143" t="s">
        <v>175</v>
      </c>
      <c r="AT146" s="151" t="s">
        <v>69</v>
      </c>
      <c r="AU146" s="151" t="s">
        <v>70</v>
      </c>
      <c r="AY146" s="143" t="s">
        <v>159</v>
      </c>
      <c r="BK146" s="152">
        <f>BK147+SUM(BK148:BK185)+BK296</f>
        <v>0</v>
      </c>
    </row>
    <row r="147" spans="2:65" s="1" customFormat="1" ht="16.5" customHeight="1">
      <c r="B147" s="155"/>
      <c r="C147" s="195" t="s">
        <v>74</v>
      </c>
      <c r="D147" s="195" t="s">
        <v>224</v>
      </c>
      <c r="E147" s="196" t="s">
        <v>1928</v>
      </c>
      <c r="F147" s="197" t="s">
        <v>1929</v>
      </c>
      <c r="G147" s="198" t="s">
        <v>355</v>
      </c>
      <c r="H147" s="199">
        <v>1</v>
      </c>
      <c r="I147" s="200"/>
      <c r="J147" s="201">
        <f>ROUND(I147*H147,2)</f>
        <v>0</v>
      </c>
      <c r="K147" s="197" t="s">
        <v>1</v>
      </c>
      <c r="L147" s="202"/>
      <c r="M147" s="203" t="s">
        <v>1</v>
      </c>
      <c r="N147" s="204" t="s">
        <v>36</v>
      </c>
      <c r="O147" s="54"/>
      <c r="P147" s="165">
        <f>O147*H147</f>
        <v>0</v>
      </c>
      <c r="Q147" s="165">
        <v>0</v>
      </c>
      <c r="R147" s="165">
        <f>Q147*H147</f>
        <v>0</v>
      </c>
      <c r="S147" s="165">
        <v>0</v>
      </c>
      <c r="T147" s="166">
        <f>S147*H147</f>
        <v>0</v>
      </c>
      <c r="AR147" s="167" t="s">
        <v>1370</v>
      </c>
      <c r="AT147" s="167" t="s">
        <v>224</v>
      </c>
      <c r="AU147" s="167" t="s">
        <v>74</v>
      </c>
      <c r="AY147" s="16" t="s">
        <v>159</v>
      </c>
      <c r="BE147" s="168">
        <f>IF(N147="základná",J147,0)</f>
        <v>0</v>
      </c>
      <c r="BF147" s="168">
        <f>IF(N147="znížená",J147,0)</f>
        <v>0</v>
      </c>
      <c r="BG147" s="168">
        <f>IF(N147="zákl. prenesená",J147,0)</f>
        <v>0</v>
      </c>
      <c r="BH147" s="168">
        <f>IF(N147="zníž. prenesená",J147,0)</f>
        <v>0</v>
      </c>
      <c r="BI147" s="168">
        <f>IF(N147="nulová",J147,0)</f>
        <v>0</v>
      </c>
      <c r="BJ147" s="16" t="s">
        <v>82</v>
      </c>
      <c r="BK147" s="168">
        <f>ROUND(I147*H147,2)</f>
        <v>0</v>
      </c>
      <c r="BL147" s="16" t="s">
        <v>737</v>
      </c>
      <c r="BM147" s="167" t="s">
        <v>82</v>
      </c>
    </row>
    <row r="148" spans="2:65" s="1" customFormat="1" ht="38.4">
      <c r="B148" s="31"/>
      <c r="D148" s="170" t="s">
        <v>179</v>
      </c>
      <c r="F148" s="186" t="s">
        <v>1930</v>
      </c>
      <c r="I148" s="95"/>
      <c r="L148" s="31"/>
      <c r="M148" s="187"/>
      <c r="N148" s="54"/>
      <c r="O148" s="54"/>
      <c r="P148" s="54"/>
      <c r="Q148" s="54"/>
      <c r="R148" s="54"/>
      <c r="S148" s="54"/>
      <c r="T148" s="55"/>
      <c r="AT148" s="16" t="s">
        <v>179</v>
      </c>
      <c r="AU148" s="16" t="s">
        <v>74</v>
      </c>
    </row>
    <row r="149" spans="2:65" s="1" customFormat="1" ht="16.5" customHeight="1">
      <c r="B149" s="155"/>
      <c r="C149" s="195" t="s">
        <v>82</v>
      </c>
      <c r="D149" s="195" t="s">
        <v>224</v>
      </c>
      <c r="E149" s="196" t="s">
        <v>1931</v>
      </c>
      <c r="F149" s="197" t="s">
        <v>1932</v>
      </c>
      <c r="G149" s="198" t="s">
        <v>355</v>
      </c>
      <c r="H149" s="199">
        <v>1</v>
      </c>
      <c r="I149" s="200"/>
      <c r="J149" s="201">
        <f>ROUND(I149*H149,2)</f>
        <v>0</v>
      </c>
      <c r="K149" s="197" t="s">
        <v>1</v>
      </c>
      <c r="L149" s="202"/>
      <c r="M149" s="203" t="s">
        <v>1</v>
      </c>
      <c r="N149" s="204" t="s">
        <v>36</v>
      </c>
      <c r="O149" s="54"/>
      <c r="P149" s="165">
        <f>O149*H149</f>
        <v>0</v>
      </c>
      <c r="Q149" s="165">
        <v>0</v>
      </c>
      <c r="R149" s="165">
        <f>Q149*H149</f>
        <v>0</v>
      </c>
      <c r="S149" s="165">
        <v>0</v>
      </c>
      <c r="T149" s="166">
        <f>S149*H149</f>
        <v>0</v>
      </c>
      <c r="AR149" s="167" t="s">
        <v>1370</v>
      </c>
      <c r="AT149" s="167" t="s">
        <v>224</v>
      </c>
      <c r="AU149" s="167" t="s">
        <v>74</v>
      </c>
      <c r="AY149" s="16" t="s">
        <v>159</v>
      </c>
      <c r="BE149" s="168">
        <f>IF(N149="základná",J149,0)</f>
        <v>0</v>
      </c>
      <c r="BF149" s="168">
        <f>IF(N149="znížená",J149,0)</f>
        <v>0</v>
      </c>
      <c r="BG149" s="168">
        <f>IF(N149="zákl. prenesená",J149,0)</f>
        <v>0</v>
      </c>
      <c r="BH149" s="168">
        <f>IF(N149="zníž. prenesená",J149,0)</f>
        <v>0</v>
      </c>
      <c r="BI149" s="168">
        <f>IF(N149="nulová",J149,0)</f>
        <v>0</v>
      </c>
      <c r="BJ149" s="16" t="s">
        <v>82</v>
      </c>
      <c r="BK149" s="168">
        <f>ROUND(I149*H149,2)</f>
        <v>0</v>
      </c>
      <c r="BL149" s="16" t="s">
        <v>737</v>
      </c>
      <c r="BM149" s="167" t="s">
        <v>165</v>
      </c>
    </row>
    <row r="150" spans="2:65" s="1" customFormat="1" ht="28.8">
      <c r="B150" s="31"/>
      <c r="D150" s="170" t="s">
        <v>179</v>
      </c>
      <c r="F150" s="186" t="s">
        <v>1933</v>
      </c>
      <c r="I150" s="95"/>
      <c r="L150" s="31"/>
      <c r="M150" s="187"/>
      <c r="N150" s="54"/>
      <c r="O150" s="54"/>
      <c r="P150" s="54"/>
      <c r="Q150" s="54"/>
      <c r="R150" s="54"/>
      <c r="S150" s="54"/>
      <c r="T150" s="55"/>
      <c r="AT150" s="16" t="s">
        <v>179</v>
      </c>
      <c r="AU150" s="16" t="s">
        <v>74</v>
      </c>
    </row>
    <row r="151" spans="2:65" s="1" customFormat="1" ht="16.5" customHeight="1">
      <c r="B151" s="155"/>
      <c r="C151" s="195" t="s">
        <v>175</v>
      </c>
      <c r="D151" s="195" t="s">
        <v>224</v>
      </c>
      <c r="E151" s="196" t="s">
        <v>1934</v>
      </c>
      <c r="F151" s="197" t="s">
        <v>1935</v>
      </c>
      <c r="G151" s="198" t="s">
        <v>355</v>
      </c>
      <c r="H151" s="199">
        <v>1</v>
      </c>
      <c r="I151" s="200"/>
      <c r="J151" s="201">
        <f>ROUND(I151*H151,2)</f>
        <v>0</v>
      </c>
      <c r="K151" s="197" t="s">
        <v>1</v>
      </c>
      <c r="L151" s="202"/>
      <c r="M151" s="203" t="s">
        <v>1</v>
      </c>
      <c r="N151" s="204" t="s">
        <v>36</v>
      </c>
      <c r="O151" s="54"/>
      <c r="P151" s="165">
        <f>O151*H151</f>
        <v>0</v>
      </c>
      <c r="Q151" s="165">
        <v>0</v>
      </c>
      <c r="R151" s="165">
        <f>Q151*H151</f>
        <v>0</v>
      </c>
      <c r="S151" s="165">
        <v>0</v>
      </c>
      <c r="T151" s="166">
        <f>S151*H151</f>
        <v>0</v>
      </c>
      <c r="AR151" s="167" t="s">
        <v>1370</v>
      </c>
      <c r="AT151" s="167" t="s">
        <v>224</v>
      </c>
      <c r="AU151" s="167" t="s">
        <v>74</v>
      </c>
      <c r="AY151" s="16" t="s">
        <v>159</v>
      </c>
      <c r="BE151" s="168">
        <f>IF(N151="základná",J151,0)</f>
        <v>0</v>
      </c>
      <c r="BF151" s="168">
        <f>IF(N151="znížená",J151,0)</f>
        <v>0</v>
      </c>
      <c r="BG151" s="168">
        <f>IF(N151="zákl. prenesená",J151,0)</f>
        <v>0</v>
      </c>
      <c r="BH151" s="168">
        <f>IF(N151="zníž. prenesená",J151,0)</f>
        <v>0</v>
      </c>
      <c r="BI151" s="168">
        <f>IF(N151="nulová",J151,0)</f>
        <v>0</v>
      </c>
      <c r="BJ151" s="16" t="s">
        <v>82</v>
      </c>
      <c r="BK151" s="168">
        <f>ROUND(I151*H151,2)</f>
        <v>0</v>
      </c>
      <c r="BL151" s="16" t="s">
        <v>737</v>
      </c>
      <c r="BM151" s="167" t="s">
        <v>199</v>
      </c>
    </row>
    <row r="152" spans="2:65" s="1" customFormat="1" ht="38.4">
      <c r="B152" s="31"/>
      <c r="D152" s="170" t="s">
        <v>179</v>
      </c>
      <c r="F152" s="186" t="s">
        <v>1936</v>
      </c>
      <c r="I152" s="95"/>
      <c r="L152" s="31"/>
      <c r="M152" s="187"/>
      <c r="N152" s="54"/>
      <c r="O152" s="54"/>
      <c r="P152" s="54"/>
      <c r="Q152" s="54"/>
      <c r="R152" s="54"/>
      <c r="S152" s="54"/>
      <c r="T152" s="55"/>
      <c r="AT152" s="16" t="s">
        <v>179</v>
      </c>
      <c r="AU152" s="16" t="s">
        <v>74</v>
      </c>
    </row>
    <row r="153" spans="2:65" s="1" customFormat="1" ht="16.5" customHeight="1">
      <c r="B153" s="155"/>
      <c r="C153" s="195" t="s">
        <v>165</v>
      </c>
      <c r="D153" s="195" t="s">
        <v>224</v>
      </c>
      <c r="E153" s="196" t="s">
        <v>1937</v>
      </c>
      <c r="F153" s="197" t="s">
        <v>1938</v>
      </c>
      <c r="G153" s="198" t="s">
        <v>355</v>
      </c>
      <c r="H153" s="199">
        <v>2</v>
      </c>
      <c r="I153" s="200"/>
      <c r="J153" s="201">
        <f>ROUND(I153*H153,2)</f>
        <v>0</v>
      </c>
      <c r="K153" s="197" t="s">
        <v>1</v>
      </c>
      <c r="L153" s="202"/>
      <c r="M153" s="203" t="s">
        <v>1</v>
      </c>
      <c r="N153" s="204" t="s">
        <v>36</v>
      </c>
      <c r="O153" s="54"/>
      <c r="P153" s="165">
        <f>O153*H153</f>
        <v>0</v>
      </c>
      <c r="Q153" s="165">
        <v>0</v>
      </c>
      <c r="R153" s="165">
        <f>Q153*H153</f>
        <v>0</v>
      </c>
      <c r="S153" s="165">
        <v>0</v>
      </c>
      <c r="T153" s="166">
        <f>S153*H153</f>
        <v>0</v>
      </c>
      <c r="AR153" s="167" t="s">
        <v>1370</v>
      </c>
      <c r="AT153" s="167" t="s">
        <v>224</v>
      </c>
      <c r="AU153" s="167" t="s">
        <v>74</v>
      </c>
      <c r="AY153" s="16" t="s">
        <v>159</v>
      </c>
      <c r="BE153" s="168">
        <f>IF(N153="základná",J153,0)</f>
        <v>0</v>
      </c>
      <c r="BF153" s="168">
        <f>IF(N153="znížená",J153,0)</f>
        <v>0</v>
      </c>
      <c r="BG153" s="168">
        <f>IF(N153="zákl. prenesená",J153,0)</f>
        <v>0</v>
      </c>
      <c r="BH153" s="168">
        <f>IF(N153="zníž. prenesená",J153,0)</f>
        <v>0</v>
      </c>
      <c r="BI153" s="168">
        <f>IF(N153="nulová",J153,0)</f>
        <v>0</v>
      </c>
      <c r="BJ153" s="16" t="s">
        <v>82</v>
      </c>
      <c r="BK153" s="168">
        <f>ROUND(I153*H153,2)</f>
        <v>0</v>
      </c>
      <c r="BL153" s="16" t="s">
        <v>737</v>
      </c>
      <c r="BM153" s="167" t="s">
        <v>212</v>
      </c>
    </row>
    <row r="154" spans="2:65" s="1" customFormat="1" ht="28.8">
      <c r="B154" s="31"/>
      <c r="D154" s="170" t="s">
        <v>179</v>
      </c>
      <c r="F154" s="186" t="s">
        <v>1939</v>
      </c>
      <c r="I154" s="95"/>
      <c r="L154" s="31"/>
      <c r="M154" s="187"/>
      <c r="N154" s="54"/>
      <c r="O154" s="54"/>
      <c r="P154" s="54"/>
      <c r="Q154" s="54"/>
      <c r="R154" s="54"/>
      <c r="S154" s="54"/>
      <c r="T154" s="55"/>
      <c r="AT154" s="16" t="s">
        <v>179</v>
      </c>
      <c r="AU154" s="16" t="s">
        <v>74</v>
      </c>
    </row>
    <row r="155" spans="2:65" s="1" customFormat="1" ht="16.5" customHeight="1">
      <c r="B155" s="155"/>
      <c r="C155" s="195" t="s">
        <v>195</v>
      </c>
      <c r="D155" s="195" t="s">
        <v>224</v>
      </c>
      <c r="E155" s="196" t="s">
        <v>1940</v>
      </c>
      <c r="F155" s="197" t="s">
        <v>1941</v>
      </c>
      <c r="G155" s="198" t="s">
        <v>355</v>
      </c>
      <c r="H155" s="199">
        <v>1</v>
      </c>
      <c r="I155" s="200"/>
      <c r="J155" s="201">
        <f>ROUND(I155*H155,2)</f>
        <v>0</v>
      </c>
      <c r="K155" s="197" t="s">
        <v>1</v>
      </c>
      <c r="L155" s="202"/>
      <c r="M155" s="203" t="s">
        <v>1</v>
      </c>
      <c r="N155" s="204" t="s">
        <v>36</v>
      </c>
      <c r="O155" s="54"/>
      <c r="P155" s="165">
        <f>O155*H155</f>
        <v>0</v>
      </c>
      <c r="Q155" s="165">
        <v>0</v>
      </c>
      <c r="R155" s="165">
        <f>Q155*H155</f>
        <v>0</v>
      </c>
      <c r="S155" s="165">
        <v>0</v>
      </c>
      <c r="T155" s="166">
        <f>S155*H155</f>
        <v>0</v>
      </c>
      <c r="AR155" s="167" t="s">
        <v>1370</v>
      </c>
      <c r="AT155" s="167" t="s">
        <v>224</v>
      </c>
      <c r="AU155" s="167" t="s">
        <v>74</v>
      </c>
      <c r="AY155" s="16" t="s">
        <v>159</v>
      </c>
      <c r="BE155" s="168">
        <f>IF(N155="základná",J155,0)</f>
        <v>0</v>
      </c>
      <c r="BF155" s="168">
        <f>IF(N155="znížená",J155,0)</f>
        <v>0</v>
      </c>
      <c r="BG155" s="168">
        <f>IF(N155="zákl. prenesená",J155,0)</f>
        <v>0</v>
      </c>
      <c r="BH155" s="168">
        <f>IF(N155="zníž. prenesená",J155,0)</f>
        <v>0</v>
      </c>
      <c r="BI155" s="168">
        <f>IF(N155="nulová",J155,0)</f>
        <v>0</v>
      </c>
      <c r="BJ155" s="16" t="s">
        <v>82</v>
      </c>
      <c r="BK155" s="168">
        <f>ROUND(I155*H155,2)</f>
        <v>0</v>
      </c>
      <c r="BL155" s="16" t="s">
        <v>737</v>
      </c>
      <c r="BM155" s="167" t="s">
        <v>230</v>
      </c>
    </row>
    <row r="156" spans="2:65" s="1" customFormat="1" ht="38.4">
      <c r="B156" s="31"/>
      <c r="D156" s="170" t="s">
        <v>179</v>
      </c>
      <c r="F156" s="186" t="s">
        <v>1942</v>
      </c>
      <c r="I156" s="95"/>
      <c r="L156" s="31"/>
      <c r="M156" s="187"/>
      <c r="N156" s="54"/>
      <c r="O156" s="54"/>
      <c r="P156" s="54"/>
      <c r="Q156" s="54"/>
      <c r="R156" s="54"/>
      <c r="S156" s="54"/>
      <c r="T156" s="55"/>
      <c r="AT156" s="16" t="s">
        <v>179</v>
      </c>
      <c r="AU156" s="16" t="s">
        <v>74</v>
      </c>
    </row>
    <row r="157" spans="2:65" s="1" customFormat="1" ht="16.5" customHeight="1">
      <c r="B157" s="155"/>
      <c r="C157" s="195" t="s">
        <v>199</v>
      </c>
      <c r="D157" s="195" t="s">
        <v>224</v>
      </c>
      <c r="E157" s="196" t="s">
        <v>1943</v>
      </c>
      <c r="F157" s="197" t="s">
        <v>1944</v>
      </c>
      <c r="G157" s="198" t="s">
        <v>355</v>
      </c>
      <c r="H157" s="199">
        <v>1</v>
      </c>
      <c r="I157" s="200"/>
      <c r="J157" s="201">
        <f>ROUND(I157*H157,2)</f>
        <v>0</v>
      </c>
      <c r="K157" s="197" t="s">
        <v>1</v>
      </c>
      <c r="L157" s="202"/>
      <c r="M157" s="203" t="s">
        <v>1</v>
      </c>
      <c r="N157" s="204" t="s">
        <v>36</v>
      </c>
      <c r="O157" s="54"/>
      <c r="P157" s="165">
        <f>O157*H157</f>
        <v>0</v>
      </c>
      <c r="Q157" s="165">
        <v>0</v>
      </c>
      <c r="R157" s="165">
        <f>Q157*H157</f>
        <v>0</v>
      </c>
      <c r="S157" s="165">
        <v>0</v>
      </c>
      <c r="T157" s="166">
        <f>S157*H157</f>
        <v>0</v>
      </c>
      <c r="AR157" s="167" t="s">
        <v>1370</v>
      </c>
      <c r="AT157" s="167" t="s">
        <v>224</v>
      </c>
      <c r="AU157" s="167" t="s">
        <v>74</v>
      </c>
      <c r="AY157" s="16" t="s">
        <v>159</v>
      </c>
      <c r="BE157" s="168">
        <f>IF(N157="základná",J157,0)</f>
        <v>0</v>
      </c>
      <c r="BF157" s="168">
        <f>IF(N157="znížená",J157,0)</f>
        <v>0</v>
      </c>
      <c r="BG157" s="168">
        <f>IF(N157="zákl. prenesená",J157,0)</f>
        <v>0</v>
      </c>
      <c r="BH157" s="168">
        <f>IF(N157="zníž. prenesená",J157,0)</f>
        <v>0</v>
      </c>
      <c r="BI157" s="168">
        <f>IF(N157="nulová",J157,0)</f>
        <v>0</v>
      </c>
      <c r="BJ157" s="16" t="s">
        <v>82</v>
      </c>
      <c r="BK157" s="168">
        <f>ROUND(I157*H157,2)</f>
        <v>0</v>
      </c>
      <c r="BL157" s="16" t="s">
        <v>737</v>
      </c>
      <c r="BM157" s="167" t="s">
        <v>243</v>
      </c>
    </row>
    <row r="158" spans="2:65" s="1" customFormat="1" ht="38.4">
      <c r="B158" s="31"/>
      <c r="D158" s="170" t="s">
        <v>179</v>
      </c>
      <c r="F158" s="186" t="s">
        <v>1945</v>
      </c>
      <c r="I158" s="95"/>
      <c r="L158" s="31"/>
      <c r="M158" s="187"/>
      <c r="N158" s="54"/>
      <c r="O158" s="54"/>
      <c r="P158" s="54"/>
      <c r="Q158" s="54"/>
      <c r="R158" s="54"/>
      <c r="S158" s="54"/>
      <c r="T158" s="55"/>
      <c r="AT158" s="16" t="s">
        <v>179</v>
      </c>
      <c r="AU158" s="16" t="s">
        <v>74</v>
      </c>
    </row>
    <row r="159" spans="2:65" s="1" customFormat="1" ht="16.5" customHeight="1">
      <c r="B159" s="155"/>
      <c r="C159" s="195" t="s">
        <v>205</v>
      </c>
      <c r="D159" s="195" t="s">
        <v>224</v>
      </c>
      <c r="E159" s="196" t="s">
        <v>1946</v>
      </c>
      <c r="F159" s="197" t="s">
        <v>1947</v>
      </c>
      <c r="G159" s="198" t="s">
        <v>355</v>
      </c>
      <c r="H159" s="199">
        <v>1</v>
      </c>
      <c r="I159" s="200"/>
      <c r="J159" s="201">
        <f>ROUND(I159*H159,2)</f>
        <v>0</v>
      </c>
      <c r="K159" s="197" t="s">
        <v>1</v>
      </c>
      <c r="L159" s="202"/>
      <c r="M159" s="203" t="s">
        <v>1</v>
      </c>
      <c r="N159" s="204" t="s">
        <v>36</v>
      </c>
      <c r="O159" s="54"/>
      <c r="P159" s="165">
        <f>O159*H159</f>
        <v>0</v>
      </c>
      <c r="Q159" s="165">
        <v>0</v>
      </c>
      <c r="R159" s="165">
        <f>Q159*H159</f>
        <v>0</v>
      </c>
      <c r="S159" s="165">
        <v>0</v>
      </c>
      <c r="T159" s="166">
        <f>S159*H159</f>
        <v>0</v>
      </c>
      <c r="AR159" s="167" t="s">
        <v>1370</v>
      </c>
      <c r="AT159" s="167" t="s">
        <v>224</v>
      </c>
      <c r="AU159" s="167" t="s">
        <v>74</v>
      </c>
      <c r="AY159" s="16" t="s">
        <v>159</v>
      </c>
      <c r="BE159" s="168">
        <f>IF(N159="základná",J159,0)</f>
        <v>0</v>
      </c>
      <c r="BF159" s="168">
        <f>IF(N159="znížená",J159,0)</f>
        <v>0</v>
      </c>
      <c r="BG159" s="168">
        <f>IF(N159="zákl. prenesená",J159,0)</f>
        <v>0</v>
      </c>
      <c r="BH159" s="168">
        <f>IF(N159="zníž. prenesená",J159,0)</f>
        <v>0</v>
      </c>
      <c r="BI159" s="168">
        <f>IF(N159="nulová",J159,0)</f>
        <v>0</v>
      </c>
      <c r="BJ159" s="16" t="s">
        <v>82</v>
      </c>
      <c r="BK159" s="168">
        <f>ROUND(I159*H159,2)</f>
        <v>0</v>
      </c>
      <c r="BL159" s="16" t="s">
        <v>737</v>
      </c>
      <c r="BM159" s="167" t="s">
        <v>253</v>
      </c>
    </row>
    <row r="160" spans="2:65" s="1" customFormat="1" ht="38.4">
      <c r="B160" s="31"/>
      <c r="D160" s="170" t="s">
        <v>179</v>
      </c>
      <c r="F160" s="186" t="s">
        <v>1948</v>
      </c>
      <c r="I160" s="95"/>
      <c r="L160" s="31"/>
      <c r="M160" s="187"/>
      <c r="N160" s="54"/>
      <c r="O160" s="54"/>
      <c r="P160" s="54"/>
      <c r="Q160" s="54"/>
      <c r="R160" s="54"/>
      <c r="S160" s="54"/>
      <c r="T160" s="55"/>
      <c r="AT160" s="16" t="s">
        <v>179</v>
      </c>
      <c r="AU160" s="16" t="s">
        <v>74</v>
      </c>
    </row>
    <row r="161" spans="2:65" s="1" customFormat="1" ht="16.5" customHeight="1">
      <c r="B161" s="155"/>
      <c r="C161" s="195" t="s">
        <v>212</v>
      </c>
      <c r="D161" s="195" t="s">
        <v>224</v>
      </c>
      <c r="E161" s="196" t="s">
        <v>1949</v>
      </c>
      <c r="F161" s="197" t="s">
        <v>1950</v>
      </c>
      <c r="G161" s="198" t="s">
        <v>355</v>
      </c>
      <c r="H161" s="199">
        <v>2</v>
      </c>
      <c r="I161" s="200"/>
      <c r="J161" s="201">
        <f>ROUND(I161*H161,2)</f>
        <v>0</v>
      </c>
      <c r="K161" s="197" t="s">
        <v>1</v>
      </c>
      <c r="L161" s="202"/>
      <c r="M161" s="203" t="s">
        <v>1</v>
      </c>
      <c r="N161" s="204" t="s">
        <v>36</v>
      </c>
      <c r="O161" s="54"/>
      <c r="P161" s="165">
        <f>O161*H161</f>
        <v>0</v>
      </c>
      <c r="Q161" s="165">
        <v>0</v>
      </c>
      <c r="R161" s="165">
        <f>Q161*H161</f>
        <v>0</v>
      </c>
      <c r="S161" s="165">
        <v>0</v>
      </c>
      <c r="T161" s="166">
        <f>S161*H161</f>
        <v>0</v>
      </c>
      <c r="AR161" s="167" t="s">
        <v>1370</v>
      </c>
      <c r="AT161" s="167" t="s">
        <v>224</v>
      </c>
      <c r="AU161" s="167" t="s">
        <v>74</v>
      </c>
      <c r="AY161" s="16" t="s">
        <v>159</v>
      </c>
      <c r="BE161" s="168">
        <f>IF(N161="základná",J161,0)</f>
        <v>0</v>
      </c>
      <c r="BF161" s="168">
        <f>IF(N161="znížená",J161,0)</f>
        <v>0</v>
      </c>
      <c r="BG161" s="168">
        <f>IF(N161="zákl. prenesená",J161,0)</f>
        <v>0</v>
      </c>
      <c r="BH161" s="168">
        <f>IF(N161="zníž. prenesená",J161,0)</f>
        <v>0</v>
      </c>
      <c r="BI161" s="168">
        <f>IF(N161="nulová",J161,0)</f>
        <v>0</v>
      </c>
      <c r="BJ161" s="16" t="s">
        <v>82</v>
      </c>
      <c r="BK161" s="168">
        <f>ROUND(I161*H161,2)</f>
        <v>0</v>
      </c>
      <c r="BL161" s="16" t="s">
        <v>737</v>
      </c>
      <c r="BM161" s="167" t="s">
        <v>263</v>
      </c>
    </row>
    <row r="162" spans="2:65" s="1" customFormat="1" ht="28.8">
      <c r="B162" s="31"/>
      <c r="D162" s="170" t="s">
        <v>179</v>
      </c>
      <c r="F162" s="186" t="s">
        <v>1951</v>
      </c>
      <c r="I162" s="95"/>
      <c r="L162" s="31"/>
      <c r="M162" s="187"/>
      <c r="N162" s="54"/>
      <c r="O162" s="54"/>
      <c r="P162" s="54"/>
      <c r="Q162" s="54"/>
      <c r="R162" s="54"/>
      <c r="S162" s="54"/>
      <c r="T162" s="55"/>
      <c r="AT162" s="16" t="s">
        <v>179</v>
      </c>
      <c r="AU162" s="16" t="s">
        <v>74</v>
      </c>
    </row>
    <row r="163" spans="2:65" s="1" customFormat="1" ht="16.5" customHeight="1">
      <c r="B163" s="155"/>
      <c r="C163" s="195" t="s">
        <v>223</v>
      </c>
      <c r="D163" s="195" t="s">
        <v>224</v>
      </c>
      <c r="E163" s="196" t="s">
        <v>1952</v>
      </c>
      <c r="F163" s="197" t="s">
        <v>1953</v>
      </c>
      <c r="G163" s="198" t="s">
        <v>355</v>
      </c>
      <c r="H163" s="199">
        <v>1</v>
      </c>
      <c r="I163" s="200"/>
      <c r="J163" s="201">
        <f>ROUND(I163*H163,2)</f>
        <v>0</v>
      </c>
      <c r="K163" s="197" t="s">
        <v>1</v>
      </c>
      <c r="L163" s="202"/>
      <c r="M163" s="203" t="s">
        <v>1</v>
      </c>
      <c r="N163" s="204" t="s">
        <v>36</v>
      </c>
      <c r="O163" s="54"/>
      <c r="P163" s="165">
        <f>O163*H163</f>
        <v>0</v>
      </c>
      <c r="Q163" s="165">
        <v>0</v>
      </c>
      <c r="R163" s="165">
        <f>Q163*H163</f>
        <v>0</v>
      </c>
      <c r="S163" s="165">
        <v>0</v>
      </c>
      <c r="T163" s="166">
        <f>S163*H163</f>
        <v>0</v>
      </c>
      <c r="AR163" s="167" t="s">
        <v>1370</v>
      </c>
      <c r="AT163" s="167" t="s">
        <v>224</v>
      </c>
      <c r="AU163" s="167" t="s">
        <v>74</v>
      </c>
      <c r="AY163" s="16" t="s">
        <v>159</v>
      </c>
      <c r="BE163" s="168">
        <f>IF(N163="základná",J163,0)</f>
        <v>0</v>
      </c>
      <c r="BF163" s="168">
        <f>IF(N163="znížená",J163,0)</f>
        <v>0</v>
      </c>
      <c r="BG163" s="168">
        <f>IF(N163="zákl. prenesená",J163,0)</f>
        <v>0</v>
      </c>
      <c r="BH163" s="168">
        <f>IF(N163="zníž. prenesená",J163,0)</f>
        <v>0</v>
      </c>
      <c r="BI163" s="168">
        <f>IF(N163="nulová",J163,0)</f>
        <v>0</v>
      </c>
      <c r="BJ163" s="16" t="s">
        <v>82</v>
      </c>
      <c r="BK163" s="168">
        <f>ROUND(I163*H163,2)</f>
        <v>0</v>
      </c>
      <c r="BL163" s="16" t="s">
        <v>737</v>
      </c>
      <c r="BM163" s="167" t="s">
        <v>271</v>
      </c>
    </row>
    <row r="164" spans="2:65" s="1" customFormat="1" ht="28.8">
      <c r="B164" s="31"/>
      <c r="D164" s="170" t="s">
        <v>179</v>
      </c>
      <c r="F164" s="186" t="s">
        <v>1954</v>
      </c>
      <c r="I164" s="95"/>
      <c r="L164" s="31"/>
      <c r="M164" s="187"/>
      <c r="N164" s="54"/>
      <c r="O164" s="54"/>
      <c r="P164" s="54"/>
      <c r="Q164" s="54"/>
      <c r="R164" s="54"/>
      <c r="S164" s="54"/>
      <c r="T164" s="55"/>
      <c r="AT164" s="16" t="s">
        <v>179</v>
      </c>
      <c r="AU164" s="16" t="s">
        <v>74</v>
      </c>
    </row>
    <row r="165" spans="2:65" s="1" customFormat="1" ht="16.5" customHeight="1">
      <c r="B165" s="155"/>
      <c r="C165" s="195" t="s">
        <v>230</v>
      </c>
      <c r="D165" s="195" t="s">
        <v>224</v>
      </c>
      <c r="E165" s="196" t="s">
        <v>1955</v>
      </c>
      <c r="F165" s="197" t="s">
        <v>1956</v>
      </c>
      <c r="G165" s="198" t="s">
        <v>355</v>
      </c>
      <c r="H165" s="199">
        <v>5</v>
      </c>
      <c r="I165" s="200"/>
      <c r="J165" s="201">
        <f>ROUND(I165*H165,2)</f>
        <v>0</v>
      </c>
      <c r="K165" s="197" t="s">
        <v>1</v>
      </c>
      <c r="L165" s="202"/>
      <c r="M165" s="203" t="s">
        <v>1</v>
      </c>
      <c r="N165" s="204" t="s">
        <v>36</v>
      </c>
      <c r="O165" s="54"/>
      <c r="P165" s="165">
        <f>O165*H165</f>
        <v>0</v>
      </c>
      <c r="Q165" s="165">
        <v>0</v>
      </c>
      <c r="R165" s="165">
        <f>Q165*H165</f>
        <v>0</v>
      </c>
      <c r="S165" s="165">
        <v>0</v>
      </c>
      <c r="T165" s="166">
        <f>S165*H165</f>
        <v>0</v>
      </c>
      <c r="AR165" s="167" t="s">
        <v>1370</v>
      </c>
      <c r="AT165" s="167" t="s">
        <v>224</v>
      </c>
      <c r="AU165" s="167" t="s">
        <v>74</v>
      </c>
      <c r="AY165" s="16" t="s">
        <v>159</v>
      </c>
      <c r="BE165" s="168">
        <f>IF(N165="základná",J165,0)</f>
        <v>0</v>
      </c>
      <c r="BF165" s="168">
        <f>IF(N165="znížená",J165,0)</f>
        <v>0</v>
      </c>
      <c r="BG165" s="168">
        <f>IF(N165="zákl. prenesená",J165,0)</f>
        <v>0</v>
      </c>
      <c r="BH165" s="168">
        <f>IF(N165="zníž. prenesená",J165,0)</f>
        <v>0</v>
      </c>
      <c r="BI165" s="168">
        <f>IF(N165="nulová",J165,0)</f>
        <v>0</v>
      </c>
      <c r="BJ165" s="16" t="s">
        <v>82</v>
      </c>
      <c r="BK165" s="168">
        <f>ROUND(I165*H165,2)</f>
        <v>0</v>
      </c>
      <c r="BL165" s="16" t="s">
        <v>737</v>
      </c>
      <c r="BM165" s="167" t="s">
        <v>7</v>
      </c>
    </row>
    <row r="166" spans="2:65" s="1" customFormat="1" ht="38.4">
      <c r="B166" s="31"/>
      <c r="D166" s="170" t="s">
        <v>179</v>
      </c>
      <c r="F166" s="186" t="s">
        <v>1957</v>
      </c>
      <c r="I166" s="95"/>
      <c r="L166" s="31"/>
      <c r="M166" s="187"/>
      <c r="N166" s="54"/>
      <c r="O166" s="54"/>
      <c r="P166" s="54"/>
      <c r="Q166" s="54"/>
      <c r="R166" s="54"/>
      <c r="S166" s="54"/>
      <c r="T166" s="55"/>
      <c r="AT166" s="16" t="s">
        <v>179</v>
      </c>
      <c r="AU166" s="16" t="s">
        <v>74</v>
      </c>
    </row>
    <row r="167" spans="2:65" s="1" customFormat="1" ht="16.5" customHeight="1">
      <c r="B167" s="155"/>
      <c r="C167" s="195" t="s">
        <v>235</v>
      </c>
      <c r="D167" s="195" t="s">
        <v>224</v>
      </c>
      <c r="E167" s="196" t="s">
        <v>1958</v>
      </c>
      <c r="F167" s="197" t="s">
        <v>1959</v>
      </c>
      <c r="G167" s="198" t="s">
        <v>355</v>
      </c>
      <c r="H167" s="199">
        <v>1</v>
      </c>
      <c r="I167" s="200"/>
      <c r="J167" s="201">
        <f>ROUND(I167*H167,2)</f>
        <v>0</v>
      </c>
      <c r="K167" s="197" t="s">
        <v>1</v>
      </c>
      <c r="L167" s="202"/>
      <c r="M167" s="203" t="s">
        <v>1</v>
      </c>
      <c r="N167" s="204" t="s">
        <v>36</v>
      </c>
      <c r="O167" s="54"/>
      <c r="P167" s="165">
        <f>O167*H167</f>
        <v>0</v>
      </c>
      <c r="Q167" s="165">
        <v>0</v>
      </c>
      <c r="R167" s="165">
        <f>Q167*H167</f>
        <v>0</v>
      </c>
      <c r="S167" s="165">
        <v>0</v>
      </c>
      <c r="T167" s="166">
        <f>S167*H167</f>
        <v>0</v>
      </c>
      <c r="AR167" s="167" t="s">
        <v>1370</v>
      </c>
      <c r="AT167" s="167" t="s">
        <v>224</v>
      </c>
      <c r="AU167" s="167" t="s">
        <v>74</v>
      </c>
      <c r="AY167" s="16" t="s">
        <v>159</v>
      </c>
      <c r="BE167" s="168">
        <f>IF(N167="základná",J167,0)</f>
        <v>0</v>
      </c>
      <c r="BF167" s="168">
        <f>IF(N167="znížená",J167,0)</f>
        <v>0</v>
      </c>
      <c r="BG167" s="168">
        <f>IF(N167="zákl. prenesená",J167,0)</f>
        <v>0</v>
      </c>
      <c r="BH167" s="168">
        <f>IF(N167="zníž. prenesená",J167,0)</f>
        <v>0</v>
      </c>
      <c r="BI167" s="168">
        <f>IF(N167="nulová",J167,0)</f>
        <v>0</v>
      </c>
      <c r="BJ167" s="16" t="s">
        <v>82</v>
      </c>
      <c r="BK167" s="168">
        <f>ROUND(I167*H167,2)</f>
        <v>0</v>
      </c>
      <c r="BL167" s="16" t="s">
        <v>737</v>
      </c>
      <c r="BM167" s="167" t="s">
        <v>294</v>
      </c>
    </row>
    <row r="168" spans="2:65" s="1" customFormat="1" ht="38.4">
      <c r="B168" s="31"/>
      <c r="D168" s="170" t="s">
        <v>179</v>
      </c>
      <c r="F168" s="186" t="s">
        <v>1960</v>
      </c>
      <c r="I168" s="95"/>
      <c r="L168" s="31"/>
      <c r="M168" s="187"/>
      <c r="N168" s="54"/>
      <c r="O168" s="54"/>
      <c r="P168" s="54"/>
      <c r="Q168" s="54"/>
      <c r="R168" s="54"/>
      <c r="S168" s="54"/>
      <c r="T168" s="55"/>
      <c r="AT168" s="16" t="s">
        <v>179</v>
      </c>
      <c r="AU168" s="16" t="s">
        <v>74</v>
      </c>
    </row>
    <row r="169" spans="2:65" s="1" customFormat="1" ht="16.5" customHeight="1">
      <c r="B169" s="155"/>
      <c r="C169" s="195" t="s">
        <v>243</v>
      </c>
      <c r="D169" s="195" t="s">
        <v>224</v>
      </c>
      <c r="E169" s="196" t="s">
        <v>1961</v>
      </c>
      <c r="F169" s="197" t="s">
        <v>1962</v>
      </c>
      <c r="G169" s="198" t="s">
        <v>355</v>
      </c>
      <c r="H169" s="199">
        <v>1</v>
      </c>
      <c r="I169" s="200"/>
      <c r="J169" s="201">
        <f>ROUND(I169*H169,2)</f>
        <v>0</v>
      </c>
      <c r="K169" s="197" t="s">
        <v>1</v>
      </c>
      <c r="L169" s="202"/>
      <c r="M169" s="203" t="s">
        <v>1</v>
      </c>
      <c r="N169" s="204" t="s">
        <v>36</v>
      </c>
      <c r="O169" s="54"/>
      <c r="P169" s="165">
        <f>O169*H169</f>
        <v>0</v>
      </c>
      <c r="Q169" s="165">
        <v>0</v>
      </c>
      <c r="R169" s="165">
        <f>Q169*H169</f>
        <v>0</v>
      </c>
      <c r="S169" s="165">
        <v>0</v>
      </c>
      <c r="T169" s="166">
        <f>S169*H169</f>
        <v>0</v>
      </c>
      <c r="AR169" s="167" t="s">
        <v>1370</v>
      </c>
      <c r="AT169" s="167" t="s">
        <v>224</v>
      </c>
      <c r="AU169" s="167" t="s">
        <v>74</v>
      </c>
      <c r="AY169" s="16" t="s">
        <v>159</v>
      </c>
      <c r="BE169" s="168">
        <f>IF(N169="základná",J169,0)</f>
        <v>0</v>
      </c>
      <c r="BF169" s="168">
        <f>IF(N169="znížená",J169,0)</f>
        <v>0</v>
      </c>
      <c r="BG169" s="168">
        <f>IF(N169="zákl. prenesená",J169,0)</f>
        <v>0</v>
      </c>
      <c r="BH169" s="168">
        <f>IF(N169="zníž. prenesená",J169,0)</f>
        <v>0</v>
      </c>
      <c r="BI169" s="168">
        <f>IF(N169="nulová",J169,0)</f>
        <v>0</v>
      </c>
      <c r="BJ169" s="16" t="s">
        <v>82</v>
      </c>
      <c r="BK169" s="168">
        <f>ROUND(I169*H169,2)</f>
        <v>0</v>
      </c>
      <c r="BL169" s="16" t="s">
        <v>737</v>
      </c>
      <c r="BM169" s="167" t="s">
        <v>314</v>
      </c>
    </row>
    <row r="170" spans="2:65" s="1" customFormat="1" ht="28.8">
      <c r="B170" s="31"/>
      <c r="D170" s="170" t="s">
        <v>179</v>
      </c>
      <c r="F170" s="186" t="s">
        <v>1963</v>
      </c>
      <c r="I170" s="95"/>
      <c r="L170" s="31"/>
      <c r="M170" s="187"/>
      <c r="N170" s="54"/>
      <c r="O170" s="54"/>
      <c r="P170" s="54"/>
      <c r="Q170" s="54"/>
      <c r="R170" s="54"/>
      <c r="S170" s="54"/>
      <c r="T170" s="55"/>
      <c r="AT170" s="16" t="s">
        <v>179</v>
      </c>
      <c r="AU170" s="16" t="s">
        <v>74</v>
      </c>
    </row>
    <row r="171" spans="2:65" s="1" customFormat="1" ht="16.5" customHeight="1">
      <c r="B171" s="155"/>
      <c r="C171" s="195" t="s">
        <v>248</v>
      </c>
      <c r="D171" s="195" t="s">
        <v>224</v>
      </c>
      <c r="E171" s="196" t="s">
        <v>1964</v>
      </c>
      <c r="F171" s="197" t="s">
        <v>1965</v>
      </c>
      <c r="G171" s="198" t="s">
        <v>355</v>
      </c>
      <c r="H171" s="199">
        <v>1</v>
      </c>
      <c r="I171" s="200"/>
      <c r="J171" s="201">
        <f>ROUND(I171*H171,2)</f>
        <v>0</v>
      </c>
      <c r="K171" s="197" t="s">
        <v>1</v>
      </c>
      <c r="L171" s="202"/>
      <c r="M171" s="203" t="s">
        <v>1</v>
      </c>
      <c r="N171" s="204" t="s">
        <v>36</v>
      </c>
      <c r="O171" s="54"/>
      <c r="P171" s="165">
        <f>O171*H171</f>
        <v>0</v>
      </c>
      <c r="Q171" s="165">
        <v>0</v>
      </c>
      <c r="R171" s="165">
        <f>Q171*H171</f>
        <v>0</v>
      </c>
      <c r="S171" s="165">
        <v>0</v>
      </c>
      <c r="T171" s="166">
        <f>S171*H171</f>
        <v>0</v>
      </c>
      <c r="AR171" s="167" t="s">
        <v>1370</v>
      </c>
      <c r="AT171" s="167" t="s">
        <v>224</v>
      </c>
      <c r="AU171" s="167" t="s">
        <v>74</v>
      </c>
      <c r="AY171" s="16" t="s">
        <v>159</v>
      </c>
      <c r="BE171" s="168">
        <f>IF(N171="základná",J171,0)</f>
        <v>0</v>
      </c>
      <c r="BF171" s="168">
        <f>IF(N171="znížená",J171,0)</f>
        <v>0</v>
      </c>
      <c r="BG171" s="168">
        <f>IF(N171="zákl. prenesená",J171,0)</f>
        <v>0</v>
      </c>
      <c r="BH171" s="168">
        <f>IF(N171="zníž. prenesená",J171,0)</f>
        <v>0</v>
      </c>
      <c r="BI171" s="168">
        <f>IF(N171="nulová",J171,0)</f>
        <v>0</v>
      </c>
      <c r="BJ171" s="16" t="s">
        <v>82</v>
      </c>
      <c r="BK171" s="168">
        <f>ROUND(I171*H171,2)</f>
        <v>0</v>
      </c>
      <c r="BL171" s="16" t="s">
        <v>737</v>
      </c>
      <c r="BM171" s="167" t="s">
        <v>331</v>
      </c>
    </row>
    <row r="172" spans="2:65" s="1" customFormat="1" ht="28.8">
      <c r="B172" s="31"/>
      <c r="D172" s="170" t="s">
        <v>179</v>
      </c>
      <c r="F172" s="186" t="s">
        <v>1954</v>
      </c>
      <c r="I172" s="95"/>
      <c r="L172" s="31"/>
      <c r="M172" s="187"/>
      <c r="N172" s="54"/>
      <c r="O172" s="54"/>
      <c r="P172" s="54"/>
      <c r="Q172" s="54"/>
      <c r="R172" s="54"/>
      <c r="S172" s="54"/>
      <c r="T172" s="55"/>
      <c r="AT172" s="16" t="s">
        <v>179</v>
      </c>
      <c r="AU172" s="16" t="s">
        <v>74</v>
      </c>
    </row>
    <row r="173" spans="2:65" s="1" customFormat="1" ht="16.5" customHeight="1">
      <c r="B173" s="155"/>
      <c r="C173" s="195" t="s">
        <v>253</v>
      </c>
      <c r="D173" s="195" t="s">
        <v>224</v>
      </c>
      <c r="E173" s="196" t="s">
        <v>1966</v>
      </c>
      <c r="F173" s="197" t="s">
        <v>1967</v>
      </c>
      <c r="G173" s="198" t="s">
        <v>355</v>
      </c>
      <c r="H173" s="199">
        <v>6</v>
      </c>
      <c r="I173" s="200"/>
      <c r="J173" s="201">
        <f>ROUND(I173*H173,2)</f>
        <v>0</v>
      </c>
      <c r="K173" s="197" t="s">
        <v>1</v>
      </c>
      <c r="L173" s="202"/>
      <c r="M173" s="203" t="s">
        <v>1</v>
      </c>
      <c r="N173" s="204" t="s">
        <v>36</v>
      </c>
      <c r="O173" s="54"/>
      <c r="P173" s="165">
        <f>O173*H173</f>
        <v>0</v>
      </c>
      <c r="Q173" s="165">
        <v>0</v>
      </c>
      <c r="R173" s="165">
        <f>Q173*H173</f>
        <v>0</v>
      </c>
      <c r="S173" s="165">
        <v>0</v>
      </c>
      <c r="T173" s="166">
        <f>S173*H173</f>
        <v>0</v>
      </c>
      <c r="AR173" s="167" t="s">
        <v>1370</v>
      </c>
      <c r="AT173" s="167" t="s">
        <v>224</v>
      </c>
      <c r="AU173" s="167" t="s">
        <v>74</v>
      </c>
      <c r="AY173" s="16" t="s">
        <v>159</v>
      </c>
      <c r="BE173" s="168">
        <f>IF(N173="základná",J173,0)</f>
        <v>0</v>
      </c>
      <c r="BF173" s="168">
        <f>IF(N173="znížená",J173,0)</f>
        <v>0</v>
      </c>
      <c r="BG173" s="168">
        <f>IF(N173="zákl. prenesená",J173,0)</f>
        <v>0</v>
      </c>
      <c r="BH173" s="168">
        <f>IF(N173="zníž. prenesená",J173,0)</f>
        <v>0</v>
      </c>
      <c r="BI173" s="168">
        <f>IF(N173="nulová",J173,0)</f>
        <v>0</v>
      </c>
      <c r="BJ173" s="16" t="s">
        <v>82</v>
      </c>
      <c r="BK173" s="168">
        <f>ROUND(I173*H173,2)</f>
        <v>0</v>
      </c>
      <c r="BL173" s="16" t="s">
        <v>737</v>
      </c>
      <c r="BM173" s="167" t="s">
        <v>352</v>
      </c>
    </row>
    <row r="174" spans="2:65" s="1" customFormat="1" ht="28.8">
      <c r="B174" s="31"/>
      <c r="D174" s="170" t="s">
        <v>179</v>
      </c>
      <c r="F174" s="186" t="s">
        <v>1968</v>
      </c>
      <c r="I174" s="95"/>
      <c r="L174" s="31"/>
      <c r="M174" s="187"/>
      <c r="N174" s="54"/>
      <c r="O174" s="54"/>
      <c r="P174" s="54"/>
      <c r="Q174" s="54"/>
      <c r="R174" s="54"/>
      <c r="S174" s="54"/>
      <c r="T174" s="55"/>
      <c r="AT174" s="16" t="s">
        <v>179</v>
      </c>
      <c r="AU174" s="16" t="s">
        <v>74</v>
      </c>
    </row>
    <row r="175" spans="2:65" s="1" customFormat="1" ht="16.5" customHeight="1">
      <c r="B175" s="155"/>
      <c r="C175" s="195" t="s">
        <v>258</v>
      </c>
      <c r="D175" s="195" t="s">
        <v>224</v>
      </c>
      <c r="E175" s="196" t="s">
        <v>1969</v>
      </c>
      <c r="F175" s="197" t="s">
        <v>1970</v>
      </c>
      <c r="G175" s="198" t="s">
        <v>355</v>
      </c>
      <c r="H175" s="199">
        <v>2</v>
      </c>
      <c r="I175" s="200"/>
      <c r="J175" s="201">
        <f>ROUND(I175*H175,2)</f>
        <v>0</v>
      </c>
      <c r="K175" s="197" t="s">
        <v>1</v>
      </c>
      <c r="L175" s="202"/>
      <c r="M175" s="203" t="s">
        <v>1</v>
      </c>
      <c r="N175" s="204" t="s">
        <v>36</v>
      </c>
      <c r="O175" s="54"/>
      <c r="P175" s="165">
        <f>O175*H175</f>
        <v>0</v>
      </c>
      <c r="Q175" s="165">
        <v>0</v>
      </c>
      <c r="R175" s="165">
        <f>Q175*H175</f>
        <v>0</v>
      </c>
      <c r="S175" s="165">
        <v>0</v>
      </c>
      <c r="T175" s="166">
        <f>S175*H175</f>
        <v>0</v>
      </c>
      <c r="AR175" s="167" t="s">
        <v>1370</v>
      </c>
      <c r="AT175" s="167" t="s">
        <v>224</v>
      </c>
      <c r="AU175" s="167" t="s">
        <v>74</v>
      </c>
      <c r="AY175" s="16" t="s">
        <v>159</v>
      </c>
      <c r="BE175" s="168">
        <f>IF(N175="základná",J175,0)</f>
        <v>0</v>
      </c>
      <c r="BF175" s="168">
        <f>IF(N175="znížená",J175,0)</f>
        <v>0</v>
      </c>
      <c r="BG175" s="168">
        <f>IF(N175="zákl. prenesená",J175,0)</f>
        <v>0</v>
      </c>
      <c r="BH175" s="168">
        <f>IF(N175="zníž. prenesená",J175,0)</f>
        <v>0</v>
      </c>
      <c r="BI175" s="168">
        <f>IF(N175="nulová",J175,0)</f>
        <v>0</v>
      </c>
      <c r="BJ175" s="16" t="s">
        <v>82</v>
      </c>
      <c r="BK175" s="168">
        <f>ROUND(I175*H175,2)</f>
        <v>0</v>
      </c>
      <c r="BL175" s="16" t="s">
        <v>737</v>
      </c>
      <c r="BM175" s="167" t="s">
        <v>366</v>
      </c>
    </row>
    <row r="176" spans="2:65" s="1" customFormat="1" ht="28.8">
      <c r="B176" s="31"/>
      <c r="D176" s="170" t="s">
        <v>179</v>
      </c>
      <c r="F176" s="186" t="s">
        <v>1971</v>
      </c>
      <c r="I176" s="95"/>
      <c r="L176" s="31"/>
      <c r="M176" s="187"/>
      <c r="N176" s="54"/>
      <c r="O176" s="54"/>
      <c r="P176" s="54"/>
      <c r="Q176" s="54"/>
      <c r="R176" s="54"/>
      <c r="S176" s="54"/>
      <c r="T176" s="55"/>
      <c r="AT176" s="16" t="s">
        <v>179</v>
      </c>
      <c r="AU176" s="16" t="s">
        <v>74</v>
      </c>
    </row>
    <row r="177" spans="2:65" s="1" customFormat="1" ht="16.5" customHeight="1">
      <c r="B177" s="155"/>
      <c r="C177" s="195" t="s">
        <v>263</v>
      </c>
      <c r="D177" s="195" t="s">
        <v>224</v>
      </c>
      <c r="E177" s="196" t="s">
        <v>1972</v>
      </c>
      <c r="F177" s="197" t="s">
        <v>1973</v>
      </c>
      <c r="G177" s="198" t="s">
        <v>355</v>
      </c>
      <c r="H177" s="199">
        <v>1</v>
      </c>
      <c r="I177" s="200"/>
      <c r="J177" s="201">
        <f>ROUND(I177*H177,2)</f>
        <v>0</v>
      </c>
      <c r="K177" s="197" t="s">
        <v>1</v>
      </c>
      <c r="L177" s="202"/>
      <c r="M177" s="203" t="s">
        <v>1</v>
      </c>
      <c r="N177" s="204" t="s">
        <v>36</v>
      </c>
      <c r="O177" s="54"/>
      <c r="P177" s="165">
        <f>O177*H177</f>
        <v>0</v>
      </c>
      <c r="Q177" s="165">
        <v>0</v>
      </c>
      <c r="R177" s="165">
        <f>Q177*H177</f>
        <v>0</v>
      </c>
      <c r="S177" s="165">
        <v>0</v>
      </c>
      <c r="T177" s="166">
        <f>S177*H177</f>
        <v>0</v>
      </c>
      <c r="AR177" s="167" t="s">
        <v>1370</v>
      </c>
      <c r="AT177" s="167" t="s">
        <v>224</v>
      </c>
      <c r="AU177" s="167" t="s">
        <v>74</v>
      </c>
      <c r="AY177" s="16" t="s">
        <v>159</v>
      </c>
      <c r="BE177" s="168">
        <f>IF(N177="základná",J177,0)</f>
        <v>0</v>
      </c>
      <c r="BF177" s="168">
        <f>IF(N177="znížená",J177,0)</f>
        <v>0</v>
      </c>
      <c r="BG177" s="168">
        <f>IF(N177="zákl. prenesená",J177,0)</f>
        <v>0</v>
      </c>
      <c r="BH177" s="168">
        <f>IF(N177="zníž. prenesená",J177,0)</f>
        <v>0</v>
      </c>
      <c r="BI177" s="168">
        <f>IF(N177="nulová",J177,0)</f>
        <v>0</v>
      </c>
      <c r="BJ177" s="16" t="s">
        <v>82</v>
      </c>
      <c r="BK177" s="168">
        <f>ROUND(I177*H177,2)</f>
        <v>0</v>
      </c>
      <c r="BL177" s="16" t="s">
        <v>737</v>
      </c>
      <c r="BM177" s="167" t="s">
        <v>377</v>
      </c>
    </row>
    <row r="178" spans="2:65" s="1" customFormat="1" ht="28.8">
      <c r="B178" s="31"/>
      <c r="D178" s="170" t="s">
        <v>179</v>
      </c>
      <c r="F178" s="186" t="s">
        <v>1974</v>
      </c>
      <c r="I178" s="95"/>
      <c r="L178" s="31"/>
      <c r="M178" s="187"/>
      <c r="N178" s="54"/>
      <c r="O178" s="54"/>
      <c r="P178" s="54"/>
      <c r="Q178" s="54"/>
      <c r="R178" s="54"/>
      <c r="S178" s="54"/>
      <c r="T178" s="55"/>
      <c r="AT178" s="16" t="s">
        <v>179</v>
      </c>
      <c r="AU178" s="16" t="s">
        <v>74</v>
      </c>
    </row>
    <row r="179" spans="2:65" s="1" customFormat="1" ht="16.5" customHeight="1">
      <c r="B179" s="155"/>
      <c r="C179" s="195" t="s">
        <v>267</v>
      </c>
      <c r="D179" s="195" t="s">
        <v>224</v>
      </c>
      <c r="E179" s="196" t="s">
        <v>1975</v>
      </c>
      <c r="F179" s="197" t="s">
        <v>1976</v>
      </c>
      <c r="G179" s="198" t="s">
        <v>355</v>
      </c>
      <c r="H179" s="199">
        <v>1</v>
      </c>
      <c r="I179" s="200"/>
      <c r="J179" s="201">
        <f>ROUND(I179*H179,2)</f>
        <v>0</v>
      </c>
      <c r="K179" s="197" t="s">
        <v>1</v>
      </c>
      <c r="L179" s="202"/>
      <c r="M179" s="203" t="s">
        <v>1</v>
      </c>
      <c r="N179" s="204" t="s">
        <v>36</v>
      </c>
      <c r="O179" s="54"/>
      <c r="P179" s="165">
        <f>O179*H179</f>
        <v>0</v>
      </c>
      <c r="Q179" s="165">
        <v>0</v>
      </c>
      <c r="R179" s="165">
        <f>Q179*H179</f>
        <v>0</v>
      </c>
      <c r="S179" s="165">
        <v>0</v>
      </c>
      <c r="T179" s="166">
        <f>S179*H179</f>
        <v>0</v>
      </c>
      <c r="AR179" s="167" t="s">
        <v>1370</v>
      </c>
      <c r="AT179" s="167" t="s">
        <v>224</v>
      </c>
      <c r="AU179" s="167" t="s">
        <v>74</v>
      </c>
      <c r="AY179" s="16" t="s">
        <v>159</v>
      </c>
      <c r="BE179" s="168">
        <f>IF(N179="základná",J179,0)</f>
        <v>0</v>
      </c>
      <c r="BF179" s="168">
        <f>IF(N179="znížená",J179,0)</f>
        <v>0</v>
      </c>
      <c r="BG179" s="168">
        <f>IF(N179="zákl. prenesená",J179,0)</f>
        <v>0</v>
      </c>
      <c r="BH179" s="168">
        <f>IF(N179="zníž. prenesená",J179,0)</f>
        <v>0</v>
      </c>
      <c r="BI179" s="168">
        <f>IF(N179="nulová",J179,0)</f>
        <v>0</v>
      </c>
      <c r="BJ179" s="16" t="s">
        <v>82</v>
      </c>
      <c r="BK179" s="168">
        <f>ROUND(I179*H179,2)</f>
        <v>0</v>
      </c>
      <c r="BL179" s="16" t="s">
        <v>737</v>
      </c>
      <c r="BM179" s="167" t="s">
        <v>387</v>
      </c>
    </row>
    <row r="180" spans="2:65" s="1" customFormat="1" ht="28.8">
      <c r="B180" s="31"/>
      <c r="D180" s="170" t="s">
        <v>179</v>
      </c>
      <c r="F180" s="186" t="s">
        <v>1977</v>
      </c>
      <c r="I180" s="95"/>
      <c r="L180" s="31"/>
      <c r="M180" s="187"/>
      <c r="N180" s="54"/>
      <c r="O180" s="54"/>
      <c r="P180" s="54"/>
      <c r="Q180" s="54"/>
      <c r="R180" s="54"/>
      <c r="S180" s="54"/>
      <c r="T180" s="55"/>
      <c r="AT180" s="16" t="s">
        <v>179</v>
      </c>
      <c r="AU180" s="16" t="s">
        <v>74</v>
      </c>
    </row>
    <row r="181" spans="2:65" s="1" customFormat="1" ht="24" customHeight="1">
      <c r="B181" s="155"/>
      <c r="C181" s="195" t="s">
        <v>271</v>
      </c>
      <c r="D181" s="195" t="s">
        <v>224</v>
      </c>
      <c r="E181" s="196" t="s">
        <v>1978</v>
      </c>
      <c r="F181" s="197" t="s">
        <v>1979</v>
      </c>
      <c r="G181" s="198" t="s">
        <v>355</v>
      </c>
      <c r="H181" s="199">
        <v>4</v>
      </c>
      <c r="I181" s="200"/>
      <c r="J181" s="201">
        <f>ROUND(I181*H181,2)</f>
        <v>0</v>
      </c>
      <c r="K181" s="197" t="s">
        <v>1</v>
      </c>
      <c r="L181" s="202"/>
      <c r="M181" s="203" t="s">
        <v>1</v>
      </c>
      <c r="N181" s="204" t="s">
        <v>36</v>
      </c>
      <c r="O181" s="54"/>
      <c r="P181" s="165">
        <f>O181*H181</f>
        <v>0</v>
      </c>
      <c r="Q181" s="165">
        <v>0</v>
      </c>
      <c r="R181" s="165">
        <f>Q181*H181</f>
        <v>0</v>
      </c>
      <c r="S181" s="165">
        <v>0</v>
      </c>
      <c r="T181" s="166">
        <f>S181*H181</f>
        <v>0</v>
      </c>
      <c r="AR181" s="167" t="s">
        <v>1370</v>
      </c>
      <c r="AT181" s="167" t="s">
        <v>224</v>
      </c>
      <c r="AU181" s="167" t="s">
        <v>74</v>
      </c>
      <c r="AY181" s="16" t="s">
        <v>159</v>
      </c>
      <c r="BE181" s="168">
        <f>IF(N181="základná",J181,0)</f>
        <v>0</v>
      </c>
      <c r="BF181" s="168">
        <f>IF(N181="znížená",J181,0)</f>
        <v>0</v>
      </c>
      <c r="BG181" s="168">
        <f>IF(N181="zákl. prenesená",J181,0)</f>
        <v>0</v>
      </c>
      <c r="BH181" s="168">
        <f>IF(N181="zníž. prenesená",J181,0)</f>
        <v>0</v>
      </c>
      <c r="BI181" s="168">
        <f>IF(N181="nulová",J181,0)</f>
        <v>0</v>
      </c>
      <c r="BJ181" s="16" t="s">
        <v>82</v>
      </c>
      <c r="BK181" s="168">
        <f>ROUND(I181*H181,2)</f>
        <v>0</v>
      </c>
      <c r="BL181" s="16" t="s">
        <v>737</v>
      </c>
      <c r="BM181" s="167" t="s">
        <v>402</v>
      </c>
    </row>
    <row r="182" spans="2:65" s="1" customFormat="1" ht="28.8">
      <c r="B182" s="31"/>
      <c r="D182" s="170" t="s">
        <v>179</v>
      </c>
      <c r="F182" s="186" t="s">
        <v>1980</v>
      </c>
      <c r="I182" s="95"/>
      <c r="L182" s="31"/>
      <c r="M182" s="187"/>
      <c r="N182" s="54"/>
      <c r="O182" s="54"/>
      <c r="P182" s="54"/>
      <c r="Q182" s="54"/>
      <c r="R182" s="54"/>
      <c r="S182" s="54"/>
      <c r="T182" s="55"/>
      <c r="AT182" s="16" t="s">
        <v>179</v>
      </c>
      <c r="AU182" s="16" t="s">
        <v>74</v>
      </c>
    </row>
    <row r="183" spans="2:65" s="1" customFormat="1" ht="24" customHeight="1">
      <c r="B183" s="155"/>
      <c r="C183" s="195" t="s">
        <v>277</v>
      </c>
      <c r="D183" s="195" t="s">
        <v>224</v>
      </c>
      <c r="E183" s="196" t="s">
        <v>1981</v>
      </c>
      <c r="F183" s="197" t="s">
        <v>1982</v>
      </c>
      <c r="G183" s="198" t="s">
        <v>355</v>
      </c>
      <c r="H183" s="199">
        <v>8</v>
      </c>
      <c r="I183" s="200"/>
      <c r="J183" s="201">
        <f>ROUND(I183*H183,2)</f>
        <v>0</v>
      </c>
      <c r="K183" s="197" t="s">
        <v>1</v>
      </c>
      <c r="L183" s="202"/>
      <c r="M183" s="203" t="s">
        <v>1</v>
      </c>
      <c r="N183" s="204" t="s">
        <v>36</v>
      </c>
      <c r="O183" s="54"/>
      <c r="P183" s="165">
        <f>O183*H183</f>
        <v>0</v>
      </c>
      <c r="Q183" s="165">
        <v>0</v>
      </c>
      <c r="R183" s="165">
        <f>Q183*H183</f>
        <v>0</v>
      </c>
      <c r="S183" s="165">
        <v>0</v>
      </c>
      <c r="T183" s="166">
        <f>S183*H183</f>
        <v>0</v>
      </c>
      <c r="AR183" s="167" t="s">
        <v>1370</v>
      </c>
      <c r="AT183" s="167" t="s">
        <v>224</v>
      </c>
      <c r="AU183" s="167" t="s">
        <v>74</v>
      </c>
      <c r="AY183" s="16" t="s">
        <v>159</v>
      </c>
      <c r="BE183" s="168">
        <f>IF(N183="základná",J183,0)</f>
        <v>0</v>
      </c>
      <c r="BF183" s="168">
        <f>IF(N183="znížená",J183,0)</f>
        <v>0</v>
      </c>
      <c r="BG183" s="168">
        <f>IF(N183="zákl. prenesená",J183,0)</f>
        <v>0</v>
      </c>
      <c r="BH183" s="168">
        <f>IF(N183="zníž. prenesená",J183,0)</f>
        <v>0</v>
      </c>
      <c r="BI183" s="168">
        <f>IF(N183="nulová",J183,0)</f>
        <v>0</v>
      </c>
      <c r="BJ183" s="16" t="s">
        <v>82</v>
      </c>
      <c r="BK183" s="168">
        <f>ROUND(I183*H183,2)</f>
        <v>0</v>
      </c>
      <c r="BL183" s="16" t="s">
        <v>737</v>
      </c>
      <c r="BM183" s="167" t="s">
        <v>412</v>
      </c>
    </row>
    <row r="184" spans="2:65" s="1" customFormat="1" ht="38.4">
      <c r="B184" s="31"/>
      <c r="D184" s="170" t="s">
        <v>179</v>
      </c>
      <c r="F184" s="186" t="s">
        <v>1983</v>
      </c>
      <c r="I184" s="95"/>
      <c r="L184" s="31"/>
      <c r="M184" s="187"/>
      <c r="N184" s="54"/>
      <c r="O184" s="54"/>
      <c r="P184" s="54"/>
      <c r="Q184" s="54"/>
      <c r="R184" s="54"/>
      <c r="S184" s="54"/>
      <c r="T184" s="55"/>
      <c r="AT184" s="16" t="s">
        <v>179</v>
      </c>
      <c r="AU184" s="16" t="s">
        <v>74</v>
      </c>
    </row>
    <row r="185" spans="2:65" s="11" customFormat="1" ht="22.95" customHeight="1">
      <c r="B185" s="142"/>
      <c r="D185" s="143" t="s">
        <v>69</v>
      </c>
      <c r="E185" s="153" t="s">
        <v>1984</v>
      </c>
      <c r="F185" s="153" t="s">
        <v>1985</v>
      </c>
      <c r="I185" s="145"/>
      <c r="J185" s="154">
        <f>BK185</f>
        <v>0</v>
      </c>
      <c r="L185" s="142"/>
      <c r="M185" s="147"/>
      <c r="N185" s="148"/>
      <c r="O185" s="148"/>
      <c r="P185" s="149">
        <f>SUM(P186:P295)</f>
        <v>0</v>
      </c>
      <c r="Q185" s="148"/>
      <c r="R185" s="149">
        <f>SUM(R186:R295)</f>
        <v>0</v>
      </c>
      <c r="S185" s="148"/>
      <c r="T185" s="150">
        <f>SUM(T186:T295)</f>
        <v>0</v>
      </c>
      <c r="AR185" s="143" t="s">
        <v>175</v>
      </c>
      <c r="AT185" s="151" t="s">
        <v>69</v>
      </c>
      <c r="AU185" s="151" t="s">
        <v>74</v>
      </c>
      <c r="AY185" s="143" t="s">
        <v>159</v>
      </c>
      <c r="BK185" s="152">
        <f>SUM(BK186:BK295)</f>
        <v>0</v>
      </c>
    </row>
    <row r="186" spans="2:65" s="1" customFormat="1" ht="16.5" customHeight="1">
      <c r="B186" s="155"/>
      <c r="C186" s="195" t="s">
        <v>7</v>
      </c>
      <c r="D186" s="195" t="s">
        <v>224</v>
      </c>
      <c r="E186" s="196" t="s">
        <v>1986</v>
      </c>
      <c r="F186" s="197" t="s">
        <v>1987</v>
      </c>
      <c r="G186" s="198" t="s">
        <v>355</v>
      </c>
      <c r="H186" s="199">
        <v>2</v>
      </c>
      <c r="I186" s="200"/>
      <c r="J186" s="201">
        <f>ROUND(I186*H186,2)</f>
        <v>0</v>
      </c>
      <c r="K186" s="197" t="s">
        <v>1</v>
      </c>
      <c r="L186" s="202"/>
      <c r="M186" s="203" t="s">
        <v>1</v>
      </c>
      <c r="N186" s="204" t="s">
        <v>36</v>
      </c>
      <c r="O186" s="54"/>
      <c r="P186" s="165">
        <f>O186*H186</f>
        <v>0</v>
      </c>
      <c r="Q186" s="165">
        <v>0</v>
      </c>
      <c r="R186" s="165">
        <f>Q186*H186</f>
        <v>0</v>
      </c>
      <c r="S186" s="165">
        <v>0</v>
      </c>
      <c r="T186" s="166">
        <f>S186*H186</f>
        <v>0</v>
      </c>
      <c r="AR186" s="167" t="s">
        <v>1370</v>
      </c>
      <c r="AT186" s="167" t="s">
        <v>224</v>
      </c>
      <c r="AU186" s="167" t="s">
        <v>82</v>
      </c>
      <c r="AY186" s="16" t="s">
        <v>159</v>
      </c>
      <c r="BE186" s="168">
        <f>IF(N186="základná",J186,0)</f>
        <v>0</v>
      </c>
      <c r="BF186" s="168">
        <f>IF(N186="znížená",J186,0)</f>
        <v>0</v>
      </c>
      <c r="BG186" s="168">
        <f>IF(N186="zákl. prenesená",J186,0)</f>
        <v>0</v>
      </c>
      <c r="BH186" s="168">
        <f>IF(N186="zníž. prenesená",J186,0)</f>
        <v>0</v>
      </c>
      <c r="BI186" s="168">
        <f>IF(N186="nulová",J186,0)</f>
        <v>0</v>
      </c>
      <c r="BJ186" s="16" t="s">
        <v>82</v>
      </c>
      <c r="BK186" s="168">
        <f>ROUND(I186*H186,2)</f>
        <v>0</v>
      </c>
      <c r="BL186" s="16" t="s">
        <v>737</v>
      </c>
      <c r="BM186" s="167" t="s">
        <v>427</v>
      </c>
    </row>
    <row r="187" spans="2:65" s="1" customFormat="1" ht="38.4">
      <c r="B187" s="31"/>
      <c r="D187" s="170" t="s">
        <v>179</v>
      </c>
      <c r="F187" s="186" t="s">
        <v>1988</v>
      </c>
      <c r="I187" s="95"/>
      <c r="L187" s="31"/>
      <c r="M187" s="187"/>
      <c r="N187" s="54"/>
      <c r="O187" s="54"/>
      <c r="P187" s="54"/>
      <c r="Q187" s="54"/>
      <c r="R187" s="54"/>
      <c r="S187" s="54"/>
      <c r="T187" s="55"/>
      <c r="AT187" s="16" t="s">
        <v>179</v>
      </c>
      <c r="AU187" s="16" t="s">
        <v>82</v>
      </c>
    </row>
    <row r="188" spans="2:65" s="1" customFormat="1" ht="16.5" customHeight="1">
      <c r="B188" s="155"/>
      <c r="C188" s="195" t="s">
        <v>290</v>
      </c>
      <c r="D188" s="195" t="s">
        <v>224</v>
      </c>
      <c r="E188" s="196" t="s">
        <v>1989</v>
      </c>
      <c r="F188" s="197" t="s">
        <v>1990</v>
      </c>
      <c r="G188" s="198" t="s">
        <v>355</v>
      </c>
      <c r="H188" s="199">
        <v>1</v>
      </c>
      <c r="I188" s="200"/>
      <c r="J188" s="201">
        <f>ROUND(I188*H188,2)</f>
        <v>0</v>
      </c>
      <c r="K188" s="197" t="s">
        <v>1</v>
      </c>
      <c r="L188" s="202"/>
      <c r="M188" s="203" t="s">
        <v>1</v>
      </c>
      <c r="N188" s="204" t="s">
        <v>36</v>
      </c>
      <c r="O188" s="54"/>
      <c r="P188" s="165">
        <f>O188*H188</f>
        <v>0</v>
      </c>
      <c r="Q188" s="165">
        <v>0</v>
      </c>
      <c r="R188" s="165">
        <f>Q188*H188</f>
        <v>0</v>
      </c>
      <c r="S188" s="165">
        <v>0</v>
      </c>
      <c r="T188" s="166">
        <f>S188*H188</f>
        <v>0</v>
      </c>
      <c r="AR188" s="167" t="s">
        <v>1370</v>
      </c>
      <c r="AT188" s="167" t="s">
        <v>224</v>
      </c>
      <c r="AU188" s="167" t="s">
        <v>82</v>
      </c>
      <c r="AY188" s="16" t="s">
        <v>159</v>
      </c>
      <c r="BE188" s="168">
        <f>IF(N188="základná",J188,0)</f>
        <v>0</v>
      </c>
      <c r="BF188" s="168">
        <f>IF(N188="znížená",J188,0)</f>
        <v>0</v>
      </c>
      <c r="BG188" s="168">
        <f>IF(N188="zákl. prenesená",J188,0)</f>
        <v>0</v>
      </c>
      <c r="BH188" s="168">
        <f>IF(N188="zníž. prenesená",J188,0)</f>
        <v>0</v>
      </c>
      <c r="BI188" s="168">
        <f>IF(N188="nulová",J188,0)</f>
        <v>0</v>
      </c>
      <c r="BJ188" s="16" t="s">
        <v>82</v>
      </c>
      <c r="BK188" s="168">
        <f>ROUND(I188*H188,2)</f>
        <v>0</v>
      </c>
      <c r="BL188" s="16" t="s">
        <v>737</v>
      </c>
      <c r="BM188" s="167" t="s">
        <v>440</v>
      </c>
    </row>
    <row r="189" spans="2:65" s="1" customFormat="1" ht="38.4">
      <c r="B189" s="31"/>
      <c r="D189" s="170" t="s">
        <v>179</v>
      </c>
      <c r="F189" s="186" t="s">
        <v>1991</v>
      </c>
      <c r="I189" s="95"/>
      <c r="L189" s="31"/>
      <c r="M189" s="187"/>
      <c r="N189" s="54"/>
      <c r="O189" s="54"/>
      <c r="P189" s="54"/>
      <c r="Q189" s="54"/>
      <c r="R189" s="54"/>
      <c r="S189" s="54"/>
      <c r="T189" s="55"/>
      <c r="AT189" s="16" t="s">
        <v>179</v>
      </c>
      <c r="AU189" s="16" t="s">
        <v>82</v>
      </c>
    </row>
    <row r="190" spans="2:65" s="1" customFormat="1" ht="16.5" customHeight="1">
      <c r="B190" s="155"/>
      <c r="C190" s="195" t="s">
        <v>294</v>
      </c>
      <c r="D190" s="195" t="s">
        <v>224</v>
      </c>
      <c r="E190" s="196" t="s">
        <v>1992</v>
      </c>
      <c r="F190" s="197" t="s">
        <v>1993</v>
      </c>
      <c r="G190" s="198" t="s">
        <v>355</v>
      </c>
      <c r="H190" s="199">
        <v>1</v>
      </c>
      <c r="I190" s="200"/>
      <c r="J190" s="201">
        <f>ROUND(I190*H190,2)</f>
        <v>0</v>
      </c>
      <c r="K190" s="197" t="s">
        <v>1</v>
      </c>
      <c r="L190" s="202"/>
      <c r="M190" s="203" t="s">
        <v>1</v>
      </c>
      <c r="N190" s="204" t="s">
        <v>36</v>
      </c>
      <c r="O190" s="54"/>
      <c r="P190" s="165">
        <f>O190*H190</f>
        <v>0</v>
      </c>
      <c r="Q190" s="165">
        <v>0</v>
      </c>
      <c r="R190" s="165">
        <f>Q190*H190</f>
        <v>0</v>
      </c>
      <c r="S190" s="165">
        <v>0</v>
      </c>
      <c r="T190" s="166">
        <f>S190*H190</f>
        <v>0</v>
      </c>
      <c r="AR190" s="167" t="s">
        <v>1370</v>
      </c>
      <c r="AT190" s="167" t="s">
        <v>224</v>
      </c>
      <c r="AU190" s="167" t="s">
        <v>82</v>
      </c>
      <c r="AY190" s="16" t="s">
        <v>159</v>
      </c>
      <c r="BE190" s="168">
        <f>IF(N190="základná",J190,0)</f>
        <v>0</v>
      </c>
      <c r="BF190" s="168">
        <f>IF(N190="znížená",J190,0)</f>
        <v>0</v>
      </c>
      <c r="BG190" s="168">
        <f>IF(N190="zákl. prenesená",J190,0)</f>
        <v>0</v>
      </c>
      <c r="BH190" s="168">
        <f>IF(N190="zníž. prenesená",J190,0)</f>
        <v>0</v>
      </c>
      <c r="BI190" s="168">
        <f>IF(N190="nulová",J190,0)</f>
        <v>0</v>
      </c>
      <c r="BJ190" s="16" t="s">
        <v>82</v>
      </c>
      <c r="BK190" s="168">
        <f>ROUND(I190*H190,2)</f>
        <v>0</v>
      </c>
      <c r="BL190" s="16" t="s">
        <v>737</v>
      </c>
      <c r="BM190" s="167" t="s">
        <v>633</v>
      </c>
    </row>
    <row r="191" spans="2:65" s="1" customFormat="1" ht="38.4">
      <c r="B191" s="31"/>
      <c r="D191" s="170" t="s">
        <v>179</v>
      </c>
      <c r="F191" s="186" t="s">
        <v>1994</v>
      </c>
      <c r="I191" s="95"/>
      <c r="L191" s="31"/>
      <c r="M191" s="187"/>
      <c r="N191" s="54"/>
      <c r="O191" s="54"/>
      <c r="P191" s="54"/>
      <c r="Q191" s="54"/>
      <c r="R191" s="54"/>
      <c r="S191" s="54"/>
      <c r="T191" s="55"/>
      <c r="AT191" s="16" t="s">
        <v>179</v>
      </c>
      <c r="AU191" s="16" t="s">
        <v>82</v>
      </c>
    </row>
    <row r="192" spans="2:65" s="1" customFormat="1" ht="16.5" customHeight="1">
      <c r="B192" s="155"/>
      <c r="C192" s="195" t="s">
        <v>299</v>
      </c>
      <c r="D192" s="195" t="s">
        <v>224</v>
      </c>
      <c r="E192" s="196" t="s">
        <v>1995</v>
      </c>
      <c r="F192" s="197" t="s">
        <v>1996</v>
      </c>
      <c r="G192" s="198" t="s">
        <v>355</v>
      </c>
      <c r="H192" s="199">
        <v>1</v>
      </c>
      <c r="I192" s="200"/>
      <c r="J192" s="201">
        <f>ROUND(I192*H192,2)</f>
        <v>0</v>
      </c>
      <c r="K192" s="197" t="s">
        <v>1</v>
      </c>
      <c r="L192" s="202"/>
      <c r="M192" s="203" t="s">
        <v>1</v>
      </c>
      <c r="N192" s="204" t="s">
        <v>36</v>
      </c>
      <c r="O192" s="54"/>
      <c r="P192" s="165">
        <f>O192*H192</f>
        <v>0</v>
      </c>
      <c r="Q192" s="165">
        <v>0</v>
      </c>
      <c r="R192" s="165">
        <f>Q192*H192</f>
        <v>0</v>
      </c>
      <c r="S192" s="165">
        <v>0</v>
      </c>
      <c r="T192" s="166">
        <f>S192*H192</f>
        <v>0</v>
      </c>
      <c r="AR192" s="167" t="s">
        <v>1370</v>
      </c>
      <c r="AT192" s="167" t="s">
        <v>224</v>
      </c>
      <c r="AU192" s="167" t="s">
        <v>82</v>
      </c>
      <c r="AY192" s="16" t="s">
        <v>159</v>
      </c>
      <c r="BE192" s="168">
        <f>IF(N192="základná",J192,0)</f>
        <v>0</v>
      </c>
      <c r="BF192" s="168">
        <f>IF(N192="znížená",J192,0)</f>
        <v>0</v>
      </c>
      <c r="BG192" s="168">
        <f>IF(N192="zákl. prenesená",J192,0)</f>
        <v>0</v>
      </c>
      <c r="BH192" s="168">
        <f>IF(N192="zníž. prenesená",J192,0)</f>
        <v>0</v>
      </c>
      <c r="BI192" s="168">
        <f>IF(N192="nulová",J192,0)</f>
        <v>0</v>
      </c>
      <c r="BJ192" s="16" t="s">
        <v>82</v>
      </c>
      <c r="BK192" s="168">
        <f>ROUND(I192*H192,2)</f>
        <v>0</v>
      </c>
      <c r="BL192" s="16" t="s">
        <v>737</v>
      </c>
      <c r="BM192" s="167" t="s">
        <v>644</v>
      </c>
    </row>
    <row r="193" spans="2:65" s="1" customFormat="1" ht="38.4">
      <c r="B193" s="31"/>
      <c r="D193" s="170" t="s">
        <v>179</v>
      </c>
      <c r="F193" s="186" t="s">
        <v>1997</v>
      </c>
      <c r="I193" s="95"/>
      <c r="L193" s="31"/>
      <c r="M193" s="187"/>
      <c r="N193" s="54"/>
      <c r="O193" s="54"/>
      <c r="P193" s="54"/>
      <c r="Q193" s="54"/>
      <c r="R193" s="54"/>
      <c r="S193" s="54"/>
      <c r="T193" s="55"/>
      <c r="AT193" s="16" t="s">
        <v>179</v>
      </c>
      <c r="AU193" s="16" t="s">
        <v>82</v>
      </c>
    </row>
    <row r="194" spans="2:65" s="1" customFormat="1" ht="16.5" customHeight="1">
      <c r="B194" s="155"/>
      <c r="C194" s="195" t="s">
        <v>314</v>
      </c>
      <c r="D194" s="195" t="s">
        <v>224</v>
      </c>
      <c r="E194" s="196" t="s">
        <v>1998</v>
      </c>
      <c r="F194" s="197" t="s">
        <v>1999</v>
      </c>
      <c r="G194" s="198" t="s">
        <v>355</v>
      </c>
      <c r="H194" s="199">
        <v>5</v>
      </c>
      <c r="I194" s="200"/>
      <c r="J194" s="201">
        <f>ROUND(I194*H194,2)</f>
        <v>0</v>
      </c>
      <c r="K194" s="197" t="s">
        <v>1</v>
      </c>
      <c r="L194" s="202"/>
      <c r="M194" s="203" t="s">
        <v>1</v>
      </c>
      <c r="N194" s="204" t="s">
        <v>36</v>
      </c>
      <c r="O194" s="54"/>
      <c r="P194" s="165">
        <f>O194*H194</f>
        <v>0</v>
      </c>
      <c r="Q194" s="165">
        <v>0</v>
      </c>
      <c r="R194" s="165">
        <f>Q194*H194</f>
        <v>0</v>
      </c>
      <c r="S194" s="165">
        <v>0</v>
      </c>
      <c r="T194" s="166">
        <f>S194*H194</f>
        <v>0</v>
      </c>
      <c r="AR194" s="167" t="s">
        <v>1370</v>
      </c>
      <c r="AT194" s="167" t="s">
        <v>224</v>
      </c>
      <c r="AU194" s="167" t="s">
        <v>82</v>
      </c>
      <c r="AY194" s="16" t="s">
        <v>159</v>
      </c>
      <c r="BE194" s="168">
        <f>IF(N194="základná",J194,0)</f>
        <v>0</v>
      </c>
      <c r="BF194" s="168">
        <f>IF(N194="znížená",J194,0)</f>
        <v>0</v>
      </c>
      <c r="BG194" s="168">
        <f>IF(N194="zákl. prenesená",J194,0)</f>
        <v>0</v>
      </c>
      <c r="BH194" s="168">
        <f>IF(N194="zníž. prenesená",J194,0)</f>
        <v>0</v>
      </c>
      <c r="BI194" s="168">
        <f>IF(N194="nulová",J194,0)</f>
        <v>0</v>
      </c>
      <c r="BJ194" s="16" t="s">
        <v>82</v>
      </c>
      <c r="BK194" s="168">
        <f>ROUND(I194*H194,2)</f>
        <v>0</v>
      </c>
      <c r="BL194" s="16" t="s">
        <v>737</v>
      </c>
      <c r="BM194" s="167" t="s">
        <v>656</v>
      </c>
    </row>
    <row r="195" spans="2:65" s="1" customFormat="1" ht="38.4">
      <c r="B195" s="31"/>
      <c r="D195" s="170" t="s">
        <v>179</v>
      </c>
      <c r="F195" s="186" t="s">
        <v>2000</v>
      </c>
      <c r="I195" s="95"/>
      <c r="L195" s="31"/>
      <c r="M195" s="187"/>
      <c r="N195" s="54"/>
      <c r="O195" s="54"/>
      <c r="P195" s="54"/>
      <c r="Q195" s="54"/>
      <c r="R195" s="54"/>
      <c r="S195" s="54"/>
      <c r="T195" s="55"/>
      <c r="AT195" s="16" t="s">
        <v>179</v>
      </c>
      <c r="AU195" s="16" t="s">
        <v>82</v>
      </c>
    </row>
    <row r="196" spans="2:65" s="1" customFormat="1" ht="16.5" customHeight="1">
      <c r="B196" s="155"/>
      <c r="C196" s="195" t="s">
        <v>327</v>
      </c>
      <c r="D196" s="195" t="s">
        <v>224</v>
      </c>
      <c r="E196" s="196" t="s">
        <v>2001</v>
      </c>
      <c r="F196" s="197" t="s">
        <v>2002</v>
      </c>
      <c r="G196" s="198" t="s">
        <v>355</v>
      </c>
      <c r="H196" s="199">
        <v>5</v>
      </c>
      <c r="I196" s="200"/>
      <c r="J196" s="201">
        <f>ROUND(I196*H196,2)</f>
        <v>0</v>
      </c>
      <c r="K196" s="197" t="s">
        <v>1</v>
      </c>
      <c r="L196" s="202"/>
      <c r="M196" s="203" t="s">
        <v>1</v>
      </c>
      <c r="N196" s="204" t="s">
        <v>36</v>
      </c>
      <c r="O196" s="54"/>
      <c r="P196" s="165">
        <f>O196*H196</f>
        <v>0</v>
      </c>
      <c r="Q196" s="165">
        <v>0</v>
      </c>
      <c r="R196" s="165">
        <f>Q196*H196</f>
        <v>0</v>
      </c>
      <c r="S196" s="165">
        <v>0</v>
      </c>
      <c r="T196" s="166">
        <f>S196*H196</f>
        <v>0</v>
      </c>
      <c r="AR196" s="167" t="s">
        <v>1370</v>
      </c>
      <c r="AT196" s="167" t="s">
        <v>224</v>
      </c>
      <c r="AU196" s="167" t="s">
        <v>82</v>
      </c>
      <c r="AY196" s="16" t="s">
        <v>159</v>
      </c>
      <c r="BE196" s="168">
        <f>IF(N196="základná",J196,0)</f>
        <v>0</v>
      </c>
      <c r="BF196" s="168">
        <f>IF(N196="znížená",J196,0)</f>
        <v>0</v>
      </c>
      <c r="BG196" s="168">
        <f>IF(N196="zákl. prenesená",J196,0)</f>
        <v>0</v>
      </c>
      <c r="BH196" s="168">
        <f>IF(N196="zníž. prenesená",J196,0)</f>
        <v>0</v>
      </c>
      <c r="BI196" s="168">
        <f>IF(N196="nulová",J196,0)</f>
        <v>0</v>
      </c>
      <c r="BJ196" s="16" t="s">
        <v>82</v>
      </c>
      <c r="BK196" s="168">
        <f>ROUND(I196*H196,2)</f>
        <v>0</v>
      </c>
      <c r="BL196" s="16" t="s">
        <v>737</v>
      </c>
      <c r="BM196" s="167" t="s">
        <v>668</v>
      </c>
    </row>
    <row r="197" spans="2:65" s="1" customFormat="1" ht="38.4">
      <c r="B197" s="31"/>
      <c r="D197" s="170" t="s">
        <v>179</v>
      </c>
      <c r="F197" s="186" t="s">
        <v>2003</v>
      </c>
      <c r="I197" s="95"/>
      <c r="L197" s="31"/>
      <c r="M197" s="187"/>
      <c r="N197" s="54"/>
      <c r="O197" s="54"/>
      <c r="P197" s="54"/>
      <c r="Q197" s="54"/>
      <c r="R197" s="54"/>
      <c r="S197" s="54"/>
      <c r="T197" s="55"/>
      <c r="AT197" s="16" t="s">
        <v>179</v>
      </c>
      <c r="AU197" s="16" t="s">
        <v>82</v>
      </c>
    </row>
    <row r="198" spans="2:65" s="1" customFormat="1" ht="16.5" customHeight="1">
      <c r="B198" s="155"/>
      <c r="C198" s="195" t="s">
        <v>331</v>
      </c>
      <c r="D198" s="195" t="s">
        <v>224</v>
      </c>
      <c r="E198" s="196" t="s">
        <v>2004</v>
      </c>
      <c r="F198" s="197" t="s">
        <v>2005</v>
      </c>
      <c r="G198" s="198" t="s">
        <v>355</v>
      </c>
      <c r="H198" s="199">
        <v>1</v>
      </c>
      <c r="I198" s="200"/>
      <c r="J198" s="201">
        <f>ROUND(I198*H198,2)</f>
        <v>0</v>
      </c>
      <c r="K198" s="197" t="s">
        <v>1</v>
      </c>
      <c r="L198" s="202"/>
      <c r="M198" s="203" t="s">
        <v>1</v>
      </c>
      <c r="N198" s="204" t="s">
        <v>36</v>
      </c>
      <c r="O198" s="54"/>
      <c r="P198" s="165">
        <f>O198*H198</f>
        <v>0</v>
      </c>
      <c r="Q198" s="165">
        <v>0</v>
      </c>
      <c r="R198" s="165">
        <f>Q198*H198</f>
        <v>0</v>
      </c>
      <c r="S198" s="165">
        <v>0</v>
      </c>
      <c r="T198" s="166">
        <f>S198*H198</f>
        <v>0</v>
      </c>
      <c r="AR198" s="167" t="s">
        <v>1370</v>
      </c>
      <c r="AT198" s="167" t="s">
        <v>224</v>
      </c>
      <c r="AU198" s="167" t="s">
        <v>82</v>
      </c>
      <c r="AY198" s="16" t="s">
        <v>159</v>
      </c>
      <c r="BE198" s="168">
        <f>IF(N198="základná",J198,0)</f>
        <v>0</v>
      </c>
      <c r="BF198" s="168">
        <f>IF(N198="znížená",J198,0)</f>
        <v>0</v>
      </c>
      <c r="BG198" s="168">
        <f>IF(N198="zákl. prenesená",J198,0)</f>
        <v>0</v>
      </c>
      <c r="BH198" s="168">
        <f>IF(N198="zníž. prenesená",J198,0)</f>
        <v>0</v>
      </c>
      <c r="BI198" s="168">
        <f>IF(N198="nulová",J198,0)</f>
        <v>0</v>
      </c>
      <c r="BJ198" s="16" t="s">
        <v>82</v>
      </c>
      <c r="BK198" s="168">
        <f>ROUND(I198*H198,2)</f>
        <v>0</v>
      </c>
      <c r="BL198" s="16" t="s">
        <v>737</v>
      </c>
      <c r="BM198" s="167" t="s">
        <v>678</v>
      </c>
    </row>
    <row r="199" spans="2:65" s="1" customFormat="1" ht="38.4">
      <c r="B199" s="31"/>
      <c r="D199" s="170" t="s">
        <v>179</v>
      </c>
      <c r="F199" s="186" t="s">
        <v>2006</v>
      </c>
      <c r="I199" s="95"/>
      <c r="L199" s="31"/>
      <c r="M199" s="187"/>
      <c r="N199" s="54"/>
      <c r="O199" s="54"/>
      <c r="P199" s="54"/>
      <c r="Q199" s="54"/>
      <c r="R199" s="54"/>
      <c r="S199" s="54"/>
      <c r="T199" s="55"/>
      <c r="AT199" s="16" t="s">
        <v>179</v>
      </c>
      <c r="AU199" s="16" t="s">
        <v>82</v>
      </c>
    </row>
    <row r="200" spans="2:65" s="1" customFormat="1" ht="16.5" customHeight="1">
      <c r="B200" s="155"/>
      <c r="C200" s="195" t="s">
        <v>343</v>
      </c>
      <c r="D200" s="195" t="s">
        <v>224</v>
      </c>
      <c r="E200" s="196" t="s">
        <v>2007</v>
      </c>
      <c r="F200" s="197" t="s">
        <v>2008</v>
      </c>
      <c r="G200" s="198" t="s">
        <v>355</v>
      </c>
      <c r="H200" s="199">
        <v>20</v>
      </c>
      <c r="I200" s="200"/>
      <c r="J200" s="201">
        <f>ROUND(I200*H200,2)</f>
        <v>0</v>
      </c>
      <c r="K200" s="197" t="s">
        <v>1</v>
      </c>
      <c r="L200" s="202"/>
      <c r="M200" s="203" t="s">
        <v>1</v>
      </c>
      <c r="N200" s="204" t="s">
        <v>36</v>
      </c>
      <c r="O200" s="54"/>
      <c r="P200" s="165">
        <f>O200*H200</f>
        <v>0</v>
      </c>
      <c r="Q200" s="165">
        <v>0</v>
      </c>
      <c r="R200" s="165">
        <f>Q200*H200</f>
        <v>0</v>
      </c>
      <c r="S200" s="165">
        <v>0</v>
      </c>
      <c r="T200" s="166">
        <f>S200*H200</f>
        <v>0</v>
      </c>
      <c r="AR200" s="167" t="s">
        <v>1370</v>
      </c>
      <c r="AT200" s="167" t="s">
        <v>224</v>
      </c>
      <c r="AU200" s="167" t="s">
        <v>82</v>
      </c>
      <c r="AY200" s="16" t="s">
        <v>159</v>
      </c>
      <c r="BE200" s="168">
        <f>IF(N200="základná",J200,0)</f>
        <v>0</v>
      </c>
      <c r="BF200" s="168">
        <f>IF(N200="znížená",J200,0)</f>
        <v>0</v>
      </c>
      <c r="BG200" s="168">
        <f>IF(N200="zákl. prenesená",J200,0)</f>
        <v>0</v>
      </c>
      <c r="BH200" s="168">
        <f>IF(N200="zníž. prenesená",J200,0)</f>
        <v>0</v>
      </c>
      <c r="BI200" s="168">
        <f>IF(N200="nulová",J200,0)</f>
        <v>0</v>
      </c>
      <c r="BJ200" s="16" t="s">
        <v>82</v>
      </c>
      <c r="BK200" s="168">
        <f>ROUND(I200*H200,2)</f>
        <v>0</v>
      </c>
      <c r="BL200" s="16" t="s">
        <v>737</v>
      </c>
      <c r="BM200" s="167" t="s">
        <v>687</v>
      </c>
    </row>
    <row r="201" spans="2:65" s="1" customFormat="1" ht="38.4">
      <c r="B201" s="31"/>
      <c r="D201" s="170" t="s">
        <v>179</v>
      </c>
      <c r="F201" s="186" t="s">
        <v>2009</v>
      </c>
      <c r="I201" s="95"/>
      <c r="L201" s="31"/>
      <c r="M201" s="187"/>
      <c r="N201" s="54"/>
      <c r="O201" s="54"/>
      <c r="P201" s="54"/>
      <c r="Q201" s="54"/>
      <c r="R201" s="54"/>
      <c r="S201" s="54"/>
      <c r="T201" s="55"/>
      <c r="AT201" s="16" t="s">
        <v>179</v>
      </c>
      <c r="AU201" s="16" t="s">
        <v>82</v>
      </c>
    </row>
    <row r="202" spans="2:65" s="1" customFormat="1" ht="16.5" customHeight="1">
      <c r="B202" s="155"/>
      <c r="C202" s="195" t="s">
        <v>352</v>
      </c>
      <c r="D202" s="195" t="s">
        <v>224</v>
      </c>
      <c r="E202" s="196" t="s">
        <v>2010</v>
      </c>
      <c r="F202" s="197" t="s">
        <v>2011</v>
      </c>
      <c r="G202" s="198" t="s">
        <v>355</v>
      </c>
      <c r="H202" s="199">
        <v>5</v>
      </c>
      <c r="I202" s="200"/>
      <c r="J202" s="201">
        <f>ROUND(I202*H202,2)</f>
        <v>0</v>
      </c>
      <c r="K202" s="197" t="s">
        <v>1</v>
      </c>
      <c r="L202" s="202"/>
      <c r="M202" s="203" t="s">
        <v>1</v>
      </c>
      <c r="N202" s="204" t="s">
        <v>36</v>
      </c>
      <c r="O202" s="54"/>
      <c r="P202" s="165">
        <f>O202*H202</f>
        <v>0</v>
      </c>
      <c r="Q202" s="165">
        <v>0</v>
      </c>
      <c r="R202" s="165">
        <f>Q202*H202</f>
        <v>0</v>
      </c>
      <c r="S202" s="165">
        <v>0</v>
      </c>
      <c r="T202" s="166">
        <f>S202*H202</f>
        <v>0</v>
      </c>
      <c r="AR202" s="167" t="s">
        <v>1370</v>
      </c>
      <c r="AT202" s="167" t="s">
        <v>224</v>
      </c>
      <c r="AU202" s="167" t="s">
        <v>82</v>
      </c>
      <c r="AY202" s="16" t="s">
        <v>159</v>
      </c>
      <c r="BE202" s="168">
        <f>IF(N202="základná",J202,0)</f>
        <v>0</v>
      </c>
      <c r="BF202" s="168">
        <f>IF(N202="znížená",J202,0)</f>
        <v>0</v>
      </c>
      <c r="BG202" s="168">
        <f>IF(N202="zákl. prenesená",J202,0)</f>
        <v>0</v>
      </c>
      <c r="BH202" s="168">
        <f>IF(N202="zníž. prenesená",J202,0)</f>
        <v>0</v>
      </c>
      <c r="BI202" s="168">
        <f>IF(N202="nulová",J202,0)</f>
        <v>0</v>
      </c>
      <c r="BJ202" s="16" t="s">
        <v>82</v>
      </c>
      <c r="BK202" s="168">
        <f>ROUND(I202*H202,2)</f>
        <v>0</v>
      </c>
      <c r="BL202" s="16" t="s">
        <v>737</v>
      </c>
      <c r="BM202" s="167" t="s">
        <v>695</v>
      </c>
    </row>
    <row r="203" spans="2:65" s="1" customFormat="1" ht="38.4">
      <c r="B203" s="31"/>
      <c r="D203" s="170" t="s">
        <v>179</v>
      </c>
      <c r="F203" s="186" t="s">
        <v>2012</v>
      </c>
      <c r="I203" s="95"/>
      <c r="L203" s="31"/>
      <c r="M203" s="187"/>
      <c r="N203" s="54"/>
      <c r="O203" s="54"/>
      <c r="P203" s="54"/>
      <c r="Q203" s="54"/>
      <c r="R203" s="54"/>
      <c r="S203" s="54"/>
      <c r="T203" s="55"/>
      <c r="AT203" s="16" t="s">
        <v>179</v>
      </c>
      <c r="AU203" s="16" t="s">
        <v>82</v>
      </c>
    </row>
    <row r="204" spans="2:65" s="1" customFormat="1" ht="16.5" customHeight="1">
      <c r="B204" s="155"/>
      <c r="C204" s="195" t="s">
        <v>358</v>
      </c>
      <c r="D204" s="195" t="s">
        <v>224</v>
      </c>
      <c r="E204" s="196" t="s">
        <v>2013</v>
      </c>
      <c r="F204" s="197" t="s">
        <v>2014</v>
      </c>
      <c r="G204" s="198" t="s">
        <v>355</v>
      </c>
      <c r="H204" s="199">
        <v>1</v>
      </c>
      <c r="I204" s="200"/>
      <c r="J204" s="201">
        <f>ROUND(I204*H204,2)</f>
        <v>0</v>
      </c>
      <c r="K204" s="197" t="s">
        <v>1</v>
      </c>
      <c r="L204" s="202"/>
      <c r="M204" s="203" t="s">
        <v>1</v>
      </c>
      <c r="N204" s="204" t="s">
        <v>36</v>
      </c>
      <c r="O204" s="54"/>
      <c r="P204" s="165">
        <f>O204*H204</f>
        <v>0</v>
      </c>
      <c r="Q204" s="165">
        <v>0</v>
      </c>
      <c r="R204" s="165">
        <f>Q204*H204</f>
        <v>0</v>
      </c>
      <c r="S204" s="165">
        <v>0</v>
      </c>
      <c r="T204" s="166">
        <f>S204*H204</f>
        <v>0</v>
      </c>
      <c r="AR204" s="167" t="s">
        <v>1370</v>
      </c>
      <c r="AT204" s="167" t="s">
        <v>224</v>
      </c>
      <c r="AU204" s="167" t="s">
        <v>82</v>
      </c>
      <c r="AY204" s="16" t="s">
        <v>159</v>
      </c>
      <c r="BE204" s="168">
        <f>IF(N204="základná",J204,0)</f>
        <v>0</v>
      </c>
      <c r="BF204" s="168">
        <f>IF(N204="znížená",J204,0)</f>
        <v>0</v>
      </c>
      <c r="BG204" s="168">
        <f>IF(N204="zákl. prenesená",J204,0)</f>
        <v>0</v>
      </c>
      <c r="BH204" s="168">
        <f>IF(N204="zníž. prenesená",J204,0)</f>
        <v>0</v>
      </c>
      <c r="BI204" s="168">
        <f>IF(N204="nulová",J204,0)</f>
        <v>0</v>
      </c>
      <c r="BJ204" s="16" t="s">
        <v>82</v>
      </c>
      <c r="BK204" s="168">
        <f>ROUND(I204*H204,2)</f>
        <v>0</v>
      </c>
      <c r="BL204" s="16" t="s">
        <v>737</v>
      </c>
      <c r="BM204" s="167" t="s">
        <v>705</v>
      </c>
    </row>
    <row r="205" spans="2:65" s="1" customFormat="1" ht="38.4">
      <c r="B205" s="31"/>
      <c r="D205" s="170" t="s">
        <v>179</v>
      </c>
      <c r="F205" s="186" t="s">
        <v>2015</v>
      </c>
      <c r="I205" s="95"/>
      <c r="L205" s="31"/>
      <c r="M205" s="187"/>
      <c r="N205" s="54"/>
      <c r="O205" s="54"/>
      <c r="P205" s="54"/>
      <c r="Q205" s="54"/>
      <c r="R205" s="54"/>
      <c r="S205" s="54"/>
      <c r="T205" s="55"/>
      <c r="AT205" s="16" t="s">
        <v>179</v>
      </c>
      <c r="AU205" s="16" t="s">
        <v>82</v>
      </c>
    </row>
    <row r="206" spans="2:65" s="1" customFormat="1" ht="16.5" customHeight="1">
      <c r="B206" s="155"/>
      <c r="C206" s="195" t="s">
        <v>366</v>
      </c>
      <c r="D206" s="195" t="s">
        <v>224</v>
      </c>
      <c r="E206" s="196" t="s">
        <v>2016</v>
      </c>
      <c r="F206" s="197" t="s">
        <v>2017</v>
      </c>
      <c r="G206" s="198" t="s">
        <v>355</v>
      </c>
      <c r="H206" s="199">
        <v>1</v>
      </c>
      <c r="I206" s="200"/>
      <c r="J206" s="201">
        <f>ROUND(I206*H206,2)</f>
        <v>0</v>
      </c>
      <c r="K206" s="197" t="s">
        <v>1</v>
      </c>
      <c r="L206" s="202"/>
      <c r="M206" s="203" t="s">
        <v>1</v>
      </c>
      <c r="N206" s="204" t="s">
        <v>36</v>
      </c>
      <c r="O206" s="54"/>
      <c r="P206" s="165">
        <f>O206*H206</f>
        <v>0</v>
      </c>
      <c r="Q206" s="165">
        <v>0</v>
      </c>
      <c r="R206" s="165">
        <f>Q206*H206</f>
        <v>0</v>
      </c>
      <c r="S206" s="165">
        <v>0</v>
      </c>
      <c r="T206" s="166">
        <f>S206*H206</f>
        <v>0</v>
      </c>
      <c r="AR206" s="167" t="s">
        <v>1370</v>
      </c>
      <c r="AT206" s="167" t="s">
        <v>224</v>
      </c>
      <c r="AU206" s="167" t="s">
        <v>82</v>
      </c>
      <c r="AY206" s="16" t="s">
        <v>159</v>
      </c>
      <c r="BE206" s="168">
        <f>IF(N206="základná",J206,0)</f>
        <v>0</v>
      </c>
      <c r="BF206" s="168">
        <f>IF(N206="znížená",J206,0)</f>
        <v>0</v>
      </c>
      <c r="BG206" s="168">
        <f>IF(N206="zákl. prenesená",J206,0)</f>
        <v>0</v>
      </c>
      <c r="BH206" s="168">
        <f>IF(N206="zníž. prenesená",J206,0)</f>
        <v>0</v>
      </c>
      <c r="BI206" s="168">
        <f>IF(N206="nulová",J206,0)</f>
        <v>0</v>
      </c>
      <c r="BJ206" s="16" t="s">
        <v>82</v>
      </c>
      <c r="BK206" s="168">
        <f>ROUND(I206*H206,2)</f>
        <v>0</v>
      </c>
      <c r="BL206" s="16" t="s">
        <v>737</v>
      </c>
      <c r="BM206" s="167" t="s">
        <v>717</v>
      </c>
    </row>
    <row r="207" spans="2:65" s="1" customFormat="1" ht="38.4">
      <c r="B207" s="31"/>
      <c r="D207" s="170" t="s">
        <v>179</v>
      </c>
      <c r="F207" s="186" t="s">
        <v>2018</v>
      </c>
      <c r="I207" s="95"/>
      <c r="L207" s="31"/>
      <c r="M207" s="187"/>
      <c r="N207" s="54"/>
      <c r="O207" s="54"/>
      <c r="P207" s="54"/>
      <c r="Q207" s="54"/>
      <c r="R207" s="54"/>
      <c r="S207" s="54"/>
      <c r="T207" s="55"/>
      <c r="AT207" s="16" t="s">
        <v>179</v>
      </c>
      <c r="AU207" s="16" t="s">
        <v>82</v>
      </c>
    </row>
    <row r="208" spans="2:65" s="1" customFormat="1" ht="16.5" customHeight="1">
      <c r="B208" s="155"/>
      <c r="C208" s="195" t="s">
        <v>372</v>
      </c>
      <c r="D208" s="195" t="s">
        <v>224</v>
      </c>
      <c r="E208" s="196" t="s">
        <v>2019</v>
      </c>
      <c r="F208" s="197" t="s">
        <v>2020</v>
      </c>
      <c r="G208" s="198" t="s">
        <v>355</v>
      </c>
      <c r="H208" s="199">
        <v>3</v>
      </c>
      <c r="I208" s="200"/>
      <c r="J208" s="201">
        <f>ROUND(I208*H208,2)</f>
        <v>0</v>
      </c>
      <c r="K208" s="197" t="s">
        <v>1</v>
      </c>
      <c r="L208" s="202"/>
      <c r="M208" s="203" t="s">
        <v>1</v>
      </c>
      <c r="N208" s="204" t="s">
        <v>36</v>
      </c>
      <c r="O208" s="54"/>
      <c r="P208" s="165">
        <f>O208*H208</f>
        <v>0</v>
      </c>
      <c r="Q208" s="165">
        <v>0</v>
      </c>
      <c r="R208" s="165">
        <f>Q208*H208</f>
        <v>0</v>
      </c>
      <c r="S208" s="165">
        <v>0</v>
      </c>
      <c r="T208" s="166">
        <f>S208*H208</f>
        <v>0</v>
      </c>
      <c r="AR208" s="167" t="s">
        <v>1370</v>
      </c>
      <c r="AT208" s="167" t="s">
        <v>224</v>
      </c>
      <c r="AU208" s="167" t="s">
        <v>82</v>
      </c>
      <c r="AY208" s="16" t="s">
        <v>159</v>
      </c>
      <c r="BE208" s="168">
        <f>IF(N208="základná",J208,0)</f>
        <v>0</v>
      </c>
      <c r="BF208" s="168">
        <f>IF(N208="znížená",J208,0)</f>
        <v>0</v>
      </c>
      <c r="BG208" s="168">
        <f>IF(N208="zákl. prenesená",J208,0)</f>
        <v>0</v>
      </c>
      <c r="BH208" s="168">
        <f>IF(N208="zníž. prenesená",J208,0)</f>
        <v>0</v>
      </c>
      <c r="BI208" s="168">
        <f>IF(N208="nulová",J208,0)</f>
        <v>0</v>
      </c>
      <c r="BJ208" s="16" t="s">
        <v>82</v>
      </c>
      <c r="BK208" s="168">
        <f>ROUND(I208*H208,2)</f>
        <v>0</v>
      </c>
      <c r="BL208" s="16" t="s">
        <v>737</v>
      </c>
      <c r="BM208" s="167" t="s">
        <v>727</v>
      </c>
    </row>
    <row r="209" spans="2:65" s="1" customFormat="1" ht="38.4">
      <c r="B209" s="31"/>
      <c r="D209" s="170" t="s">
        <v>179</v>
      </c>
      <c r="F209" s="186" t="s">
        <v>2021</v>
      </c>
      <c r="I209" s="95"/>
      <c r="L209" s="31"/>
      <c r="M209" s="187"/>
      <c r="N209" s="54"/>
      <c r="O209" s="54"/>
      <c r="P209" s="54"/>
      <c r="Q209" s="54"/>
      <c r="R209" s="54"/>
      <c r="S209" s="54"/>
      <c r="T209" s="55"/>
      <c r="AT209" s="16" t="s">
        <v>179</v>
      </c>
      <c r="AU209" s="16" t="s">
        <v>82</v>
      </c>
    </row>
    <row r="210" spans="2:65" s="1" customFormat="1" ht="16.5" customHeight="1">
      <c r="B210" s="155"/>
      <c r="C210" s="195" t="s">
        <v>377</v>
      </c>
      <c r="D210" s="195" t="s">
        <v>224</v>
      </c>
      <c r="E210" s="196" t="s">
        <v>2022</v>
      </c>
      <c r="F210" s="197" t="s">
        <v>2023</v>
      </c>
      <c r="G210" s="198" t="s">
        <v>355</v>
      </c>
      <c r="H210" s="199">
        <v>1</v>
      </c>
      <c r="I210" s="200"/>
      <c r="J210" s="201">
        <f>ROUND(I210*H210,2)</f>
        <v>0</v>
      </c>
      <c r="K210" s="197" t="s">
        <v>1</v>
      </c>
      <c r="L210" s="202"/>
      <c r="M210" s="203" t="s">
        <v>1</v>
      </c>
      <c r="N210" s="204" t="s">
        <v>36</v>
      </c>
      <c r="O210" s="54"/>
      <c r="P210" s="165">
        <f>O210*H210</f>
        <v>0</v>
      </c>
      <c r="Q210" s="165">
        <v>0</v>
      </c>
      <c r="R210" s="165">
        <f>Q210*H210</f>
        <v>0</v>
      </c>
      <c r="S210" s="165">
        <v>0</v>
      </c>
      <c r="T210" s="166">
        <f>S210*H210</f>
        <v>0</v>
      </c>
      <c r="AR210" s="167" t="s">
        <v>1370</v>
      </c>
      <c r="AT210" s="167" t="s">
        <v>224</v>
      </c>
      <c r="AU210" s="167" t="s">
        <v>82</v>
      </c>
      <c r="AY210" s="16" t="s">
        <v>159</v>
      </c>
      <c r="BE210" s="168">
        <f>IF(N210="základná",J210,0)</f>
        <v>0</v>
      </c>
      <c r="BF210" s="168">
        <f>IF(N210="znížená",J210,0)</f>
        <v>0</v>
      </c>
      <c r="BG210" s="168">
        <f>IF(N210="zákl. prenesená",J210,0)</f>
        <v>0</v>
      </c>
      <c r="BH210" s="168">
        <f>IF(N210="zníž. prenesená",J210,0)</f>
        <v>0</v>
      </c>
      <c r="BI210" s="168">
        <f>IF(N210="nulová",J210,0)</f>
        <v>0</v>
      </c>
      <c r="BJ210" s="16" t="s">
        <v>82</v>
      </c>
      <c r="BK210" s="168">
        <f>ROUND(I210*H210,2)</f>
        <v>0</v>
      </c>
      <c r="BL210" s="16" t="s">
        <v>737</v>
      </c>
      <c r="BM210" s="167" t="s">
        <v>737</v>
      </c>
    </row>
    <row r="211" spans="2:65" s="1" customFormat="1" ht="38.4">
      <c r="B211" s="31"/>
      <c r="D211" s="170" t="s">
        <v>179</v>
      </c>
      <c r="F211" s="186" t="s">
        <v>2024</v>
      </c>
      <c r="I211" s="95"/>
      <c r="L211" s="31"/>
      <c r="M211" s="187"/>
      <c r="N211" s="54"/>
      <c r="O211" s="54"/>
      <c r="P211" s="54"/>
      <c r="Q211" s="54"/>
      <c r="R211" s="54"/>
      <c r="S211" s="54"/>
      <c r="T211" s="55"/>
      <c r="AT211" s="16" t="s">
        <v>179</v>
      </c>
      <c r="AU211" s="16" t="s">
        <v>82</v>
      </c>
    </row>
    <row r="212" spans="2:65" s="1" customFormat="1" ht="16.5" customHeight="1">
      <c r="B212" s="155"/>
      <c r="C212" s="195" t="s">
        <v>381</v>
      </c>
      <c r="D212" s="195" t="s">
        <v>224</v>
      </c>
      <c r="E212" s="196" t="s">
        <v>2025</v>
      </c>
      <c r="F212" s="197" t="s">
        <v>2026</v>
      </c>
      <c r="G212" s="198" t="s">
        <v>355</v>
      </c>
      <c r="H212" s="199">
        <v>1</v>
      </c>
      <c r="I212" s="200"/>
      <c r="J212" s="201">
        <f>ROUND(I212*H212,2)</f>
        <v>0</v>
      </c>
      <c r="K212" s="197" t="s">
        <v>1</v>
      </c>
      <c r="L212" s="202"/>
      <c r="M212" s="203" t="s">
        <v>1</v>
      </c>
      <c r="N212" s="204" t="s">
        <v>36</v>
      </c>
      <c r="O212" s="54"/>
      <c r="P212" s="165">
        <f>O212*H212</f>
        <v>0</v>
      </c>
      <c r="Q212" s="165">
        <v>0</v>
      </c>
      <c r="R212" s="165">
        <f>Q212*H212</f>
        <v>0</v>
      </c>
      <c r="S212" s="165">
        <v>0</v>
      </c>
      <c r="T212" s="166">
        <f>S212*H212</f>
        <v>0</v>
      </c>
      <c r="AR212" s="167" t="s">
        <v>1370</v>
      </c>
      <c r="AT212" s="167" t="s">
        <v>224</v>
      </c>
      <c r="AU212" s="167" t="s">
        <v>82</v>
      </c>
      <c r="AY212" s="16" t="s">
        <v>159</v>
      </c>
      <c r="BE212" s="168">
        <f>IF(N212="základná",J212,0)</f>
        <v>0</v>
      </c>
      <c r="BF212" s="168">
        <f>IF(N212="znížená",J212,0)</f>
        <v>0</v>
      </c>
      <c r="BG212" s="168">
        <f>IF(N212="zákl. prenesená",J212,0)</f>
        <v>0</v>
      </c>
      <c r="BH212" s="168">
        <f>IF(N212="zníž. prenesená",J212,0)</f>
        <v>0</v>
      </c>
      <c r="BI212" s="168">
        <f>IF(N212="nulová",J212,0)</f>
        <v>0</v>
      </c>
      <c r="BJ212" s="16" t="s">
        <v>82</v>
      </c>
      <c r="BK212" s="168">
        <f>ROUND(I212*H212,2)</f>
        <v>0</v>
      </c>
      <c r="BL212" s="16" t="s">
        <v>737</v>
      </c>
      <c r="BM212" s="167" t="s">
        <v>747</v>
      </c>
    </row>
    <row r="213" spans="2:65" s="1" customFormat="1" ht="38.4">
      <c r="B213" s="31"/>
      <c r="D213" s="170" t="s">
        <v>179</v>
      </c>
      <c r="F213" s="186" t="s">
        <v>2027</v>
      </c>
      <c r="I213" s="95"/>
      <c r="L213" s="31"/>
      <c r="M213" s="187"/>
      <c r="N213" s="54"/>
      <c r="O213" s="54"/>
      <c r="P213" s="54"/>
      <c r="Q213" s="54"/>
      <c r="R213" s="54"/>
      <c r="S213" s="54"/>
      <c r="T213" s="55"/>
      <c r="AT213" s="16" t="s">
        <v>179</v>
      </c>
      <c r="AU213" s="16" t="s">
        <v>82</v>
      </c>
    </row>
    <row r="214" spans="2:65" s="1" customFormat="1" ht="16.5" customHeight="1">
      <c r="B214" s="155"/>
      <c r="C214" s="195" t="s">
        <v>387</v>
      </c>
      <c r="D214" s="195" t="s">
        <v>224</v>
      </c>
      <c r="E214" s="196" t="s">
        <v>2028</v>
      </c>
      <c r="F214" s="197" t="s">
        <v>2029</v>
      </c>
      <c r="G214" s="198" t="s">
        <v>355</v>
      </c>
      <c r="H214" s="199">
        <v>1</v>
      </c>
      <c r="I214" s="200"/>
      <c r="J214" s="201">
        <f>ROUND(I214*H214,2)</f>
        <v>0</v>
      </c>
      <c r="K214" s="197" t="s">
        <v>1</v>
      </c>
      <c r="L214" s="202"/>
      <c r="M214" s="203" t="s">
        <v>1</v>
      </c>
      <c r="N214" s="204" t="s">
        <v>36</v>
      </c>
      <c r="O214" s="54"/>
      <c r="P214" s="165">
        <f>O214*H214</f>
        <v>0</v>
      </c>
      <c r="Q214" s="165">
        <v>0</v>
      </c>
      <c r="R214" s="165">
        <f>Q214*H214</f>
        <v>0</v>
      </c>
      <c r="S214" s="165">
        <v>0</v>
      </c>
      <c r="T214" s="166">
        <f>S214*H214</f>
        <v>0</v>
      </c>
      <c r="AR214" s="167" t="s">
        <v>1370</v>
      </c>
      <c r="AT214" s="167" t="s">
        <v>224</v>
      </c>
      <c r="AU214" s="167" t="s">
        <v>82</v>
      </c>
      <c r="AY214" s="16" t="s">
        <v>159</v>
      </c>
      <c r="BE214" s="168">
        <f>IF(N214="základná",J214,0)</f>
        <v>0</v>
      </c>
      <c r="BF214" s="168">
        <f>IF(N214="znížená",J214,0)</f>
        <v>0</v>
      </c>
      <c r="BG214" s="168">
        <f>IF(N214="zákl. prenesená",J214,0)</f>
        <v>0</v>
      </c>
      <c r="BH214" s="168">
        <f>IF(N214="zníž. prenesená",J214,0)</f>
        <v>0</v>
      </c>
      <c r="BI214" s="168">
        <f>IF(N214="nulová",J214,0)</f>
        <v>0</v>
      </c>
      <c r="BJ214" s="16" t="s">
        <v>82</v>
      </c>
      <c r="BK214" s="168">
        <f>ROUND(I214*H214,2)</f>
        <v>0</v>
      </c>
      <c r="BL214" s="16" t="s">
        <v>737</v>
      </c>
      <c r="BM214" s="167" t="s">
        <v>757</v>
      </c>
    </row>
    <row r="215" spans="2:65" s="1" customFormat="1" ht="38.4">
      <c r="B215" s="31"/>
      <c r="D215" s="170" t="s">
        <v>179</v>
      </c>
      <c r="F215" s="186" t="s">
        <v>2030</v>
      </c>
      <c r="I215" s="95"/>
      <c r="L215" s="31"/>
      <c r="M215" s="187"/>
      <c r="N215" s="54"/>
      <c r="O215" s="54"/>
      <c r="P215" s="54"/>
      <c r="Q215" s="54"/>
      <c r="R215" s="54"/>
      <c r="S215" s="54"/>
      <c r="T215" s="55"/>
      <c r="AT215" s="16" t="s">
        <v>179</v>
      </c>
      <c r="AU215" s="16" t="s">
        <v>82</v>
      </c>
    </row>
    <row r="216" spans="2:65" s="1" customFormat="1" ht="16.5" customHeight="1">
      <c r="B216" s="155"/>
      <c r="C216" s="195" t="s">
        <v>396</v>
      </c>
      <c r="D216" s="195" t="s">
        <v>224</v>
      </c>
      <c r="E216" s="196" t="s">
        <v>2031</v>
      </c>
      <c r="F216" s="197" t="s">
        <v>2032</v>
      </c>
      <c r="G216" s="198" t="s">
        <v>355</v>
      </c>
      <c r="H216" s="199">
        <v>1</v>
      </c>
      <c r="I216" s="200"/>
      <c r="J216" s="201">
        <f>ROUND(I216*H216,2)</f>
        <v>0</v>
      </c>
      <c r="K216" s="197" t="s">
        <v>1</v>
      </c>
      <c r="L216" s="202"/>
      <c r="M216" s="203" t="s">
        <v>1</v>
      </c>
      <c r="N216" s="204" t="s">
        <v>36</v>
      </c>
      <c r="O216" s="54"/>
      <c r="P216" s="165">
        <f>O216*H216</f>
        <v>0</v>
      </c>
      <c r="Q216" s="165">
        <v>0</v>
      </c>
      <c r="R216" s="165">
        <f>Q216*H216</f>
        <v>0</v>
      </c>
      <c r="S216" s="165">
        <v>0</v>
      </c>
      <c r="T216" s="166">
        <f>S216*H216</f>
        <v>0</v>
      </c>
      <c r="AR216" s="167" t="s">
        <v>1370</v>
      </c>
      <c r="AT216" s="167" t="s">
        <v>224</v>
      </c>
      <c r="AU216" s="167" t="s">
        <v>82</v>
      </c>
      <c r="AY216" s="16" t="s">
        <v>159</v>
      </c>
      <c r="BE216" s="168">
        <f>IF(N216="základná",J216,0)</f>
        <v>0</v>
      </c>
      <c r="BF216" s="168">
        <f>IF(N216="znížená",J216,0)</f>
        <v>0</v>
      </c>
      <c r="BG216" s="168">
        <f>IF(N216="zákl. prenesená",J216,0)</f>
        <v>0</v>
      </c>
      <c r="BH216" s="168">
        <f>IF(N216="zníž. prenesená",J216,0)</f>
        <v>0</v>
      </c>
      <c r="BI216" s="168">
        <f>IF(N216="nulová",J216,0)</f>
        <v>0</v>
      </c>
      <c r="BJ216" s="16" t="s">
        <v>82</v>
      </c>
      <c r="BK216" s="168">
        <f>ROUND(I216*H216,2)</f>
        <v>0</v>
      </c>
      <c r="BL216" s="16" t="s">
        <v>737</v>
      </c>
      <c r="BM216" s="167" t="s">
        <v>769</v>
      </c>
    </row>
    <row r="217" spans="2:65" s="1" customFormat="1" ht="38.4">
      <c r="B217" s="31"/>
      <c r="D217" s="170" t="s">
        <v>179</v>
      </c>
      <c r="F217" s="186" t="s">
        <v>2033</v>
      </c>
      <c r="I217" s="95"/>
      <c r="L217" s="31"/>
      <c r="M217" s="187"/>
      <c r="N217" s="54"/>
      <c r="O217" s="54"/>
      <c r="P217" s="54"/>
      <c r="Q217" s="54"/>
      <c r="R217" s="54"/>
      <c r="S217" s="54"/>
      <c r="T217" s="55"/>
      <c r="AT217" s="16" t="s">
        <v>179</v>
      </c>
      <c r="AU217" s="16" t="s">
        <v>82</v>
      </c>
    </row>
    <row r="218" spans="2:65" s="1" customFormat="1" ht="16.5" customHeight="1">
      <c r="B218" s="155"/>
      <c r="C218" s="195" t="s">
        <v>402</v>
      </c>
      <c r="D218" s="195" t="s">
        <v>224</v>
      </c>
      <c r="E218" s="196" t="s">
        <v>2034</v>
      </c>
      <c r="F218" s="197" t="s">
        <v>2035</v>
      </c>
      <c r="G218" s="198" t="s">
        <v>355</v>
      </c>
      <c r="H218" s="199">
        <v>1</v>
      </c>
      <c r="I218" s="200"/>
      <c r="J218" s="201">
        <f>ROUND(I218*H218,2)</f>
        <v>0</v>
      </c>
      <c r="K218" s="197" t="s">
        <v>1</v>
      </c>
      <c r="L218" s="202"/>
      <c r="M218" s="203" t="s">
        <v>1</v>
      </c>
      <c r="N218" s="204" t="s">
        <v>36</v>
      </c>
      <c r="O218" s="54"/>
      <c r="P218" s="165">
        <f>O218*H218</f>
        <v>0</v>
      </c>
      <c r="Q218" s="165">
        <v>0</v>
      </c>
      <c r="R218" s="165">
        <f>Q218*H218</f>
        <v>0</v>
      </c>
      <c r="S218" s="165">
        <v>0</v>
      </c>
      <c r="T218" s="166">
        <f>S218*H218</f>
        <v>0</v>
      </c>
      <c r="AR218" s="167" t="s">
        <v>1370</v>
      </c>
      <c r="AT218" s="167" t="s">
        <v>224</v>
      </c>
      <c r="AU218" s="167" t="s">
        <v>82</v>
      </c>
      <c r="AY218" s="16" t="s">
        <v>159</v>
      </c>
      <c r="BE218" s="168">
        <f>IF(N218="základná",J218,0)</f>
        <v>0</v>
      </c>
      <c r="BF218" s="168">
        <f>IF(N218="znížená",J218,0)</f>
        <v>0</v>
      </c>
      <c r="BG218" s="168">
        <f>IF(N218="zákl. prenesená",J218,0)</f>
        <v>0</v>
      </c>
      <c r="BH218" s="168">
        <f>IF(N218="zníž. prenesená",J218,0)</f>
        <v>0</v>
      </c>
      <c r="BI218" s="168">
        <f>IF(N218="nulová",J218,0)</f>
        <v>0</v>
      </c>
      <c r="BJ218" s="16" t="s">
        <v>82</v>
      </c>
      <c r="BK218" s="168">
        <f>ROUND(I218*H218,2)</f>
        <v>0</v>
      </c>
      <c r="BL218" s="16" t="s">
        <v>737</v>
      </c>
      <c r="BM218" s="167" t="s">
        <v>777</v>
      </c>
    </row>
    <row r="219" spans="2:65" s="1" customFormat="1" ht="38.4">
      <c r="B219" s="31"/>
      <c r="D219" s="170" t="s">
        <v>179</v>
      </c>
      <c r="F219" s="186" t="s">
        <v>2036</v>
      </c>
      <c r="I219" s="95"/>
      <c r="L219" s="31"/>
      <c r="M219" s="187"/>
      <c r="N219" s="54"/>
      <c r="O219" s="54"/>
      <c r="P219" s="54"/>
      <c r="Q219" s="54"/>
      <c r="R219" s="54"/>
      <c r="S219" s="54"/>
      <c r="T219" s="55"/>
      <c r="AT219" s="16" t="s">
        <v>179</v>
      </c>
      <c r="AU219" s="16" t="s">
        <v>82</v>
      </c>
    </row>
    <row r="220" spans="2:65" s="1" customFormat="1" ht="16.5" customHeight="1">
      <c r="B220" s="155"/>
      <c r="C220" s="195" t="s">
        <v>408</v>
      </c>
      <c r="D220" s="195" t="s">
        <v>224</v>
      </c>
      <c r="E220" s="196" t="s">
        <v>2037</v>
      </c>
      <c r="F220" s="197" t="s">
        <v>2038</v>
      </c>
      <c r="G220" s="198" t="s">
        <v>355</v>
      </c>
      <c r="H220" s="199">
        <v>1</v>
      </c>
      <c r="I220" s="200"/>
      <c r="J220" s="201">
        <f>ROUND(I220*H220,2)</f>
        <v>0</v>
      </c>
      <c r="K220" s="197" t="s">
        <v>1</v>
      </c>
      <c r="L220" s="202"/>
      <c r="M220" s="203" t="s">
        <v>1</v>
      </c>
      <c r="N220" s="204" t="s">
        <v>36</v>
      </c>
      <c r="O220" s="54"/>
      <c r="P220" s="165">
        <f>O220*H220</f>
        <v>0</v>
      </c>
      <c r="Q220" s="165">
        <v>0</v>
      </c>
      <c r="R220" s="165">
        <f>Q220*H220</f>
        <v>0</v>
      </c>
      <c r="S220" s="165">
        <v>0</v>
      </c>
      <c r="T220" s="166">
        <f>S220*H220</f>
        <v>0</v>
      </c>
      <c r="AR220" s="167" t="s">
        <v>1370</v>
      </c>
      <c r="AT220" s="167" t="s">
        <v>224</v>
      </c>
      <c r="AU220" s="167" t="s">
        <v>82</v>
      </c>
      <c r="AY220" s="16" t="s">
        <v>159</v>
      </c>
      <c r="BE220" s="168">
        <f>IF(N220="základná",J220,0)</f>
        <v>0</v>
      </c>
      <c r="BF220" s="168">
        <f>IF(N220="znížená",J220,0)</f>
        <v>0</v>
      </c>
      <c r="BG220" s="168">
        <f>IF(N220="zákl. prenesená",J220,0)</f>
        <v>0</v>
      </c>
      <c r="BH220" s="168">
        <f>IF(N220="zníž. prenesená",J220,0)</f>
        <v>0</v>
      </c>
      <c r="BI220" s="168">
        <f>IF(N220="nulová",J220,0)</f>
        <v>0</v>
      </c>
      <c r="BJ220" s="16" t="s">
        <v>82</v>
      </c>
      <c r="BK220" s="168">
        <f>ROUND(I220*H220,2)</f>
        <v>0</v>
      </c>
      <c r="BL220" s="16" t="s">
        <v>737</v>
      </c>
      <c r="BM220" s="167" t="s">
        <v>787</v>
      </c>
    </row>
    <row r="221" spans="2:65" s="1" customFormat="1" ht="38.4">
      <c r="B221" s="31"/>
      <c r="D221" s="170" t="s">
        <v>179</v>
      </c>
      <c r="F221" s="186" t="s">
        <v>2039</v>
      </c>
      <c r="I221" s="95"/>
      <c r="L221" s="31"/>
      <c r="M221" s="187"/>
      <c r="N221" s="54"/>
      <c r="O221" s="54"/>
      <c r="P221" s="54"/>
      <c r="Q221" s="54"/>
      <c r="R221" s="54"/>
      <c r="S221" s="54"/>
      <c r="T221" s="55"/>
      <c r="AT221" s="16" t="s">
        <v>179</v>
      </c>
      <c r="AU221" s="16" t="s">
        <v>82</v>
      </c>
    </row>
    <row r="222" spans="2:65" s="1" customFormat="1" ht="16.5" customHeight="1">
      <c r="B222" s="155"/>
      <c r="C222" s="195" t="s">
        <v>412</v>
      </c>
      <c r="D222" s="195" t="s">
        <v>224</v>
      </c>
      <c r="E222" s="196" t="s">
        <v>2040</v>
      </c>
      <c r="F222" s="197" t="s">
        <v>2041</v>
      </c>
      <c r="G222" s="198" t="s">
        <v>355</v>
      </c>
      <c r="H222" s="199">
        <v>20</v>
      </c>
      <c r="I222" s="200"/>
      <c r="J222" s="201">
        <f>ROUND(I222*H222,2)</f>
        <v>0</v>
      </c>
      <c r="K222" s="197" t="s">
        <v>1</v>
      </c>
      <c r="L222" s="202"/>
      <c r="M222" s="203" t="s">
        <v>1</v>
      </c>
      <c r="N222" s="204" t="s">
        <v>36</v>
      </c>
      <c r="O222" s="54"/>
      <c r="P222" s="165">
        <f>O222*H222</f>
        <v>0</v>
      </c>
      <c r="Q222" s="165">
        <v>0</v>
      </c>
      <c r="R222" s="165">
        <f>Q222*H222</f>
        <v>0</v>
      </c>
      <c r="S222" s="165">
        <v>0</v>
      </c>
      <c r="T222" s="166">
        <f>S222*H222</f>
        <v>0</v>
      </c>
      <c r="AR222" s="167" t="s">
        <v>1370</v>
      </c>
      <c r="AT222" s="167" t="s">
        <v>224</v>
      </c>
      <c r="AU222" s="167" t="s">
        <v>82</v>
      </c>
      <c r="AY222" s="16" t="s">
        <v>159</v>
      </c>
      <c r="BE222" s="168">
        <f>IF(N222="základná",J222,0)</f>
        <v>0</v>
      </c>
      <c r="BF222" s="168">
        <f>IF(N222="znížená",J222,0)</f>
        <v>0</v>
      </c>
      <c r="BG222" s="168">
        <f>IF(N222="zákl. prenesená",J222,0)</f>
        <v>0</v>
      </c>
      <c r="BH222" s="168">
        <f>IF(N222="zníž. prenesená",J222,0)</f>
        <v>0</v>
      </c>
      <c r="BI222" s="168">
        <f>IF(N222="nulová",J222,0)</f>
        <v>0</v>
      </c>
      <c r="BJ222" s="16" t="s">
        <v>82</v>
      </c>
      <c r="BK222" s="168">
        <f>ROUND(I222*H222,2)</f>
        <v>0</v>
      </c>
      <c r="BL222" s="16" t="s">
        <v>737</v>
      </c>
      <c r="BM222" s="167" t="s">
        <v>797</v>
      </c>
    </row>
    <row r="223" spans="2:65" s="1" customFormat="1" ht="38.4">
      <c r="B223" s="31"/>
      <c r="D223" s="170" t="s">
        <v>179</v>
      </c>
      <c r="F223" s="186" t="s">
        <v>2042</v>
      </c>
      <c r="I223" s="95"/>
      <c r="L223" s="31"/>
      <c r="M223" s="187"/>
      <c r="N223" s="54"/>
      <c r="O223" s="54"/>
      <c r="P223" s="54"/>
      <c r="Q223" s="54"/>
      <c r="R223" s="54"/>
      <c r="S223" s="54"/>
      <c r="T223" s="55"/>
      <c r="AT223" s="16" t="s">
        <v>179</v>
      </c>
      <c r="AU223" s="16" t="s">
        <v>82</v>
      </c>
    </row>
    <row r="224" spans="2:65" s="1" customFormat="1" ht="16.5" customHeight="1">
      <c r="B224" s="155"/>
      <c r="C224" s="195" t="s">
        <v>419</v>
      </c>
      <c r="D224" s="195" t="s">
        <v>224</v>
      </c>
      <c r="E224" s="196" t="s">
        <v>2043</v>
      </c>
      <c r="F224" s="197" t="s">
        <v>2044</v>
      </c>
      <c r="G224" s="198" t="s">
        <v>355</v>
      </c>
      <c r="H224" s="199">
        <v>3</v>
      </c>
      <c r="I224" s="200"/>
      <c r="J224" s="201">
        <f>ROUND(I224*H224,2)</f>
        <v>0</v>
      </c>
      <c r="K224" s="197" t="s">
        <v>1</v>
      </c>
      <c r="L224" s="202"/>
      <c r="M224" s="203" t="s">
        <v>1</v>
      </c>
      <c r="N224" s="204" t="s">
        <v>36</v>
      </c>
      <c r="O224" s="54"/>
      <c r="P224" s="165">
        <f>O224*H224</f>
        <v>0</v>
      </c>
      <c r="Q224" s="165">
        <v>0</v>
      </c>
      <c r="R224" s="165">
        <f>Q224*H224</f>
        <v>0</v>
      </c>
      <c r="S224" s="165">
        <v>0</v>
      </c>
      <c r="T224" s="166">
        <f>S224*H224</f>
        <v>0</v>
      </c>
      <c r="AR224" s="167" t="s">
        <v>1370</v>
      </c>
      <c r="AT224" s="167" t="s">
        <v>224</v>
      </c>
      <c r="AU224" s="167" t="s">
        <v>82</v>
      </c>
      <c r="AY224" s="16" t="s">
        <v>159</v>
      </c>
      <c r="BE224" s="168">
        <f>IF(N224="základná",J224,0)</f>
        <v>0</v>
      </c>
      <c r="BF224" s="168">
        <f>IF(N224="znížená",J224,0)</f>
        <v>0</v>
      </c>
      <c r="BG224" s="168">
        <f>IF(N224="zákl. prenesená",J224,0)</f>
        <v>0</v>
      </c>
      <c r="BH224" s="168">
        <f>IF(N224="zníž. prenesená",J224,0)</f>
        <v>0</v>
      </c>
      <c r="BI224" s="168">
        <f>IF(N224="nulová",J224,0)</f>
        <v>0</v>
      </c>
      <c r="BJ224" s="16" t="s">
        <v>82</v>
      </c>
      <c r="BK224" s="168">
        <f>ROUND(I224*H224,2)</f>
        <v>0</v>
      </c>
      <c r="BL224" s="16" t="s">
        <v>737</v>
      </c>
      <c r="BM224" s="167" t="s">
        <v>805</v>
      </c>
    </row>
    <row r="225" spans="2:65" s="1" customFormat="1" ht="28.8">
      <c r="B225" s="31"/>
      <c r="D225" s="170" t="s">
        <v>179</v>
      </c>
      <c r="F225" s="186" t="s">
        <v>2045</v>
      </c>
      <c r="I225" s="95"/>
      <c r="L225" s="31"/>
      <c r="M225" s="187"/>
      <c r="N225" s="54"/>
      <c r="O225" s="54"/>
      <c r="P225" s="54"/>
      <c r="Q225" s="54"/>
      <c r="R225" s="54"/>
      <c r="S225" s="54"/>
      <c r="T225" s="55"/>
      <c r="AT225" s="16" t="s">
        <v>179</v>
      </c>
      <c r="AU225" s="16" t="s">
        <v>82</v>
      </c>
    </row>
    <row r="226" spans="2:65" s="1" customFormat="1" ht="16.5" customHeight="1">
      <c r="B226" s="155"/>
      <c r="C226" s="195" t="s">
        <v>427</v>
      </c>
      <c r="D226" s="195" t="s">
        <v>224</v>
      </c>
      <c r="E226" s="196" t="s">
        <v>2046</v>
      </c>
      <c r="F226" s="197" t="s">
        <v>2047</v>
      </c>
      <c r="G226" s="198" t="s">
        <v>355</v>
      </c>
      <c r="H226" s="199">
        <v>1</v>
      </c>
      <c r="I226" s="200"/>
      <c r="J226" s="201">
        <f>ROUND(I226*H226,2)</f>
        <v>0</v>
      </c>
      <c r="K226" s="197" t="s">
        <v>1</v>
      </c>
      <c r="L226" s="202"/>
      <c r="M226" s="203" t="s">
        <v>1</v>
      </c>
      <c r="N226" s="204" t="s">
        <v>36</v>
      </c>
      <c r="O226" s="54"/>
      <c r="P226" s="165">
        <f>O226*H226</f>
        <v>0</v>
      </c>
      <c r="Q226" s="165">
        <v>0</v>
      </c>
      <c r="R226" s="165">
        <f>Q226*H226</f>
        <v>0</v>
      </c>
      <c r="S226" s="165">
        <v>0</v>
      </c>
      <c r="T226" s="166">
        <f>S226*H226</f>
        <v>0</v>
      </c>
      <c r="AR226" s="167" t="s">
        <v>1370</v>
      </c>
      <c r="AT226" s="167" t="s">
        <v>224</v>
      </c>
      <c r="AU226" s="167" t="s">
        <v>82</v>
      </c>
      <c r="AY226" s="16" t="s">
        <v>159</v>
      </c>
      <c r="BE226" s="168">
        <f>IF(N226="základná",J226,0)</f>
        <v>0</v>
      </c>
      <c r="BF226" s="168">
        <f>IF(N226="znížená",J226,0)</f>
        <v>0</v>
      </c>
      <c r="BG226" s="168">
        <f>IF(N226="zákl. prenesená",J226,0)</f>
        <v>0</v>
      </c>
      <c r="BH226" s="168">
        <f>IF(N226="zníž. prenesená",J226,0)</f>
        <v>0</v>
      </c>
      <c r="BI226" s="168">
        <f>IF(N226="nulová",J226,0)</f>
        <v>0</v>
      </c>
      <c r="BJ226" s="16" t="s">
        <v>82</v>
      </c>
      <c r="BK226" s="168">
        <f>ROUND(I226*H226,2)</f>
        <v>0</v>
      </c>
      <c r="BL226" s="16" t="s">
        <v>737</v>
      </c>
      <c r="BM226" s="167" t="s">
        <v>816</v>
      </c>
    </row>
    <row r="227" spans="2:65" s="1" customFormat="1" ht="28.8">
      <c r="B227" s="31"/>
      <c r="D227" s="170" t="s">
        <v>179</v>
      </c>
      <c r="F227" s="186" t="s">
        <v>2048</v>
      </c>
      <c r="I227" s="95"/>
      <c r="L227" s="31"/>
      <c r="M227" s="187"/>
      <c r="N227" s="54"/>
      <c r="O227" s="54"/>
      <c r="P227" s="54"/>
      <c r="Q227" s="54"/>
      <c r="R227" s="54"/>
      <c r="S227" s="54"/>
      <c r="T227" s="55"/>
      <c r="AT227" s="16" t="s">
        <v>179</v>
      </c>
      <c r="AU227" s="16" t="s">
        <v>82</v>
      </c>
    </row>
    <row r="228" spans="2:65" s="1" customFormat="1" ht="16.5" customHeight="1">
      <c r="B228" s="155"/>
      <c r="C228" s="195" t="s">
        <v>433</v>
      </c>
      <c r="D228" s="195" t="s">
        <v>224</v>
      </c>
      <c r="E228" s="196" t="s">
        <v>2049</v>
      </c>
      <c r="F228" s="197" t="s">
        <v>2050</v>
      </c>
      <c r="G228" s="198" t="s">
        <v>355</v>
      </c>
      <c r="H228" s="199">
        <v>1</v>
      </c>
      <c r="I228" s="200"/>
      <c r="J228" s="201">
        <f>ROUND(I228*H228,2)</f>
        <v>0</v>
      </c>
      <c r="K228" s="197" t="s">
        <v>1</v>
      </c>
      <c r="L228" s="202"/>
      <c r="M228" s="203" t="s">
        <v>1</v>
      </c>
      <c r="N228" s="204" t="s">
        <v>36</v>
      </c>
      <c r="O228" s="54"/>
      <c r="P228" s="165">
        <f>O228*H228</f>
        <v>0</v>
      </c>
      <c r="Q228" s="165">
        <v>0</v>
      </c>
      <c r="R228" s="165">
        <f>Q228*H228</f>
        <v>0</v>
      </c>
      <c r="S228" s="165">
        <v>0</v>
      </c>
      <c r="T228" s="166">
        <f>S228*H228</f>
        <v>0</v>
      </c>
      <c r="AR228" s="167" t="s">
        <v>1370</v>
      </c>
      <c r="AT228" s="167" t="s">
        <v>224</v>
      </c>
      <c r="AU228" s="167" t="s">
        <v>82</v>
      </c>
      <c r="AY228" s="16" t="s">
        <v>159</v>
      </c>
      <c r="BE228" s="168">
        <f>IF(N228="základná",J228,0)</f>
        <v>0</v>
      </c>
      <c r="BF228" s="168">
        <f>IF(N228="znížená",J228,0)</f>
        <v>0</v>
      </c>
      <c r="BG228" s="168">
        <f>IF(N228="zákl. prenesená",J228,0)</f>
        <v>0</v>
      </c>
      <c r="BH228" s="168">
        <f>IF(N228="zníž. prenesená",J228,0)</f>
        <v>0</v>
      </c>
      <c r="BI228" s="168">
        <f>IF(N228="nulová",J228,0)</f>
        <v>0</v>
      </c>
      <c r="BJ228" s="16" t="s">
        <v>82</v>
      </c>
      <c r="BK228" s="168">
        <f>ROUND(I228*H228,2)</f>
        <v>0</v>
      </c>
      <c r="BL228" s="16" t="s">
        <v>737</v>
      </c>
      <c r="BM228" s="167" t="s">
        <v>826</v>
      </c>
    </row>
    <row r="229" spans="2:65" s="1" customFormat="1" ht="38.4">
      <c r="B229" s="31"/>
      <c r="D229" s="170" t="s">
        <v>179</v>
      </c>
      <c r="F229" s="186" t="s">
        <v>2051</v>
      </c>
      <c r="I229" s="95"/>
      <c r="L229" s="31"/>
      <c r="M229" s="187"/>
      <c r="N229" s="54"/>
      <c r="O229" s="54"/>
      <c r="P229" s="54"/>
      <c r="Q229" s="54"/>
      <c r="R229" s="54"/>
      <c r="S229" s="54"/>
      <c r="T229" s="55"/>
      <c r="AT229" s="16" t="s">
        <v>179</v>
      </c>
      <c r="AU229" s="16" t="s">
        <v>82</v>
      </c>
    </row>
    <row r="230" spans="2:65" s="1" customFormat="1" ht="16.5" customHeight="1">
      <c r="B230" s="155"/>
      <c r="C230" s="195" t="s">
        <v>440</v>
      </c>
      <c r="D230" s="195" t="s">
        <v>224</v>
      </c>
      <c r="E230" s="196" t="s">
        <v>2052</v>
      </c>
      <c r="F230" s="197" t="s">
        <v>2053</v>
      </c>
      <c r="G230" s="198" t="s">
        <v>355</v>
      </c>
      <c r="H230" s="199">
        <v>1</v>
      </c>
      <c r="I230" s="200"/>
      <c r="J230" s="201">
        <f>ROUND(I230*H230,2)</f>
        <v>0</v>
      </c>
      <c r="K230" s="197" t="s">
        <v>1</v>
      </c>
      <c r="L230" s="202"/>
      <c r="M230" s="203" t="s">
        <v>1</v>
      </c>
      <c r="N230" s="204" t="s">
        <v>36</v>
      </c>
      <c r="O230" s="54"/>
      <c r="P230" s="165">
        <f>O230*H230</f>
        <v>0</v>
      </c>
      <c r="Q230" s="165">
        <v>0</v>
      </c>
      <c r="R230" s="165">
        <f>Q230*H230</f>
        <v>0</v>
      </c>
      <c r="S230" s="165">
        <v>0</v>
      </c>
      <c r="T230" s="166">
        <f>S230*H230</f>
        <v>0</v>
      </c>
      <c r="AR230" s="167" t="s">
        <v>1370</v>
      </c>
      <c r="AT230" s="167" t="s">
        <v>224</v>
      </c>
      <c r="AU230" s="167" t="s">
        <v>82</v>
      </c>
      <c r="AY230" s="16" t="s">
        <v>159</v>
      </c>
      <c r="BE230" s="168">
        <f>IF(N230="základná",J230,0)</f>
        <v>0</v>
      </c>
      <c r="BF230" s="168">
        <f>IF(N230="znížená",J230,0)</f>
        <v>0</v>
      </c>
      <c r="BG230" s="168">
        <f>IF(N230="zákl. prenesená",J230,0)</f>
        <v>0</v>
      </c>
      <c r="BH230" s="168">
        <f>IF(N230="zníž. prenesená",J230,0)</f>
        <v>0</v>
      </c>
      <c r="BI230" s="168">
        <f>IF(N230="nulová",J230,0)</f>
        <v>0</v>
      </c>
      <c r="BJ230" s="16" t="s">
        <v>82</v>
      </c>
      <c r="BK230" s="168">
        <f>ROUND(I230*H230,2)</f>
        <v>0</v>
      </c>
      <c r="BL230" s="16" t="s">
        <v>737</v>
      </c>
      <c r="BM230" s="167" t="s">
        <v>834</v>
      </c>
    </row>
    <row r="231" spans="2:65" s="1" customFormat="1" ht="38.4">
      <c r="B231" s="31"/>
      <c r="D231" s="170" t="s">
        <v>179</v>
      </c>
      <c r="F231" s="186" t="s">
        <v>2054</v>
      </c>
      <c r="I231" s="95"/>
      <c r="L231" s="31"/>
      <c r="M231" s="187"/>
      <c r="N231" s="54"/>
      <c r="O231" s="54"/>
      <c r="P231" s="54"/>
      <c r="Q231" s="54"/>
      <c r="R231" s="54"/>
      <c r="S231" s="54"/>
      <c r="T231" s="55"/>
      <c r="AT231" s="16" t="s">
        <v>179</v>
      </c>
      <c r="AU231" s="16" t="s">
        <v>82</v>
      </c>
    </row>
    <row r="232" spans="2:65" s="1" customFormat="1" ht="16.5" customHeight="1">
      <c r="B232" s="155"/>
      <c r="C232" s="195" t="s">
        <v>446</v>
      </c>
      <c r="D232" s="195" t="s">
        <v>224</v>
      </c>
      <c r="E232" s="196" t="s">
        <v>2055</v>
      </c>
      <c r="F232" s="197" t="s">
        <v>2056</v>
      </c>
      <c r="G232" s="198" t="s">
        <v>355</v>
      </c>
      <c r="H232" s="199">
        <v>6</v>
      </c>
      <c r="I232" s="200"/>
      <c r="J232" s="201">
        <f>ROUND(I232*H232,2)</f>
        <v>0</v>
      </c>
      <c r="K232" s="197" t="s">
        <v>1</v>
      </c>
      <c r="L232" s="202"/>
      <c r="M232" s="203" t="s">
        <v>1</v>
      </c>
      <c r="N232" s="204" t="s">
        <v>36</v>
      </c>
      <c r="O232" s="54"/>
      <c r="P232" s="165">
        <f>O232*H232</f>
        <v>0</v>
      </c>
      <c r="Q232" s="165">
        <v>0</v>
      </c>
      <c r="R232" s="165">
        <f>Q232*H232</f>
        <v>0</v>
      </c>
      <c r="S232" s="165">
        <v>0</v>
      </c>
      <c r="T232" s="166">
        <f>S232*H232</f>
        <v>0</v>
      </c>
      <c r="AR232" s="167" t="s">
        <v>1370</v>
      </c>
      <c r="AT232" s="167" t="s">
        <v>224</v>
      </c>
      <c r="AU232" s="167" t="s">
        <v>82</v>
      </c>
      <c r="AY232" s="16" t="s">
        <v>159</v>
      </c>
      <c r="BE232" s="168">
        <f>IF(N232="základná",J232,0)</f>
        <v>0</v>
      </c>
      <c r="BF232" s="168">
        <f>IF(N232="znížená",J232,0)</f>
        <v>0</v>
      </c>
      <c r="BG232" s="168">
        <f>IF(N232="zákl. prenesená",J232,0)</f>
        <v>0</v>
      </c>
      <c r="BH232" s="168">
        <f>IF(N232="zníž. prenesená",J232,0)</f>
        <v>0</v>
      </c>
      <c r="BI232" s="168">
        <f>IF(N232="nulová",J232,0)</f>
        <v>0</v>
      </c>
      <c r="BJ232" s="16" t="s">
        <v>82</v>
      </c>
      <c r="BK232" s="168">
        <f>ROUND(I232*H232,2)</f>
        <v>0</v>
      </c>
      <c r="BL232" s="16" t="s">
        <v>737</v>
      </c>
      <c r="BM232" s="167" t="s">
        <v>843</v>
      </c>
    </row>
    <row r="233" spans="2:65" s="1" customFormat="1" ht="38.4">
      <c r="B233" s="31"/>
      <c r="D233" s="170" t="s">
        <v>179</v>
      </c>
      <c r="F233" s="186" t="s">
        <v>2057</v>
      </c>
      <c r="I233" s="95"/>
      <c r="L233" s="31"/>
      <c r="M233" s="187"/>
      <c r="N233" s="54"/>
      <c r="O233" s="54"/>
      <c r="P233" s="54"/>
      <c r="Q233" s="54"/>
      <c r="R233" s="54"/>
      <c r="S233" s="54"/>
      <c r="T233" s="55"/>
      <c r="AT233" s="16" t="s">
        <v>179</v>
      </c>
      <c r="AU233" s="16" t="s">
        <v>82</v>
      </c>
    </row>
    <row r="234" spans="2:65" s="1" customFormat="1" ht="16.5" customHeight="1">
      <c r="B234" s="155"/>
      <c r="C234" s="195" t="s">
        <v>633</v>
      </c>
      <c r="D234" s="195" t="s">
        <v>224</v>
      </c>
      <c r="E234" s="196" t="s">
        <v>2058</v>
      </c>
      <c r="F234" s="197" t="s">
        <v>2059</v>
      </c>
      <c r="G234" s="198" t="s">
        <v>355</v>
      </c>
      <c r="H234" s="199">
        <v>1</v>
      </c>
      <c r="I234" s="200"/>
      <c r="J234" s="201">
        <f>ROUND(I234*H234,2)</f>
        <v>0</v>
      </c>
      <c r="K234" s="197" t="s">
        <v>1</v>
      </c>
      <c r="L234" s="202"/>
      <c r="M234" s="203" t="s">
        <v>1</v>
      </c>
      <c r="N234" s="204" t="s">
        <v>36</v>
      </c>
      <c r="O234" s="54"/>
      <c r="P234" s="165">
        <f>O234*H234</f>
        <v>0</v>
      </c>
      <c r="Q234" s="165">
        <v>0</v>
      </c>
      <c r="R234" s="165">
        <f>Q234*H234</f>
        <v>0</v>
      </c>
      <c r="S234" s="165">
        <v>0</v>
      </c>
      <c r="T234" s="166">
        <f>S234*H234</f>
        <v>0</v>
      </c>
      <c r="AR234" s="167" t="s">
        <v>1370</v>
      </c>
      <c r="AT234" s="167" t="s">
        <v>224</v>
      </c>
      <c r="AU234" s="167" t="s">
        <v>82</v>
      </c>
      <c r="AY234" s="16" t="s">
        <v>159</v>
      </c>
      <c r="BE234" s="168">
        <f>IF(N234="základná",J234,0)</f>
        <v>0</v>
      </c>
      <c r="BF234" s="168">
        <f>IF(N234="znížená",J234,0)</f>
        <v>0</v>
      </c>
      <c r="BG234" s="168">
        <f>IF(N234="zákl. prenesená",J234,0)</f>
        <v>0</v>
      </c>
      <c r="BH234" s="168">
        <f>IF(N234="zníž. prenesená",J234,0)</f>
        <v>0</v>
      </c>
      <c r="BI234" s="168">
        <f>IF(N234="nulová",J234,0)</f>
        <v>0</v>
      </c>
      <c r="BJ234" s="16" t="s">
        <v>82</v>
      </c>
      <c r="BK234" s="168">
        <f>ROUND(I234*H234,2)</f>
        <v>0</v>
      </c>
      <c r="BL234" s="16" t="s">
        <v>737</v>
      </c>
      <c r="BM234" s="167" t="s">
        <v>851</v>
      </c>
    </row>
    <row r="235" spans="2:65" s="1" customFormat="1" ht="38.4">
      <c r="B235" s="31"/>
      <c r="D235" s="170" t="s">
        <v>179</v>
      </c>
      <c r="F235" s="186" t="s">
        <v>2060</v>
      </c>
      <c r="I235" s="95"/>
      <c r="L235" s="31"/>
      <c r="M235" s="187"/>
      <c r="N235" s="54"/>
      <c r="O235" s="54"/>
      <c r="P235" s="54"/>
      <c r="Q235" s="54"/>
      <c r="R235" s="54"/>
      <c r="S235" s="54"/>
      <c r="T235" s="55"/>
      <c r="AT235" s="16" t="s">
        <v>179</v>
      </c>
      <c r="AU235" s="16" t="s">
        <v>82</v>
      </c>
    </row>
    <row r="236" spans="2:65" s="1" customFormat="1" ht="16.5" customHeight="1">
      <c r="B236" s="155"/>
      <c r="C236" s="195" t="s">
        <v>639</v>
      </c>
      <c r="D236" s="195" t="s">
        <v>224</v>
      </c>
      <c r="E236" s="196" t="s">
        <v>2061</v>
      </c>
      <c r="F236" s="197" t="s">
        <v>2062</v>
      </c>
      <c r="G236" s="198" t="s">
        <v>355</v>
      </c>
      <c r="H236" s="199">
        <v>1</v>
      </c>
      <c r="I236" s="200"/>
      <c r="J236" s="201">
        <f>ROUND(I236*H236,2)</f>
        <v>0</v>
      </c>
      <c r="K236" s="197" t="s">
        <v>1</v>
      </c>
      <c r="L236" s="202"/>
      <c r="M236" s="203" t="s">
        <v>1</v>
      </c>
      <c r="N236" s="204" t="s">
        <v>36</v>
      </c>
      <c r="O236" s="54"/>
      <c r="P236" s="165">
        <f>O236*H236</f>
        <v>0</v>
      </c>
      <c r="Q236" s="165">
        <v>0</v>
      </c>
      <c r="R236" s="165">
        <f>Q236*H236</f>
        <v>0</v>
      </c>
      <c r="S236" s="165">
        <v>0</v>
      </c>
      <c r="T236" s="166">
        <f>S236*H236</f>
        <v>0</v>
      </c>
      <c r="AR236" s="167" t="s">
        <v>1370</v>
      </c>
      <c r="AT236" s="167" t="s">
        <v>224</v>
      </c>
      <c r="AU236" s="167" t="s">
        <v>82</v>
      </c>
      <c r="AY236" s="16" t="s">
        <v>159</v>
      </c>
      <c r="BE236" s="168">
        <f>IF(N236="základná",J236,0)</f>
        <v>0</v>
      </c>
      <c r="BF236" s="168">
        <f>IF(N236="znížená",J236,0)</f>
        <v>0</v>
      </c>
      <c r="BG236" s="168">
        <f>IF(N236="zákl. prenesená",J236,0)</f>
        <v>0</v>
      </c>
      <c r="BH236" s="168">
        <f>IF(N236="zníž. prenesená",J236,0)</f>
        <v>0</v>
      </c>
      <c r="BI236" s="168">
        <f>IF(N236="nulová",J236,0)</f>
        <v>0</v>
      </c>
      <c r="BJ236" s="16" t="s">
        <v>82</v>
      </c>
      <c r="BK236" s="168">
        <f>ROUND(I236*H236,2)</f>
        <v>0</v>
      </c>
      <c r="BL236" s="16" t="s">
        <v>737</v>
      </c>
      <c r="BM236" s="167" t="s">
        <v>862</v>
      </c>
    </row>
    <row r="237" spans="2:65" s="1" customFormat="1" ht="48">
      <c r="B237" s="31"/>
      <c r="D237" s="170" t="s">
        <v>179</v>
      </c>
      <c r="F237" s="186" t="s">
        <v>2063</v>
      </c>
      <c r="I237" s="95"/>
      <c r="L237" s="31"/>
      <c r="M237" s="187"/>
      <c r="N237" s="54"/>
      <c r="O237" s="54"/>
      <c r="P237" s="54"/>
      <c r="Q237" s="54"/>
      <c r="R237" s="54"/>
      <c r="S237" s="54"/>
      <c r="T237" s="55"/>
      <c r="AT237" s="16" t="s">
        <v>179</v>
      </c>
      <c r="AU237" s="16" t="s">
        <v>82</v>
      </c>
    </row>
    <row r="238" spans="2:65" s="1" customFormat="1" ht="16.5" customHeight="1">
      <c r="B238" s="155"/>
      <c r="C238" s="195" t="s">
        <v>644</v>
      </c>
      <c r="D238" s="195" t="s">
        <v>224</v>
      </c>
      <c r="E238" s="196" t="s">
        <v>2064</v>
      </c>
      <c r="F238" s="197" t="s">
        <v>2065</v>
      </c>
      <c r="G238" s="198" t="s">
        <v>355</v>
      </c>
      <c r="H238" s="199">
        <v>2</v>
      </c>
      <c r="I238" s="200"/>
      <c r="J238" s="201">
        <f>ROUND(I238*H238,2)</f>
        <v>0</v>
      </c>
      <c r="K238" s="197" t="s">
        <v>1</v>
      </c>
      <c r="L238" s="202"/>
      <c r="M238" s="203" t="s">
        <v>1</v>
      </c>
      <c r="N238" s="204" t="s">
        <v>36</v>
      </c>
      <c r="O238" s="54"/>
      <c r="P238" s="165">
        <f>O238*H238</f>
        <v>0</v>
      </c>
      <c r="Q238" s="165">
        <v>0</v>
      </c>
      <c r="R238" s="165">
        <f>Q238*H238</f>
        <v>0</v>
      </c>
      <c r="S238" s="165">
        <v>0</v>
      </c>
      <c r="T238" s="166">
        <f>S238*H238</f>
        <v>0</v>
      </c>
      <c r="AR238" s="167" t="s">
        <v>1370</v>
      </c>
      <c r="AT238" s="167" t="s">
        <v>224</v>
      </c>
      <c r="AU238" s="167" t="s">
        <v>82</v>
      </c>
      <c r="AY238" s="16" t="s">
        <v>159</v>
      </c>
      <c r="BE238" s="168">
        <f>IF(N238="základná",J238,0)</f>
        <v>0</v>
      </c>
      <c r="BF238" s="168">
        <f>IF(N238="znížená",J238,0)</f>
        <v>0</v>
      </c>
      <c r="BG238" s="168">
        <f>IF(N238="zákl. prenesená",J238,0)</f>
        <v>0</v>
      </c>
      <c r="BH238" s="168">
        <f>IF(N238="zníž. prenesená",J238,0)</f>
        <v>0</v>
      </c>
      <c r="BI238" s="168">
        <f>IF(N238="nulová",J238,0)</f>
        <v>0</v>
      </c>
      <c r="BJ238" s="16" t="s">
        <v>82</v>
      </c>
      <c r="BK238" s="168">
        <f>ROUND(I238*H238,2)</f>
        <v>0</v>
      </c>
      <c r="BL238" s="16" t="s">
        <v>737</v>
      </c>
      <c r="BM238" s="167" t="s">
        <v>870</v>
      </c>
    </row>
    <row r="239" spans="2:65" s="1" customFormat="1" ht="38.4">
      <c r="B239" s="31"/>
      <c r="D239" s="170" t="s">
        <v>179</v>
      </c>
      <c r="F239" s="186" t="s">
        <v>2066</v>
      </c>
      <c r="I239" s="95"/>
      <c r="L239" s="31"/>
      <c r="M239" s="187"/>
      <c r="N239" s="54"/>
      <c r="O239" s="54"/>
      <c r="P239" s="54"/>
      <c r="Q239" s="54"/>
      <c r="R239" s="54"/>
      <c r="S239" s="54"/>
      <c r="T239" s="55"/>
      <c r="AT239" s="16" t="s">
        <v>179</v>
      </c>
      <c r="AU239" s="16" t="s">
        <v>82</v>
      </c>
    </row>
    <row r="240" spans="2:65" s="1" customFormat="1" ht="16.5" customHeight="1">
      <c r="B240" s="155"/>
      <c r="C240" s="195" t="s">
        <v>650</v>
      </c>
      <c r="D240" s="195" t="s">
        <v>224</v>
      </c>
      <c r="E240" s="196" t="s">
        <v>2067</v>
      </c>
      <c r="F240" s="197" t="s">
        <v>2068</v>
      </c>
      <c r="G240" s="198" t="s">
        <v>355</v>
      </c>
      <c r="H240" s="199">
        <v>1</v>
      </c>
      <c r="I240" s="200"/>
      <c r="J240" s="201">
        <f>ROUND(I240*H240,2)</f>
        <v>0</v>
      </c>
      <c r="K240" s="197" t="s">
        <v>1</v>
      </c>
      <c r="L240" s="202"/>
      <c r="M240" s="203" t="s">
        <v>1</v>
      </c>
      <c r="N240" s="204" t="s">
        <v>36</v>
      </c>
      <c r="O240" s="54"/>
      <c r="P240" s="165">
        <f>O240*H240</f>
        <v>0</v>
      </c>
      <c r="Q240" s="165">
        <v>0</v>
      </c>
      <c r="R240" s="165">
        <f>Q240*H240</f>
        <v>0</v>
      </c>
      <c r="S240" s="165">
        <v>0</v>
      </c>
      <c r="T240" s="166">
        <f>S240*H240</f>
        <v>0</v>
      </c>
      <c r="AR240" s="167" t="s">
        <v>1370</v>
      </c>
      <c r="AT240" s="167" t="s">
        <v>224</v>
      </c>
      <c r="AU240" s="167" t="s">
        <v>82</v>
      </c>
      <c r="AY240" s="16" t="s">
        <v>159</v>
      </c>
      <c r="BE240" s="168">
        <f>IF(N240="základná",J240,0)</f>
        <v>0</v>
      </c>
      <c r="BF240" s="168">
        <f>IF(N240="znížená",J240,0)</f>
        <v>0</v>
      </c>
      <c r="BG240" s="168">
        <f>IF(N240="zákl. prenesená",J240,0)</f>
        <v>0</v>
      </c>
      <c r="BH240" s="168">
        <f>IF(N240="zníž. prenesená",J240,0)</f>
        <v>0</v>
      </c>
      <c r="BI240" s="168">
        <f>IF(N240="nulová",J240,0)</f>
        <v>0</v>
      </c>
      <c r="BJ240" s="16" t="s">
        <v>82</v>
      </c>
      <c r="BK240" s="168">
        <f>ROUND(I240*H240,2)</f>
        <v>0</v>
      </c>
      <c r="BL240" s="16" t="s">
        <v>737</v>
      </c>
      <c r="BM240" s="167" t="s">
        <v>878</v>
      </c>
    </row>
    <row r="241" spans="2:65" s="1" customFormat="1" ht="48">
      <c r="B241" s="31"/>
      <c r="D241" s="170" t="s">
        <v>179</v>
      </c>
      <c r="F241" s="186" t="s">
        <v>2069</v>
      </c>
      <c r="I241" s="95"/>
      <c r="L241" s="31"/>
      <c r="M241" s="187"/>
      <c r="N241" s="54"/>
      <c r="O241" s="54"/>
      <c r="P241" s="54"/>
      <c r="Q241" s="54"/>
      <c r="R241" s="54"/>
      <c r="S241" s="54"/>
      <c r="T241" s="55"/>
      <c r="AT241" s="16" t="s">
        <v>179</v>
      </c>
      <c r="AU241" s="16" t="s">
        <v>82</v>
      </c>
    </row>
    <row r="242" spans="2:65" s="1" customFormat="1" ht="16.5" customHeight="1">
      <c r="B242" s="155"/>
      <c r="C242" s="195" t="s">
        <v>656</v>
      </c>
      <c r="D242" s="195" t="s">
        <v>224</v>
      </c>
      <c r="E242" s="196" t="s">
        <v>2070</v>
      </c>
      <c r="F242" s="197" t="s">
        <v>2071</v>
      </c>
      <c r="G242" s="198" t="s">
        <v>355</v>
      </c>
      <c r="H242" s="199">
        <v>5</v>
      </c>
      <c r="I242" s="200"/>
      <c r="J242" s="201">
        <f>ROUND(I242*H242,2)</f>
        <v>0</v>
      </c>
      <c r="K242" s="197" t="s">
        <v>1</v>
      </c>
      <c r="L242" s="202"/>
      <c r="M242" s="203" t="s">
        <v>1</v>
      </c>
      <c r="N242" s="204" t="s">
        <v>36</v>
      </c>
      <c r="O242" s="54"/>
      <c r="P242" s="165">
        <f>O242*H242</f>
        <v>0</v>
      </c>
      <c r="Q242" s="165">
        <v>0</v>
      </c>
      <c r="R242" s="165">
        <f>Q242*H242</f>
        <v>0</v>
      </c>
      <c r="S242" s="165">
        <v>0</v>
      </c>
      <c r="T242" s="166">
        <f>S242*H242</f>
        <v>0</v>
      </c>
      <c r="AR242" s="167" t="s">
        <v>1370</v>
      </c>
      <c r="AT242" s="167" t="s">
        <v>224</v>
      </c>
      <c r="AU242" s="167" t="s">
        <v>82</v>
      </c>
      <c r="AY242" s="16" t="s">
        <v>159</v>
      </c>
      <c r="BE242" s="168">
        <f>IF(N242="základná",J242,0)</f>
        <v>0</v>
      </c>
      <c r="BF242" s="168">
        <f>IF(N242="znížená",J242,0)</f>
        <v>0</v>
      </c>
      <c r="BG242" s="168">
        <f>IF(N242="zákl. prenesená",J242,0)</f>
        <v>0</v>
      </c>
      <c r="BH242" s="168">
        <f>IF(N242="zníž. prenesená",J242,0)</f>
        <v>0</v>
      </c>
      <c r="BI242" s="168">
        <f>IF(N242="nulová",J242,0)</f>
        <v>0</v>
      </c>
      <c r="BJ242" s="16" t="s">
        <v>82</v>
      </c>
      <c r="BK242" s="168">
        <f>ROUND(I242*H242,2)</f>
        <v>0</v>
      </c>
      <c r="BL242" s="16" t="s">
        <v>737</v>
      </c>
      <c r="BM242" s="167" t="s">
        <v>887</v>
      </c>
    </row>
    <row r="243" spans="2:65" s="1" customFormat="1" ht="38.4">
      <c r="B243" s="31"/>
      <c r="D243" s="170" t="s">
        <v>179</v>
      </c>
      <c r="F243" s="186" t="s">
        <v>2072</v>
      </c>
      <c r="I243" s="95"/>
      <c r="L243" s="31"/>
      <c r="M243" s="187"/>
      <c r="N243" s="54"/>
      <c r="O243" s="54"/>
      <c r="P243" s="54"/>
      <c r="Q243" s="54"/>
      <c r="R243" s="54"/>
      <c r="S243" s="54"/>
      <c r="T243" s="55"/>
      <c r="AT243" s="16" t="s">
        <v>179</v>
      </c>
      <c r="AU243" s="16" t="s">
        <v>82</v>
      </c>
    </row>
    <row r="244" spans="2:65" s="1" customFormat="1" ht="16.5" customHeight="1">
      <c r="B244" s="155"/>
      <c r="C244" s="195" t="s">
        <v>662</v>
      </c>
      <c r="D244" s="195" t="s">
        <v>224</v>
      </c>
      <c r="E244" s="196" t="s">
        <v>2073</v>
      </c>
      <c r="F244" s="197" t="s">
        <v>2074</v>
      </c>
      <c r="G244" s="198" t="s">
        <v>355</v>
      </c>
      <c r="H244" s="199">
        <v>1</v>
      </c>
      <c r="I244" s="200"/>
      <c r="J244" s="201">
        <f>ROUND(I244*H244,2)</f>
        <v>0</v>
      </c>
      <c r="K244" s="197" t="s">
        <v>1</v>
      </c>
      <c r="L244" s="202"/>
      <c r="M244" s="203" t="s">
        <v>1</v>
      </c>
      <c r="N244" s="204" t="s">
        <v>36</v>
      </c>
      <c r="O244" s="54"/>
      <c r="P244" s="165">
        <f>O244*H244</f>
        <v>0</v>
      </c>
      <c r="Q244" s="165">
        <v>0</v>
      </c>
      <c r="R244" s="165">
        <f>Q244*H244</f>
        <v>0</v>
      </c>
      <c r="S244" s="165">
        <v>0</v>
      </c>
      <c r="T244" s="166">
        <f>S244*H244</f>
        <v>0</v>
      </c>
      <c r="AR244" s="167" t="s">
        <v>1370</v>
      </c>
      <c r="AT244" s="167" t="s">
        <v>224</v>
      </c>
      <c r="AU244" s="167" t="s">
        <v>82</v>
      </c>
      <c r="AY244" s="16" t="s">
        <v>159</v>
      </c>
      <c r="BE244" s="168">
        <f>IF(N244="základná",J244,0)</f>
        <v>0</v>
      </c>
      <c r="BF244" s="168">
        <f>IF(N244="znížená",J244,0)</f>
        <v>0</v>
      </c>
      <c r="BG244" s="168">
        <f>IF(N244="zákl. prenesená",J244,0)</f>
        <v>0</v>
      </c>
      <c r="BH244" s="168">
        <f>IF(N244="zníž. prenesená",J244,0)</f>
        <v>0</v>
      </c>
      <c r="BI244" s="168">
        <f>IF(N244="nulová",J244,0)</f>
        <v>0</v>
      </c>
      <c r="BJ244" s="16" t="s">
        <v>82</v>
      </c>
      <c r="BK244" s="168">
        <f>ROUND(I244*H244,2)</f>
        <v>0</v>
      </c>
      <c r="BL244" s="16" t="s">
        <v>737</v>
      </c>
      <c r="BM244" s="167" t="s">
        <v>896</v>
      </c>
    </row>
    <row r="245" spans="2:65" s="1" customFormat="1" ht="67.2">
      <c r="B245" s="31"/>
      <c r="D245" s="170" t="s">
        <v>179</v>
      </c>
      <c r="F245" s="186" t="s">
        <v>2075</v>
      </c>
      <c r="I245" s="95"/>
      <c r="L245" s="31"/>
      <c r="M245" s="187"/>
      <c r="N245" s="54"/>
      <c r="O245" s="54"/>
      <c r="P245" s="54"/>
      <c r="Q245" s="54"/>
      <c r="R245" s="54"/>
      <c r="S245" s="54"/>
      <c r="T245" s="55"/>
      <c r="AT245" s="16" t="s">
        <v>179</v>
      </c>
      <c r="AU245" s="16" t="s">
        <v>82</v>
      </c>
    </row>
    <row r="246" spans="2:65" s="1" customFormat="1" ht="16.5" customHeight="1">
      <c r="B246" s="155"/>
      <c r="C246" s="195" t="s">
        <v>668</v>
      </c>
      <c r="D246" s="195" t="s">
        <v>224</v>
      </c>
      <c r="E246" s="196" t="s">
        <v>2076</v>
      </c>
      <c r="F246" s="197" t="s">
        <v>2077</v>
      </c>
      <c r="G246" s="198" t="s">
        <v>355</v>
      </c>
      <c r="H246" s="199">
        <v>1</v>
      </c>
      <c r="I246" s="200"/>
      <c r="J246" s="201">
        <f>ROUND(I246*H246,2)</f>
        <v>0</v>
      </c>
      <c r="K246" s="197" t="s">
        <v>1</v>
      </c>
      <c r="L246" s="202"/>
      <c r="M246" s="203" t="s">
        <v>1</v>
      </c>
      <c r="N246" s="204" t="s">
        <v>36</v>
      </c>
      <c r="O246" s="54"/>
      <c r="P246" s="165">
        <f>O246*H246</f>
        <v>0</v>
      </c>
      <c r="Q246" s="165">
        <v>0</v>
      </c>
      <c r="R246" s="165">
        <f>Q246*H246</f>
        <v>0</v>
      </c>
      <c r="S246" s="165">
        <v>0</v>
      </c>
      <c r="T246" s="166">
        <f>S246*H246</f>
        <v>0</v>
      </c>
      <c r="AR246" s="167" t="s">
        <v>1370</v>
      </c>
      <c r="AT246" s="167" t="s">
        <v>224</v>
      </c>
      <c r="AU246" s="167" t="s">
        <v>82</v>
      </c>
      <c r="AY246" s="16" t="s">
        <v>159</v>
      </c>
      <c r="BE246" s="168">
        <f>IF(N246="základná",J246,0)</f>
        <v>0</v>
      </c>
      <c r="BF246" s="168">
        <f>IF(N246="znížená",J246,0)</f>
        <v>0</v>
      </c>
      <c r="BG246" s="168">
        <f>IF(N246="zákl. prenesená",J246,0)</f>
        <v>0</v>
      </c>
      <c r="BH246" s="168">
        <f>IF(N246="zníž. prenesená",J246,0)</f>
        <v>0</v>
      </c>
      <c r="BI246" s="168">
        <f>IF(N246="nulová",J246,0)</f>
        <v>0</v>
      </c>
      <c r="BJ246" s="16" t="s">
        <v>82</v>
      </c>
      <c r="BK246" s="168">
        <f>ROUND(I246*H246,2)</f>
        <v>0</v>
      </c>
      <c r="BL246" s="16" t="s">
        <v>737</v>
      </c>
      <c r="BM246" s="167" t="s">
        <v>904</v>
      </c>
    </row>
    <row r="247" spans="2:65" s="1" customFormat="1" ht="67.2">
      <c r="B247" s="31"/>
      <c r="D247" s="170" t="s">
        <v>179</v>
      </c>
      <c r="F247" s="186" t="s">
        <v>2078</v>
      </c>
      <c r="I247" s="95"/>
      <c r="L247" s="31"/>
      <c r="M247" s="187"/>
      <c r="N247" s="54"/>
      <c r="O247" s="54"/>
      <c r="P247" s="54"/>
      <c r="Q247" s="54"/>
      <c r="R247" s="54"/>
      <c r="S247" s="54"/>
      <c r="T247" s="55"/>
      <c r="AT247" s="16" t="s">
        <v>179</v>
      </c>
      <c r="AU247" s="16" t="s">
        <v>82</v>
      </c>
    </row>
    <row r="248" spans="2:65" s="1" customFormat="1" ht="16.5" customHeight="1">
      <c r="B248" s="155"/>
      <c r="C248" s="195" t="s">
        <v>673</v>
      </c>
      <c r="D248" s="195" t="s">
        <v>224</v>
      </c>
      <c r="E248" s="196" t="s">
        <v>2079</v>
      </c>
      <c r="F248" s="197" t="s">
        <v>2080</v>
      </c>
      <c r="G248" s="198" t="s">
        <v>355</v>
      </c>
      <c r="H248" s="199">
        <v>2</v>
      </c>
      <c r="I248" s="200"/>
      <c r="J248" s="201">
        <f>ROUND(I248*H248,2)</f>
        <v>0</v>
      </c>
      <c r="K248" s="197" t="s">
        <v>1</v>
      </c>
      <c r="L248" s="202"/>
      <c r="M248" s="203" t="s">
        <v>1</v>
      </c>
      <c r="N248" s="204" t="s">
        <v>36</v>
      </c>
      <c r="O248" s="54"/>
      <c r="P248" s="165">
        <f>O248*H248</f>
        <v>0</v>
      </c>
      <c r="Q248" s="165">
        <v>0</v>
      </c>
      <c r="R248" s="165">
        <f>Q248*H248</f>
        <v>0</v>
      </c>
      <c r="S248" s="165">
        <v>0</v>
      </c>
      <c r="T248" s="166">
        <f>S248*H248</f>
        <v>0</v>
      </c>
      <c r="AR248" s="167" t="s">
        <v>1370</v>
      </c>
      <c r="AT248" s="167" t="s">
        <v>224</v>
      </c>
      <c r="AU248" s="167" t="s">
        <v>82</v>
      </c>
      <c r="AY248" s="16" t="s">
        <v>159</v>
      </c>
      <c r="BE248" s="168">
        <f>IF(N248="základná",J248,0)</f>
        <v>0</v>
      </c>
      <c r="BF248" s="168">
        <f>IF(N248="znížená",J248,0)</f>
        <v>0</v>
      </c>
      <c r="BG248" s="168">
        <f>IF(N248="zákl. prenesená",J248,0)</f>
        <v>0</v>
      </c>
      <c r="BH248" s="168">
        <f>IF(N248="zníž. prenesená",J248,0)</f>
        <v>0</v>
      </c>
      <c r="BI248" s="168">
        <f>IF(N248="nulová",J248,0)</f>
        <v>0</v>
      </c>
      <c r="BJ248" s="16" t="s">
        <v>82</v>
      </c>
      <c r="BK248" s="168">
        <f>ROUND(I248*H248,2)</f>
        <v>0</v>
      </c>
      <c r="BL248" s="16" t="s">
        <v>737</v>
      </c>
      <c r="BM248" s="167" t="s">
        <v>917</v>
      </c>
    </row>
    <row r="249" spans="2:65" s="1" customFormat="1" ht="76.8">
      <c r="B249" s="31"/>
      <c r="D249" s="170" t="s">
        <v>179</v>
      </c>
      <c r="F249" s="186" t="s">
        <v>2081</v>
      </c>
      <c r="I249" s="95"/>
      <c r="L249" s="31"/>
      <c r="M249" s="187"/>
      <c r="N249" s="54"/>
      <c r="O249" s="54"/>
      <c r="P249" s="54"/>
      <c r="Q249" s="54"/>
      <c r="R249" s="54"/>
      <c r="S249" s="54"/>
      <c r="T249" s="55"/>
      <c r="AT249" s="16" t="s">
        <v>179</v>
      </c>
      <c r="AU249" s="16" t="s">
        <v>82</v>
      </c>
    </row>
    <row r="250" spans="2:65" s="1" customFormat="1" ht="16.5" customHeight="1">
      <c r="B250" s="155"/>
      <c r="C250" s="195" t="s">
        <v>678</v>
      </c>
      <c r="D250" s="195" t="s">
        <v>224</v>
      </c>
      <c r="E250" s="196" t="s">
        <v>2082</v>
      </c>
      <c r="F250" s="197" t="s">
        <v>2083</v>
      </c>
      <c r="G250" s="198" t="s">
        <v>355</v>
      </c>
      <c r="H250" s="199">
        <v>1</v>
      </c>
      <c r="I250" s="200"/>
      <c r="J250" s="201">
        <f>ROUND(I250*H250,2)</f>
        <v>0</v>
      </c>
      <c r="K250" s="197" t="s">
        <v>1</v>
      </c>
      <c r="L250" s="202"/>
      <c r="M250" s="203" t="s">
        <v>1</v>
      </c>
      <c r="N250" s="204" t="s">
        <v>36</v>
      </c>
      <c r="O250" s="54"/>
      <c r="P250" s="165">
        <f>O250*H250</f>
        <v>0</v>
      </c>
      <c r="Q250" s="165">
        <v>0</v>
      </c>
      <c r="R250" s="165">
        <f>Q250*H250</f>
        <v>0</v>
      </c>
      <c r="S250" s="165">
        <v>0</v>
      </c>
      <c r="T250" s="166">
        <f>S250*H250</f>
        <v>0</v>
      </c>
      <c r="AR250" s="167" t="s">
        <v>1370</v>
      </c>
      <c r="AT250" s="167" t="s">
        <v>224</v>
      </c>
      <c r="AU250" s="167" t="s">
        <v>82</v>
      </c>
      <c r="AY250" s="16" t="s">
        <v>159</v>
      </c>
      <c r="BE250" s="168">
        <f>IF(N250="základná",J250,0)</f>
        <v>0</v>
      </c>
      <c r="BF250" s="168">
        <f>IF(N250="znížená",J250,0)</f>
        <v>0</v>
      </c>
      <c r="BG250" s="168">
        <f>IF(N250="zákl. prenesená",J250,0)</f>
        <v>0</v>
      </c>
      <c r="BH250" s="168">
        <f>IF(N250="zníž. prenesená",J250,0)</f>
        <v>0</v>
      </c>
      <c r="BI250" s="168">
        <f>IF(N250="nulová",J250,0)</f>
        <v>0</v>
      </c>
      <c r="BJ250" s="16" t="s">
        <v>82</v>
      </c>
      <c r="BK250" s="168">
        <f>ROUND(I250*H250,2)</f>
        <v>0</v>
      </c>
      <c r="BL250" s="16" t="s">
        <v>737</v>
      </c>
      <c r="BM250" s="167" t="s">
        <v>927</v>
      </c>
    </row>
    <row r="251" spans="2:65" s="1" customFormat="1" ht="105.6">
      <c r="B251" s="31"/>
      <c r="D251" s="170" t="s">
        <v>179</v>
      </c>
      <c r="F251" s="186" t="s">
        <v>2084</v>
      </c>
      <c r="I251" s="95"/>
      <c r="L251" s="31"/>
      <c r="M251" s="187"/>
      <c r="N251" s="54"/>
      <c r="O251" s="54"/>
      <c r="P251" s="54"/>
      <c r="Q251" s="54"/>
      <c r="R251" s="54"/>
      <c r="S251" s="54"/>
      <c r="T251" s="55"/>
      <c r="AT251" s="16" t="s">
        <v>179</v>
      </c>
      <c r="AU251" s="16" t="s">
        <v>82</v>
      </c>
    </row>
    <row r="252" spans="2:65" s="1" customFormat="1" ht="16.5" customHeight="1">
      <c r="B252" s="155"/>
      <c r="C252" s="195" t="s">
        <v>681</v>
      </c>
      <c r="D252" s="195" t="s">
        <v>224</v>
      </c>
      <c r="E252" s="196" t="s">
        <v>2085</v>
      </c>
      <c r="F252" s="197" t="s">
        <v>2086</v>
      </c>
      <c r="G252" s="198" t="s">
        <v>355</v>
      </c>
      <c r="H252" s="199">
        <v>1</v>
      </c>
      <c r="I252" s="200"/>
      <c r="J252" s="201">
        <f>ROUND(I252*H252,2)</f>
        <v>0</v>
      </c>
      <c r="K252" s="197" t="s">
        <v>1</v>
      </c>
      <c r="L252" s="202"/>
      <c r="M252" s="203" t="s">
        <v>1</v>
      </c>
      <c r="N252" s="204" t="s">
        <v>36</v>
      </c>
      <c r="O252" s="54"/>
      <c r="P252" s="165">
        <f>O252*H252</f>
        <v>0</v>
      </c>
      <c r="Q252" s="165">
        <v>0</v>
      </c>
      <c r="R252" s="165">
        <f>Q252*H252</f>
        <v>0</v>
      </c>
      <c r="S252" s="165">
        <v>0</v>
      </c>
      <c r="T252" s="166">
        <f>S252*H252</f>
        <v>0</v>
      </c>
      <c r="AR252" s="167" t="s">
        <v>1370</v>
      </c>
      <c r="AT252" s="167" t="s">
        <v>224</v>
      </c>
      <c r="AU252" s="167" t="s">
        <v>82</v>
      </c>
      <c r="AY252" s="16" t="s">
        <v>159</v>
      </c>
      <c r="BE252" s="168">
        <f>IF(N252="základná",J252,0)</f>
        <v>0</v>
      </c>
      <c r="BF252" s="168">
        <f>IF(N252="znížená",J252,0)</f>
        <v>0</v>
      </c>
      <c r="BG252" s="168">
        <f>IF(N252="zákl. prenesená",J252,0)</f>
        <v>0</v>
      </c>
      <c r="BH252" s="168">
        <f>IF(N252="zníž. prenesená",J252,0)</f>
        <v>0</v>
      </c>
      <c r="BI252" s="168">
        <f>IF(N252="nulová",J252,0)</f>
        <v>0</v>
      </c>
      <c r="BJ252" s="16" t="s">
        <v>82</v>
      </c>
      <c r="BK252" s="168">
        <f>ROUND(I252*H252,2)</f>
        <v>0</v>
      </c>
      <c r="BL252" s="16" t="s">
        <v>737</v>
      </c>
      <c r="BM252" s="167" t="s">
        <v>938</v>
      </c>
    </row>
    <row r="253" spans="2:65" s="1" customFormat="1" ht="38.4">
      <c r="B253" s="31"/>
      <c r="D253" s="170" t="s">
        <v>179</v>
      </c>
      <c r="F253" s="186" t="s">
        <v>2087</v>
      </c>
      <c r="I253" s="95"/>
      <c r="L253" s="31"/>
      <c r="M253" s="187"/>
      <c r="N253" s="54"/>
      <c r="O253" s="54"/>
      <c r="P253" s="54"/>
      <c r="Q253" s="54"/>
      <c r="R253" s="54"/>
      <c r="S253" s="54"/>
      <c r="T253" s="55"/>
      <c r="AT253" s="16" t="s">
        <v>179</v>
      </c>
      <c r="AU253" s="16" t="s">
        <v>82</v>
      </c>
    </row>
    <row r="254" spans="2:65" s="1" customFormat="1" ht="24" customHeight="1">
      <c r="B254" s="155"/>
      <c r="C254" s="195" t="s">
        <v>687</v>
      </c>
      <c r="D254" s="195" t="s">
        <v>224</v>
      </c>
      <c r="E254" s="196" t="s">
        <v>2088</v>
      </c>
      <c r="F254" s="197" t="s">
        <v>2089</v>
      </c>
      <c r="G254" s="198" t="s">
        <v>355</v>
      </c>
      <c r="H254" s="199">
        <v>1</v>
      </c>
      <c r="I254" s="200"/>
      <c r="J254" s="201">
        <f>ROUND(I254*H254,2)</f>
        <v>0</v>
      </c>
      <c r="K254" s="197" t="s">
        <v>1</v>
      </c>
      <c r="L254" s="202"/>
      <c r="M254" s="203" t="s">
        <v>1</v>
      </c>
      <c r="N254" s="204" t="s">
        <v>36</v>
      </c>
      <c r="O254" s="54"/>
      <c r="P254" s="165">
        <f>O254*H254</f>
        <v>0</v>
      </c>
      <c r="Q254" s="165">
        <v>0</v>
      </c>
      <c r="R254" s="165">
        <f>Q254*H254</f>
        <v>0</v>
      </c>
      <c r="S254" s="165">
        <v>0</v>
      </c>
      <c r="T254" s="166">
        <f>S254*H254</f>
        <v>0</v>
      </c>
      <c r="AR254" s="167" t="s">
        <v>1370</v>
      </c>
      <c r="AT254" s="167" t="s">
        <v>224</v>
      </c>
      <c r="AU254" s="167" t="s">
        <v>82</v>
      </c>
      <c r="AY254" s="16" t="s">
        <v>159</v>
      </c>
      <c r="BE254" s="168">
        <f>IF(N254="základná",J254,0)</f>
        <v>0</v>
      </c>
      <c r="BF254" s="168">
        <f>IF(N254="znížená",J254,0)</f>
        <v>0</v>
      </c>
      <c r="BG254" s="168">
        <f>IF(N254="zákl. prenesená",J254,0)</f>
        <v>0</v>
      </c>
      <c r="BH254" s="168">
        <f>IF(N254="zníž. prenesená",J254,0)</f>
        <v>0</v>
      </c>
      <c r="BI254" s="168">
        <f>IF(N254="nulová",J254,0)</f>
        <v>0</v>
      </c>
      <c r="BJ254" s="16" t="s">
        <v>82</v>
      </c>
      <c r="BK254" s="168">
        <f>ROUND(I254*H254,2)</f>
        <v>0</v>
      </c>
      <c r="BL254" s="16" t="s">
        <v>737</v>
      </c>
      <c r="BM254" s="167" t="s">
        <v>946</v>
      </c>
    </row>
    <row r="255" spans="2:65" s="1" customFormat="1" ht="24" customHeight="1">
      <c r="B255" s="155"/>
      <c r="C255" s="195" t="s">
        <v>691</v>
      </c>
      <c r="D255" s="195" t="s">
        <v>224</v>
      </c>
      <c r="E255" s="196" t="s">
        <v>2090</v>
      </c>
      <c r="F255" s="197" t="s">
        <v>2091</v>
      </c>
      <c r="G255" s="198" t="s">
        <v>355</v>
      </c>
      <c r="H255" s="199">
        <v>1</v>
      </c>
      <c r="I255" s="200"/>
      <c r="J255" s="201">
        <f>ROUND(I255*H255,2)</f>
        <v>0</v>
      </c>
      <c r="K255" s="197" t="s">
        <v>1</v>
      </c>
      <c r="L255" s="202"/>
      <c r="M255" s="203" t="s">
        <v>1</v>
      </c>
      <c r="N255" s="204" t="s">
        <v>36</v>
      </c>
      <c r="O255" s="54"/>
      <c r="P255" s="165">
        <f>O255*H255</f>
        <v>0</v>
      </c>
      <c r="Q255" s="165">
        <v>0</v>
      </c>
      <c r="R255" s="165">
        <f>Q255*H255</f>
        <v>0</v>
      </c>
      <c r="S255" s="165">
        <v>0</v>
      </c>
      <c r="T255" s="166">
        <f>S255*H255</f>
        <v>0</v>
      </c>
      <c r="AR255" s="167" t="s">
        <v>1370</v>
      </c>
      <c r="AT255" s="167" t="s">
        <v>224</v>
      </c>
      <c r="AU255" s="167" t="s">
        <v>82</v>
      </c>
      <c r="AY255" s="16" t="s">
        <v>159</v>
      </c>
      <c r="BE255" s="168">
        <f>IF(N255="základná",J255,0)</f>
        <v>0</v>
      </c>
      <c r="BF255" s="168">
        <f>IF(N255="znížená",J255,0)</f>
        <v>0</v>
      </c>
      <c r="BG255" s="168">
        <f>IF(N255="zákl. prenesená",J255,0)</f>
        <v>0</v>
      </c>
      <c r="BH255" s="168">
        <f>IF(N255="zníž. prenesená",J255,0)</f>
        <v>0</v>
      </c>
      <c r="BI255" s="168">
        <f>IF(N255="nulová",J255,0)</f>
        <v>0</v>
      </c>
      <c r="BJ255" s="16" t="s">
        <v>82</v>
      </c>
      <c r="BK255" s="168">
        <f>ROUND(I255*H255,2)</f>
        <v>0</v>
      </c>
      <c r="BL255" s="16" t="s">
        <v>737</v>
      </c>
      <c r="BM255" s="167" t="s">
        <v>955</v>
      </c>
    </row>
    <row r="256" spans="2:65" s="1" customFormat="1" ht="67.2">
      <c r="B256" s="31"/>
      <c r="D256" s="170" t="s">
        <v>179</v>
      </c>
      <c r="F256" s="186" t="s">
        <v>2092</v>
      </c>
      <c r="I256" s="95"/>
      <c r="L256" s="31"/>
      <c r="M256" s="187"/>
      <c r="N256" s="54"/>
      <c r="O256" s="54"/>
      <c r="P256" s="54"/>
      <c r="Q256" s="54"/>
      <c r="R256" s="54"/>
      <c r="S256" s="54"/>
      <c r="T256" s="55"/>
      <c r="AT256" s="16" t="s">
        <v>179</v>
      </c>
      <c r="AU256" s="16" t="s">
        <v>82</v>
      </c>
    </row>
    <row r="257" spans="2:65" s="1" customFormat="1" ht="16.5" customHeight="1">
      <c r="B257" s="155"/>
      <c r="C257" s="195" t="s">
        <v>695</v>
      </c>
      <c r="D257" s="195" t="s">
        <v>224</v>
      </c>
      <c r="E257" s="196" t="s">
        <v>2093</v>
      </c>
      <c r="F257" s="197" t="s">
        <v>2094</v>
      </c>
      <c r="G257" s="198" t="s">
        <v>355</v>
      </c>
      <c r="H257" s="199">
        <v>1</v>
      </c>
      <c r="I257" s="200"/>
      <c r="J257" s="201">
        <f>ROUND(I257*H257,2)</f>
        <v>0</v>
      </c>
      <c r="K257" s="197" t="s">
        <v>1</v>
      </c>
      <c r="L257" s="202"/>
      <c r="M257" s="203" t="s">
        <v>1</v>
      </c>
      <c r="N257" s="204" t="s">
        <v>36</v>
      </c>
      <c r="O257" s="54"/>
      <c r="P257" s="165">
        <f>O257*H257</f>
        <v>0</v>
      </c>
      <c r="Q257" s="165">
        <v>0</v>
      </c>
      <c r="R257" s="165">
        <f>Q257*H257</f>
        <v>0</v>
      </c>
      <c r="S257" s="165">
        <v>0</v>
      </c>
      <c r="T257" s="166">
        <f>S257*H257</f>
        <v>0</v>
      </c>
      <c r="AR257" s="167" t="s">
        <v>1370</v>
      </c>
      <c r="AT257" s="167" t="s">
        <v>224</v>
      </c>
      <c r="AU257" s="167" t="s">
        <v>82</v>
      </c>
      <c r="AY257" s="16" t="s">
        <v>159</v>
      </c>
      <c r="BE257" s="168">
        <f>IF(N257="základná",J257,0)</f>
        <v>0</v>
      </c>
      <c r="BF257" s="168">
        <f>IF(N257="znížená",J257,0)</f>
        <v>0</v>
      </c>
      <c r="BG257" s="168">
        <f>IF(N257="zákl. prenesená",J257,0)</f>
        <v>0</v>
      </c>
      <c r="BH257" s="168">
        <f>IF(N257="zníž. prenesená",J257,0)</f>
        <v>0</v>
      </c>
      <c r="BI257" s="168">
        <f>IF(N257="nulová",J257,0)</f>
        <v>0</v>
      </c>
      <c r="BJ257" s="16" t="s">
        <v>82</v>
      </c>
      <c r="BK257" s="168">
        <f>ROUND(I257*H257,2)</f>
        <v>0</v>
      </c>
      <c r="BL257" s="16" t="s">
        <v>737</v>
      </c>
      <c r="BM257" s="167" t="s">
        <v>963</v>
      </c>
    </row>
    <row r="258" spans="2:65" s="1" customFormat="1" ht="28.8">
      <c r="B258" s="31"/>
      <c r="D258" s="170" t="s">
        <v>179</v>
      </c>
      <c r="F258" s="186" t="s">
        <v>2095</v>
      </c>
      <c r="I258" s="95"/>
      <c r="L258" s="31"/>
      <c r="M258" s="187"/>
      <c r="N258" s="54"/>
      <c r="O258" s="54"/>
      <c r="P258" s="54"/>
      <c r="Q258" s="54"/>
      <c r="R258" s="54"/>
      <c r="S258" s="54"/>
      <c r="T258" s="55"/>
      <c r="AT258" s="16" t="s">
        <v>179</v>
      </c>
      <c r="AU258" s="16" t="s">
        <v>82</v>
      </c>
    </row>
    <row r="259" spans="2:65" s="1" customFormat="1" ht="16.5" customHeight="1">
      <c r="B259" s="155"/>
      <c r="C259" s="195" t="s">
        <v>699</v>
      </c>
      <c r="D259" s="195" t="s">
        <v>224</v>
      </c>
      <c r="E259" s="196" t="s">
        <v>2096</v>
      </c>
      <c r="F259" s="197" t="s">
        <v>2097</v>
      </c>
      <c r="G259" s="198" t="s">
        <v>355</v>
      </c>
      <c r="H259" s="199">
        <v>1</v>
      </c>
      <c r="I259" s="200"/>
      <c r="J259" s="201">
        <f>ROUND(I259*H259,2)</f>
        <v>0</v>
      </c>
      <c r="K259" s="197" t="s">
        <v>1</v>
      </c>
      <c r="L259" s="202"/>
      <c r="M259" s="203" t="s">
        <v>1</v>
      </c>
      <c r="N259" s="204" t="s">
        <v>36</v>
      </c>
      <c r="O259" s="54"/>
      <c r="P259" s="165">
        <f>O259*H259</f>
        <v>0</v>
      </c>
      <c r="Q259" s="165">
        <v>0</v>
      </c>
      <c r="R259" s="165">
        <f>Q259*H259</f>
        <v>0</v>
      </c>
      <c r="S259" s="165">
        <v>0</v>
      </c>
      <c r="T259" s="166">
        <f>S259*H259</f>
        <v>0</v>
      </c>
      <c r="AR259" s="167" t="s">
        <v>1370</v>
      </c>
      <c r="AT259" s="167" t="s">
        <v>224</v>
      </c>
      <c r="AU259" s="167" t="s">
        <v>82</v>
      </c>
      <c r="AY259" s="16" t="s">
        <v>159</v>
      </c>
      <c r="BE259" s="168">
        <f>IF(N259="základná",J259,0)</f>
        <v>0</v>
      </c>
      <c r="BF259" s="168">
        <f>IF(N259="znížená",J259,0)</f>
        <v>0</v>
      </c>
      <c r="BG259" s="168">
        <f>IF(N259="zákl. prenesená",J259,0)</f>
        <v>0</v>
      </c>
      <c r="BH259" s="168">
        <f>IF(N259="zníž. prenesená",J259,0)</f>
        <v>0</v>
      </c>
      <c r="BI259" s="168">
        <f>IF(N259="nulová",J259,0)</f>
        <v>0</v>
      </c>
      <c r="BJ259" s="16" t="s">
        <v>82</v>
      </c>
      <c r="BK259" s="168">
        <f>ROUND(I259*H259,2)</f>
        <v>0</v>
      </c>
      <c r="BL259" s="16" t="s">
        <v>737</v>
      </c>
      <c r="BM259" s="167" t="s">
        <v>975</v>
      </c>
    </row>
    <row r="260" spans="2:65" s="1" customFormat="1" ht="28.8">
      <c r="B260" s="31"/>
      <c r="D260" s="170" t="s">
        <v>179</v>
      </c>
      <c r="F260" s="186" t="s">
        <v>2098</v>
      </c>
      <c r="I260" s="95"/>
      <c r="L260" s="31"/>
      <c r="M260" s="187"/>
      <c r="N260" s="54"/>
      <c r="O260" s="54"/>
      <c r="P260" s="54"/>
      <c r="Q260" s="54"/>
      <c r="R260" s="54"/>
      <c r="S260" s="54"/>
      <c r="T260" s="55"/>
      <c r="AT260" s="16" t="s">
        <v>179</v>
      </c>
      <c r="AU260" s="16" t="s">
        <v>82</v>
      </c>
    </row>
    <row r="261" spans="2:65" s="1" customFormat="1" ht="16.5" customHeight="1">
      <c r="B261" s="155"/>
      <c r="C261" s="195" t="s">
        <v>705</v>
      </c>
      <c r="D261" s="195" t="s">
        <v>224</v>
      </c>
      <c r="E261" s="196" t="s">
        <v>2099</v>
      </c>
      <c r="F261" s="197" t="s">
        <v>2100</v>
      </c>
      <c r="G261" s="198" t="s">
        <v>355</v>
      </c>
      <c r="H261" s="199">
        <v>1</v>
      </c>
      <c r="I261" s="200"/>
      <c r="J261" s="201">
        <f>ROUND(I261*H261,2)</f>
        <v>0</v>
      </c>
      <c r="K261" s="197" t="s">
        <v>1</v>
      </c>
      <c r="L261" s="202"/>
      <c r="M261" s="203" t="s">
        <v>1</v>
      </c>
      <c r="N261" s="204" t="s">
        <v>36</v>
      </c>
      <c r="O261" s="54"/>
      <c r="P261" s="165">
        <f>O261*H261</f>
        <v>0</v>
      </c>
      <c r="Q261" s="165">
        <v>0</v>
      </c>
      <c r="R261" s="165">
        <f>Q261*H261</f>
        <v>0</v>
      </c>
      <c r="S261" s="165">
        <v>0</v>
      </c>
      <c r="T261" s="166">
        <f>S261*H261</f>
        <v>0</v>
      </c>
      <c r="AR261" s="167" t="s">
        <v>1370</v>
      </c>
      <c r="AT261" s="167" t="s">
        <v>224</v>
      </c>
      <c r="AU261" s="167" t="s">
        <v>82</v>
      </c>
      <c r="AY261" s="16" t="s">
        <v>159</v>
      </c>
      <c r="BE261" s="168">
        <f>IF(N261="základná",J261,0)</f>
        <v>0</v>
      </c>
      <c r="BF261" s="168">
        <f>IF(N261="znížená",J261,0)</f>
        <v>0</v>
      </c>
      <c r="BG261" s="168">
        <f>IF(N261="zákl. prenesená",J261,0)</f>
        <v>0</v>
      </c>
      <c r="BH261" s="168">
        <f>IF(N261="zníž. prenesená",J261,0)</f>
        <v>0</v>
      </c>
      <c r="BI261" s="168">
        <f>IF(N261="nulová",J261,0)</f>
        <v>0</v>
      </c>
      <c r="BJ261" s="16" t="s">
        <v>82</v>
      </c>
      <c r="BK261" s="168">
        <f>ROUND(I261*H261,2)</f>
        <v>0</v>
      </c>
      <c r="BL261" s="16" t="s">
        <v>737</v>
      </c>
      <c r="BM261" s="167" t="s">
        <v>989</v>
      </c>
    </row>
    <row r="262" spans="2:65" s="1" customFormat="1" ht="38.4">
      <c r="B262" s="31"/>
      <c r="D262" s="170" t="s">
        <v>179</v>
      </c>
      <c r="F262" s="186" t="s">
        <v>2101</v>
      </c>
      <c r="I262" s="95"/>
      <c r="L262" s="31"/>
      <c r="M262" s="187"/>
      <c r="N262" s="54"/>
      <c r="O262" s="54"/>
      <c r="P262" s="54"/>
      <c r="Q262" s="54"/>
      <c r="R262" s="54"/>
      <c r="S262" s="54"/>
      <c r="T262" s="55"/>
      <c r="AT262" s="16" t="s">
        <v>179</v>
      </c>
      <c r="AU262" s="16" t="s">
        <v>82</v>
      </c>
    </row>
    <row r="263" spans="2:65" s="1" customFormat="1" ht="24" customHeight="1">
      <c r="B263" s="155"/>
      <c r="C263" s="195" t="s">
        <v>711</v>
      </c>
      <c r="D263" s="195" t="s">
        <v>224</v>
      </c>
      <c r="E263" s="196" t="s">
        <v>2102</v>
      </c>
      <c r="F263" s="197" t="s">
        <v>2103</v>
      </c>
      <c r="G263" s="198" t="s">
        <v>355</v>
      </c>
      <c r="H263" s="199">
        <v>5</v>
      </c>
      <c r="I263" s="200"/>
      <c r="J263" s="201">
        <f>ROUND(I263*H263,2)</f>
        <v>0</v>
      </c>
      <c r="K263" s="197" t="s">
        <v>1</v>
      </c>
      <c r="L263" s="202"/>
      <c r="M263" s="203" t="s">
        <v>1</v>
      </c>
      <c r="N263" s="204" t="s">
        <v>36</v>
      </c>
      <c r="O263" s="54"/>
      <c r="P263" s="165">
        <f>O263*H263</f>
        <v>0</v>
      </c>
      <c r="Q263" s="165">
        <v>0</v>
      </c>
      <c r="R263" s="165">
        <f>Q263*H263</f>
        <v>0</v>
      </c>
      <c r="S263" s="165">
        <v>0</v>
      </c>
      <c r="T263" s="166">
        <f>S263*H263</f>
        <v>0</v>
      </c>
      <c r="AR263" s="167" t="s">
        <v>1370</v>
      </c>
      <c r="AT263" s="167" t="s">
        <v>224</v>
      </c>
      <c r="AU263" s="167" t="s">
        <v>82</v>
      </c>
      <c r="AY263" s="16" t="s">
        <v>159</v>
      </c>
      <c r="BE263" s="168">
        <f>IF(N263="základná",J263,0)</f>
        <v>0</v>
      </c>
      <c r="BF263" s="168">
        <f>IF(N263="znížená",J263,0)</f>
        <v>0</v>
      </c>
      <c r="BG263" s="168">
        <f>IF(N263="zákl. prenesená",J263,0)</f>
        <v>0</v>
      </c>
      <c r="BH263" s="168">
        <f>IF(N263="zníž. prenesená",J263,0)</f>
        <v>0</v>
      </c>
      <c r="BI263" s="168">
        <f>IF(N263="nulová",J263,0)</f>
        <v>0</v>
      </c>
      <c r="BJ263" s="16" t="s">
        <v>82</v>
      </c>
      <c r="BK263" s="168">
        <f>ROUND(I263*H263,2)</f>
        <v>0</v>
      </c>
      <c r="BL263" s="16" t="s">
        <v>737</v>
      </c>
      <c r="BM263" s="167" t="s">
        <v>1000</v>
      </c>
    </row>
    <row r="264" spans="2:65" s="1" customFormat="1" ht="16.5" customHeight="1">
      <c r="B264" s="155"/>
      <c r="C264" s="195" t="s">
        <v>717</v>
      </c>
      <c r="D264" s="195" t="s">
        <v>224</v>
      </c>
      <c r="E264" s="196" t="s">
        <v>2104</v>
      </c>
      <c r="F264" s="197" t="s">
        <v>2105</v>
      </c>
      <c r="G264" s="198" t="s">
        <v>355</v>
      </c>
      <c r="H264" s="199">
        <v>5</v>
      </c>
      <c r="I264" s="200"/>
      <c r="J264" s="201">
        <f>ROUND(I264*H264,2)</f>
        <v>0</v>
      </c>
      <c r="K264" s="197" t="s">
        <v>1</v>
      </c>
      <c r="L264" s="202"/>
      <c r="M264" s="203" t="s">
        <v>1</v>
      </c>
      <c r="N264" s="204" t="s">
        <v>36</v>
      </c>
      <c r="O264" s="54"/>
      <c r="P264" s="165">
        <f>O264*H264</f>
        <v>0</v>
      </c>
      <c r="Q264" s="165">
        <v>0</v>
      </c>
      <c r="R264" s="165">
        <f>Q264*H264</f>
        <v>0</v>
      </c>
      <c r="S264" s="165">
        <v>0</v>
      </c>
      <c r="T264" s="166">
        <f>S264*H264</f>
        <v>0</v>
      </c>
      <c r="AR264" s="167" t="s">
        <v>1370</v>
      </c>
      <c r="AT264" s="167" t="s">
        <v>224</v>
      </c>
      <c r="AU264" s="167" t="s">
        <v>82</v>
      </c>
      <c r="AY264" s="16" t="s">
        <v>159</v>
      </c>
      <c r="BE264" s="168">
        <f>IF(N264="základná",J264,0)</f>
        <v>0</v>
      </c>
      <c r="BF264" s="168">
        <f>IF(N264="znížená",J264,0)</f>
        <v>0</v>
      </c>
      <c r="BG264" s="168">
        <f>IF(N264="zákl. prenesená",J264,0)</f>
        <v>0</v>
      </c>
      <c r="BH264" s="168">
        <f>IF(N264="zníž. prenesená",J264,0)</f>
        <v>0</v>
      </c>
      <c r="BI264" s="168">
        <f>IF(N264="nulová",J264,0)</f>
        <v>0</v>
      </c>
      <c r="BJ264" s="16" t="s">
        <v>82</v>
      </c>
      <c r="BK264" s="168">
        <f>ROUND(I264*H264,2)</f>
        <v>0</v>
      </c>
      <c r="BL264" s="16" t="s">
        <v>737</v>
      </c>
      <c r="BM264" s="167" t="s">
        <v>1011</v>
      </c>
    </row>
    <row r="265" spans="2:65" s="1" customFormat="1" ht="16.5" customHeight="1">
      <c r="B265" s="155"/>
      <c r="C265" s="195" t="s">
        <v>721</v>
      </c>
      <c r="D265" s="195" t="s">
        <v>224</v>
      </c>
      <c r="E265" s="196" t="s">
        <v>2106</v>
      </c>
      <c r="F265" s="197" t="s">
        <v>2107</v>
      </c>
      <c r="G265" s="198" t="s">
        <v>355</v>
      </c>
      <c r="H265" s="199">
        <v>5</v>
      </c>
      <c r="I265" s="200"/>
      <c r="J265" s="201">
        <f>ROUND(I265*H265,2)</f>
        <v>0</v>
      </c>
      <c r="K265" s="197" t="s">
        <v>1</v>
      </c>
      <c r="L265" s="202"/>
      <c r="M265" s="203" t="s">
        <v>1</v>
      </c>
      <c r="N265" s="204" t="s">
        <v>36</v>
      </c>
      <c r="O265" s="54"/>
      <c r="P265" s="165">
        <f>O265*H265</f>
        <v>0</v>
      </c>
      <c r="Q265" s="165">
        <v>0</v>
      </c>
      <c r="R265" s="165">
        <f>Q265*H265</f>
        <v>0</v>
      </c>
      <c r="S265" s="165">
        <v>0</v>
      </c>
      <c r="T265" s="166">
        <f>S265*H265</f>
        <v>0</v>
      </c>
      <c r="AR265" s="167" t="s">
        <v>1370</v>
      </c>
      <c r="AT265" s="167" t="s">
        <v>224</v>
      </c>
      <c r="AU265" s="167" t="s">
        <v>82</v>
      </c>
      <c r="AY265" s="16" t="s">
        <v>159</v>
      </c>
      <c r="BE265" s="168">
        <f>IF(N265="základná",J265,0)</f>
        <v>0</v>
      </c>
      <c r="BF265" s="168">
        <f>IF(N265="znížená",J265,0)</f>
        <v>0</v>
      </c>
      <c r="BG265" s="168">
        <f>IF(N265="zákl. prenesená",J265,0)</f>
        <v>0</v>
      </c>
      <c r="BH265" s="168">
        <f>IF(N265="zníž. prenesená",J265,0)</f>
        <v>0</v>
      </c>
      <c r="BI265" s="168">
        <f>IF(N265="nulová",J265,0)</f>
        <v>0</v>
      </c>
      <c r="BJ265" s="16" t="s">
        <v>82</v>
      </c>
      <c r="BK265" s="168">
        <f>ROUND(I265*H265,2)</f>
        <v>0</v>
      </c>
      <c r="BL265" s="16" t="s">
        <v>737</v>
      </c>
      <c r="BM265" s="167" t="s">
        <v>1022</v>
      </c>
    </row>
    <row r="266" spans="2:65" s="1" customFormat="1" ht="36" customHeight="1">
      <c r="B266" s="155"/>
      <c r="C266" s="195" t="s">
        <v>727</v>
      </c>
      <c r="D266" s="195" t="s">
        <v>224</v>
      </c>
      <c r="E266" s="196" t="s">
        <v>2108</v>
      </c>
      <c r="F266" s="197" t="s">
        <v>2109</v>
      </c>
      <c r="G266" s="198" t="s">
        <v>355</v>
      </c>
      <c r="H266" s="199">
        <v>1</v>
      </c>
      <c r="I266" s="200"/>
      <c r="J266" s="201">
        <f>ROUND(I266*H266,2)</f>
        <v>0</v>
      </c>
      <c r="K266" s="197" t="s">
        <v>1</v>
      </c>
      <c r="L266" s="202"/>
      <c r="M266" s="203" t="s">
        <v>1</v>
      </c>
      <c r="N266" s="204" t="s">
        <v>36</v>
      </c>
      <c r="O266" s="54"/>
      <c r="P266" s="165">
        <f>O266*H266</f>
        <v>0</v>
      </c>
      <c r="Q266" s="165">
        <v>0</v>
      </c>
      <c r="R266" s="165">
        <f>Q266*H266</f>
        <v>0</v>
      </c>
      <c r="S266" s="165">
        <v>0</v>
      </c>
      <c r="T266" s="166">
        <f>S266*H266</f>
        <v>0</v>
      </c>
      <c r="AR266" s="167" t="s">
        <v>1370</v>
      </c>
      <c r="AT266" s="167" t="s">
        <v>224</v>
      </c>
      <c r="AU266" s="167" t="s">
        <v>82</v>
      </c>
      <c r="AY266" s="16" t="s">
        <v>159</v>
      </c>
      <c r="BE266" s="168">
        <f>IF(N266="základná",J266,0)</f>
        <v>0</v>
      </c>
      <c r="BF266" s="168">
        <f>IF(N266="znížená",J266,0)</f>
        <v>0</v>
      </c>
      <c r="BG266" s="168">
        <f>IF(N266="zákl. prenesená",J266,0)</f>
        <v>0</v>
      </c>
      <c r="BH266" s="168">
        <f>IF(N266="zníž. prenesená",J266,0)</f>
        <v>0</v>
      </c>
      <c r="BI266" s="168">
        <f>IF(N266="nulová",J266,0)</f>
        <v>0</v>
      </c>
      <c r="BJ266" s="16" t="s">
        <v>82</v>
      </c>
      <c r="BK266" s="168">
        <f>ROUND(I266*H266,2)</f>
        <v>0</v>
      </c>
      <c r="BL266" s="16" t="s">
        <v>737</v>
      </c>
      <c r="BM266" s="167" t="s">
        <v>1032</v>
      </c>
    </row>
    <row r="267" spans="2:65" s="1" customFormat="1" ht="172.8">
      <c r="B267" s="31"/>
      <c r="D267" s="170" t="s">
        <v>179</v>
      </c>
      <c r="F267" s="186" t="s">
        <v>2110</v>
      </c>
      <c r="I267" s="95"/>
      <c r="L267" s="31"/>
      <c r="M267" s="187"/>
      <c r="N267" s="54"/>
      <c r="O267" s="54"/>
      <c r="P267" s="54"/>
      <c r="Q267" s="54"/>
      <c r="R267" s="54"/>
      <c r="S267" s="54"/>
      <c r="T267" s="55"/>
      <c r="AT267" s="16" t="s">
        <v>179</v>
      </c>
      <c r="AU267" s="16" t="s">
        <v>82</v>
      </c>
    </row>
    <row r="268" spans="2:65" s="1" customFormat="1" ht="16.5" customHeight="1">
      <c r="B268" s="155"/>
      <c r="C268" s="195" t="s">
        <v>731</v>
      </c>
      <c r="D268" s="195" t="s">
        <v>224</v>
      </c>
      <c r="E268" s="196" t="s">
        <v>2111</v>
      </c>
      <c r="F268" s="197" t="s">
        <v>2112</v>
      </c>
      <c r="G268" s="198" t="s">
        <v>355</v>
      </c>
      <c r="H268" s="199">
        <v>10</v>
      </c>
      <c r="I268" s="200"/>
      <c r="J268" s="201">
        <f>ROUND(I268*H268,2)</f>
        <v>0</v>
      </c>
      <c r="K268" s="197" t="s">
        <v>1</v>
      </c>
      <c r="L268" s="202"/>
      <c r="M268" s="203" t="s">
        <v>1</v>
      </c>
      <c r="N268" s="204" t="s">
        <v>36</v>
      </c>
      <c r="O268" s="54"/>
      <c r="P268" s="165">
        <f>O268*H268</f>
        <v>0</v>
      </c>
      <c r="Q268" s="165">
        <v>0</v>
      </c>
      <c r="R268" s="165">
        <f>Q268*H268</f>
        <v>0</v>
      </c>
      <c r="S268" s="165">
        <v>0</v>
      </c>
      <c r="T268" s="166">
        <f>S268*H268</f>
        <v>0</v>
      </c>
      <c r="AR268" s="167" t="s">
        <v>1370</v>
      </c>
      <c r="AT268" s="167" t="s">
        <v>224</v>
      </c>
      <c r="AU268" s="167" t="s">
        <v>82</v>
      </c>
      <c r="AY268" s="16" t="s">
        <v>159</v>
      </c>
      <c r="BE268" s="168">
        <f>IF(N268="základná",J268,0)</f>
        <v>0</v>
      </c>
      <c r="BF268" s="168">
        <f>IF(N268="znížená",J268,0)</f>
        <v>0</v>
      </c>
      <c r="BG268" s="168">
        <f>IF(N268="zákl. prenesená",J268,0)</f>
        <v>0</v>
      </c>
      <c r="BH268" s="168">
        <f>IF(N268="zníž. prenesená",J268,0)</f>
        <v>0</v>
      </c>
      <c r="BI268" s="168">
        <f>IF(N268="nulová",J268,0)</f>
        <v>0</v>
      </c>
      <c r="BJ268" s="16" t="s">
        <v>82</v>
      </c>
      <c r="BK268" s="168">
        <f>ROUND(I268*H268,2)</f>
        <v>0</v>
      </c>
      <c r="BL268" s="16" t="s">
        <v>737</v>
      </c>
      <c r="BM268" s="167" t="s">
        <v>1045</v>
      </c>
    </row>
    <row r="269" spans="2:65" s="1" customFormat="1" ht="96">
      <c r="B269" s="31"/>
      <c r="D269" s="170" t="s">
        <v>179</v>
      </c>
      <c r="F269" s="186" t="s">
        <v>2113</v>
      </c>
      <c r="I269" s="95"/>
      <c r="L269" s="31"/>
      <c r="M269" s="187"/>
      <c r="N269" s="54"/>
      <c r="O269" s="54"/>
      <c r="P269" s="54"/>
      <c r="Q269" s="54"/>
      <c r="R269" s="54"/>
      <c r="S269" s="54"/>
      <c r="T269" s="55"/>
      <c r="AT269" s="16" t="s">
        <v>179</v>
      </c>
      <c r="AU269" s="16" t="s">
        <v>82</v>
      </c>
    </row>
    <row r="270" spans="2:65" s="1" customFormat="1" ht="16.5" customHeight="1">
      <c r="B270" s="155"/>
      <c r="C270" s="195" t="s">
        <v>737</v>
      </c>
      <c r="D270" s="195" t="s">
        <v>224</v>
      </c>
      <c r="E270" s="196" t="s">
        <v>2114</v>
      </c>
      <c r="F270" s="197" t="s">
        <v>2115</v>
      </c>
      <c r="G270" s="198" t="s">
        <v>355</v>
      </c>
      <c r="H270" s="199">
        <v>4</v>
      </c>
      <c r="I270" s="200"/>
      <c r="J270" s="201">
        <f>ROUND(I270*H270,2)</f>
        <v>0</v>
      </c>
      <c r="K270" s="197" t="s">
        <v>1</v>
      </c>
      <c r="L270" s="202"/>
      <c r="M270" s="203" t="s">
        <v>1</v>
      </c>
      <c r="N270" s="204" t="s">
        <v>36</v>
      </c>
      <c r="O270" s="54"/>
      <c r="P270" s="165">
        <f>O270*H270</f>
        <v>0</v>
      </c>
      <c r="Q270" s="165">
        <v>0</v>
      </c>
      <c r="R270" s="165">
        <f>Q270*H270</f>
        <v>0</v>
      </c>
      <c r="S270" s="165">
        <v>0</v>
      </c>
      <c r="T270" s="166">
        <f>S270*H270</f>
        <v>0</v>
      </c>
      <c r="AR270" s="167" t="s">
        <v>1370</v>
      </c>
      <c r="AT270" s="167" t="s">
        <v>224</v>
      </c>
      <c r="AU270" s="167" t="s">
        <v>82</v>
      </c>
      <c r="AY270" s="16" t="s">
        <v>159</v>
      </c>
      <c r="BE270" s="168">
        <f>IF(N270="základná",J270,0)</f>
        <v>0</v>
      </c>
      <c r="BF270" s="168">
        <f>IF(N270="znížená",J270,0)</f>
        <v>0</v>
      </c>
      <c r="BG270" s="168">
        <f>IF(N270="zákl. prenesená",J270,0)</f>
        <v>0</v>
      </c>
      <c r="BH270" s="168">
        <f>IF(N270="zníž. prenesená",J270,0)</f>
        <v>0</v>
      </c>
      <c r="BI270" s="168">
        <f>IF(N270="nulová",J270,0)</f>
        <v>0</v>
      </c>
      <c r="BJ270" s="16" t="s">
        <v>82</v>
      </c>
      <c r="BK270" s="168">
        <f>ROUND(I270*H270,2)</f>
        <v>0</v>
      </c>
      <c r="BL270" s="16" t="s">
        <v>737</v>
      </c>
      <c r="BM270" s="167" t="s">
        <v>1172</v>
      </c>
    </row>
    <row r="271" spans="2:65" s="1" customFormat="1" ht="96">
      <c r="B271" s="31"/>
      <c r="D271" s="170" t="s">
        <v>179</v>
      </c>
      <c r="F271" s="186" t="s">
        <v>2116</v>
      </c>
      <c r="I271" s="95"/>
      <c r="L271" s="31"/>
      <c r="M271" s="187"/>
      <c r="N271" s="54"/>
      <c r="O271" s="54"/>
      <c r="P271" s="54"/>
      <c r="Q271" s="54"/>
      <c r="R271" s="54"/>
      <c r="S271" s="54"/>
      <c r="T271" s="55"/>
      <c r="AT271" s="16" t="s">
        <v>179</v>
      </c>
      <c r="AU271" s="16" t="s">
        <v>82</v>
      </c>
    </row>
    <row r="272" spans="2:65" s="1" customFormat="1" ht="16.5" customHeight="1">
      <c r="B272" s="155"/>
      <c r="C272" s="195" t="s">
        <v>742</v>
      </c>
      <c r="D272" s="195" t="s">
        <v>224</v>
      </c>
      <c r="E272" s="196" t="s">
        <v>2117</v>
      </c>
      <c r="F272" s="197" t="s">
        <v>2118</v>
      </c>
      <c r="G272" s="198" t="s">
        <v>355</v>
      </c>
      <c r="H272" s="199">
        <v>40</v>
      </c>
      <c r="I272" s="200"/>
      <c r="J272" s="201">
        <f>ROUND(I272*H272,2)</f>
        <v>0</v>
      </c>
      <c r="K272" s="197" t="s">
        <v>1</v>
      </c>
      <c r="L272" s="202"/>
      <c r="M272" s="203" t="s">
        <v>1</v>
      </c>
      <c r="N272" s="204" t="s">
        <v>36</v>
      </c>
      <c r="O272" s="54"/>
      <c r="P272" s="165">
        <f>O272*H272</f>
        <v>0</v>
      </c>
      <c r="Q272" s="165">
        <v>0</v>
      </c>
      <c r="R272" s="165">
        <f>Q272*H272</f>
        <v>0</v>
      </c>
      <c r="S272" s="165">
        <v>0</v>
      </c>
      <c r="T272" s="166">
        <f>S272*H272</f>
        <v>0</v>
      </c>
      <c r="AR272" s="167" t="s">
        <v>1370</v>
      </c>
      <c r="AT272" s="167" t="s">
        <v>224</v>
      </c>
      <c r="AU272" s="167" t="s">
        <v>82</v>
      </c>
      <c r="AY272" s="16" t="s">
        <v>159</v>
      </c>
      <c r="BE272" s="168">
        <f>IF(N272="základná",J272,0)</f>
        <v>0</v>
      </c>
      <c r="BF272" s="168">
        <f>IF(N272="znížená",J272,0)</f>
        <v>0</v>
      </c>
      <c r="BG272" s="168">
        <f>IF(N272="zákl. prenesená",J272,0)</f>
        <v>0</v>
      </c>
      <c r="BH272" s="168">
        <f>IF(N272="zníž. prenesená",J272,0)</f>
        <v>0</v>
      </c>
      <c r="BI272" s="168">
        <f>IF(N272="nulová",J272,0)</f>
        <v>0</v>
      </c>
      <c r="BJ272" s="16" t="s">
        <v>82</v>
      </c>
      <c r="BK272" s="168">
        <f>ROUND(I272*H272,2)</f>
        <v>0</v>
      </c>
      <c r="BL272" s="16" t="s">
        <v>737</v>
      </c>
      <c r="BM272" s="167" t="s">
        <v>1175</v>
      </c>
    </row>
    <row r="273" spans="2:65" s="1" customFormat="1" ht="96">
      <c r="B273" s="31"/>
      <c r="D273" s="170" t="s">
        <v>179</v>
      </c>
      <c r="F273" s="186" t="s">
        <v>2119</v>
      </c>
      <c r="I273" s="95"/>
      <c r="L273" s="31"/>
      <c r="M273" s="187"/>
      <c r="N273" s="54"/>
      <c r="O273" s="54"/>
      <c r="P273" s="54"/>
      <c r="Q273" s="54"/>
      <c r="R273" s="54"/>
      <c r="S273" s="54"/>
      <c r="T273" s="55"/>
      <c r="AT273" s="16" t="s">
        <v>179</v>
      </c>
      <c r="AU273" s="16" t="s">
        <v>82</v>
      </c>
    </row>
    <row r="274" spans="2:65" s="1" customFormat="1" ht="16.5" customHeight="1">
      <c r="B274" s="155"/>
      <c r="C274" s="195" t="s">
        <v>747</v>
      </c>
      <c r="D274" s="195" t="s">
        <v>224</v>
      </c>
      <c r="E274" s="196" t="s">
        <v>2120</v>
      </c>
      <c r="F274" s="197" t="s">
        <v>2121</v>
      </c>
      <c r="G274" s="198" t="s">
        <v>355</v>
      </c>
      <c r="H274" s="199">
        <v>40</v>
      </c>
      <c r="I274" s="200"/>
      <c r="J274" s="201">
        <f>ROUND(I274*H274,2)</f>
        <v>0</v>
      </c>
      <c r="K274" s="197" t="s">
        <v>1</v>
      </c>
      <c r="L274" s="202"/>
      <c r="M274" s="203" t="s">
        <v>1</v>
      </c>
      <c r="N274" s="204" t="s">
        <v>36</v>
      </c>
      <c r="O274" s="54"/>
      <c r="P274" s="165">
        <f>O274*H274</f>
        <v>0</v>
      </c>
      <c r="Q274" s="165">
        <v>0</v>
      </c>
      <c r="R274" s="165">
        <f>Q274*H274</f>
        <v>0</v>
      </c>
      <c r="S274" s="165">
        <v>0</v>
      </c>
      <c r="T274" s="166">
        <f>S274*H274</f>
        <v>0</v>
      </c>
      <c r="AR274" s="167" t="s">
        <v>1370</v>
      </c>
      <c r="AT274" s="167" t="s">
        <v>224</v>
      </c>
      <c r="AU274" s="167" t="s">
        <v>82</v>
      </c>
      <c r="AY274" s="16" t="s">
        <v>159</v>
      </c>
      <c r="BE274" s="168">
        <f>IF(N274="základná",J274,0)</f>
        <v>0</v>
      </c>
      <c r="BF274" s="168">
        <f>IF(N274="znížená",J274,0)</f>
        <v>0</v>
      </c>
      <c r="BG274" s="168">
        <f>IF(N274="zákl. prenesená",J274,0)</f>
        <v>0</v>
      </c>
      <c r="BH274" s="168">
        <f>IF(N274="zníž. prenesená",J274,0)</f>
        <v>0</v>
      </c>
      <c r="BI274" s="168">
        <f>IF(N274="nulová",J274,0)</f>
        <v>0</v>
      </c>
      <c r="BJ274" s="16" t="s">
        <v>82</v>
      </c>
      <c r="BK274" s="168">
        <f>ROUND(I274*H274,2)</f>
        <v>0</v>
      </c>
      <c r="BL274" s="16" t="s">
        <v>737</v>
      </c>
      <c r="BM274" s="167" t="s">
        <v>1180</v>
      </c>
    </row>
    <row r="275" spans="2:65" s="1" customFormat="1" ht="96">
      <c r="B275" s="31"/>
      <c r="D275" s="170" t="s">
        <v>179</v>
      </c>
      <c r="F275" s="186" t="s">
        <v>2122</v>
      </c>
      <c r="I275" s="95"/>
      <c r="L275" s="31"/>
      <c r="M275" s="187"/>
      <c r="N275" s="54"/>
      <c r="O275" s="54"/>
      <c r="P275" s="54"/>
      <c r="Q275" s="54"/>
      <c r="R275" s="54"/>
      <c r="S275" s="54"/>
      <c r="T275" s="55"/>
      <c r="AT275" s="16" t="s">
        <v>179</v>
      </c>
      <c r="AU275" s="16" t="s">
        <v>82</v>
      </c>
    </row>
    <row r="276" spans="2:65" s="1" customFormat="1" ht="16.5" customHeight="1">
      <c r="B276" s="155"/>
      <c r="C276" s="195" t="s">
        <v>752</v>
      </c>
      <c r="D276" s="195" t="s">
        <v>224</v>
      </c>
      <c r="E276" s="196" t="s">
        <v>2123</v>
      </c>
      <c r="F276" s="197" t="s">
        <v>2124</v>
      </c>
      <c r="G276" s="198" t="s">
        <v>355</v>
      </c>
      <c r="H276" s="199">
        <v>10</v>
      </c>
      <c r="I276" s="200"/>
      <c r="J276" s="201">
        <f>ROUND(I276*H276,2)</f>
        <v>0</v>
      </c>
      <c r="K276" s="197" t="s">
        <v>1</v>
      </c>
      <c r="L276" s="202"/>
      <c r="M276" s="203" t="s">
        <v>1</v>
      </c>
      <c r="N276" s="204" t="s">
        <v>36</v>
      </c>
      <c r="O276" s="54"/>
      <c r="P276" s="165">
        <f>O276*H276</f>
        <v>0</v>
      </c>
      <c r="Q276" s="165">
        <v>0</v>
      </c>
      <c r="R276" s="165">
        <f>Q276*H276</f>
        <v>0</v>
      </c>
      <c r="S276" s="165">
        <v>0</v>
      </c>
      <c r="T276" s="166">
        <f>S276*H276</f>
        <v>0</v>
      </c>
      <c r="AR276" s="167" t="s">
        <v>1370</v>
      </c>
      <c r="AT276" s="167" t="s">
        <v>224</v>
      </c>
      <c r="AU276" s="167" t="s">
        <v>82</v>
      </c>
      <c r="AY276" s="16" t="s">
        <v>159</v>
      </c>
      <c r="BE276" s="168">
        <f>IF(N276="základná",J276,0)</f>
        <v>0</v>
      </c>
      <c r="BF276" s="168">
        <f>IF(N276="znížená",J276,0)</f>
        <v>0</v>
      </c>
      <c r="BG276" s="168">
        <f>IF(N276="zákl. prenesená",J276,0)</f>
        <v>0</v>
      </c>
      <c r="BH276" s="168">
        <f>IF(N276="zníž. prenesená",J276,0)</f>
        <v>0</v>
      </c>
      <c r="BI276" s="168">
        <f>IF(N276="nulová",J276,0)</f>
        <v>0</v>
      </c>
      <c r="BJ276" s="16" t="s">
        <v>82</v>
      </c>
      <c r="BK276" s="168">
        <f>ROUND(I276*H276,2)</f>
        <v>0</v>
      </c>
      <c r="BL276" s="16" t="s">
        <v>737</v>
      </c>
      <c r="BM276" s="167" t="s">
        <v>1183</v>
      </c>
    </row>
    <row r="277" spans="2:65" s="1" customFormat="1" ht="96">
      <c r="B277" s="31"/>
      <c r="D277" s="170" t="s">
        <v>179</v>
      </c>
      <c r="F277" s="186" t="s">
        <v>2125</v>
      </c>
      <c r="I277" s="95"/>
      <c r="L277" s="31"/>
      <c r="M277" s="187"/>
      <c r="N277" s="54"/>
      <c r="O277" s="54"/>
      <c r="P277" s="54"/>
      <c r="Q277" s="54"/>
      <c r="R277" s="54"/>
      <c r="S277" s="54"/>
      <c r="T277" s="55"/>
      <c r="AT277" s="16" t="s">
        <v>179</v>
      </c>
      <c r="AU277" s="16" t="s">
        <v>82</v>
      </c>
    </row>
    <row r="278" spans="2:65" s="1" customFormat="1" ht="16.5" customHeight="1">
      <c r="B278" s="155"/>
      <c r="C278" s="195" t="s">
        <v>757</v>
      </c>
      <c r="D278" s="195" t="s">
        <v>224</v>
      </c>
      <c r="E278" s="196" t="s">
        <v>2126</v>
      </c>
      <c r="F278" s="197" t="s">
        <v>2127</v>
      </c>
      <c r="G278" s="198" t="s">
        <v>355</v>
      </c>
      <c r="H278" s="199">
        <v>2</v>
      </c>
      <c r="I278" s="200"/>
      <c r="J278" s="201">
        <f>ROUND(I278*H278,2)</f>
        <v>0</v>
      </c>
      <c r="K278" s="197" t="s">
        <v>1</v>
      </c>
      <c r="L278" s="202"/>
      <c r="M278" s="203" t="s">
        <v>1</v>
      </c>
      <c r="N278" s="204" t="s">
        <v>36</v>
      </c>
      <c r="O278" s="54"/>
      <c r="P278" s="165">
        <f>O278*H278</f>
        <v>0</v>
      </c>
      <c r="Q278" s="165">
        <v>0</v>
      </c>
      <c r="R278" s="165">
        <f>Q278*H278</f>
        <v>0</v>
      </c>
      <c r="S278" s="165">
        <v>0</v>
      </c>
      <c r="T278" s="166">
        <f>S278*H278</f>
        <v>0</v>
      </c>
      <c r="AR278" s="167" t="s">
        <v>1370</v>
      </c>
      <c r="AT278" s="167" t="s">
        <v>224</v>
      </c>
      <c r="AU278" s="167" t="s">
        <v>82</v>
      </c>
      <c r="AY278" s="16" t="s">
        <v>159</v>
      </c>
      <c r="BE278" s="168">
        <f>IF(N278="základná",J278,0)</f>
        <v>0</v>
      </c>
      <c r="BF278" s="168">
        <f>IF(N278="znížená",J278,0)</f>
        <v>0</v>
      </c>
      <c r="BG278" s="168">
        <f>IF(N278="zákl. prenesená",J278,0)</f>
        <v>0</v>
      </c>
      <c r="BH278" s="168">
        <f>IF(N278="zníž. prenesená",J278,0)</f>
        <v>0</v>
      </c>
      <c r="BI278" s="168">
        <f>IF(N278="nulová",J278,0)</f>
        <v>0</v>
      </c>
      <c r="BJ278" s="16" t="s">
        <v>82</v>
      </c>
      <c r="BK278" s="168">
        <f>ROUND(I278*H278,2)</f>
        <v>0</v>
      </c>
      <c r="BL278" s="16" t="s">
        <v>737</v>
      </c>
      <c r="BM278" s="167" t="s">
        <v>1186</v>
      </c>
    </row>
    <row r="279" spans="2:65" s="1" customFormat="1" ht="86.4">
      <c r="B279" s="31"/>
      <c r="D279" s="170" t="s">
        <v>179</v>
      </c>
      <c r="F279" s="186" t="s">
        <v>2128</v>
      </c>
      <c r="I279" s="95"/>
      <c r="L279" s="31"/>
      <c r="M279" s="187"/>
      <c r="N279" s="54"/>
      <c r="O279" s="54"/>
      <c r="P279" s="54"/>
      <c r="Q279" s="54"/>
      <c r="R279" s="54"/>
      <c r="S279" s="54"/>
      <c r="T279" s="55"/>
      <c r="AT279" s="16" t="s">
        <v>179</v>
      </c>
      <c r="AU279" s="16" t="s">
        <v>82</v>
      </c>
    </row>
    <row r="280" spans="2:65" s="1" customFormat="1" ht="16.5" customHeight="1">
      <c r="B280" s="155"/>
      <c r="C280" s="195" t="s">
        <v>763</v>
      </c>
      <c r="D280" s="195" t="s">
        <v>224</v>
      </c>
      <c r="E280" s="196" t="s">
        <v>2129</v>
      </c>
      <c r="F280" s="197" t="s">
        <v>2130</v>
      </c>
      <c r="G280" s="198" t="s">
        <v>355</v>
      </c>
      <c r="H280" s="199">
        <v>40</v>
      </c>
      <c r="I280" s="200"/>
      <c r="J280" s="201">
        <f>ROUND(I280*H280,2)</f>
        <v>0</v>
      </c>
      <c r="K280" s="197" t="s">
        <v>1</v>
      </c>
      <c r="L280" s="202"/>
      <c r="M280" s="203" t="s">
        <v>1</v>
      </c>
      <c r="N280" s="204" t="s">
        <v>36</v>
      </c>
      <c r="O280" s="54"/>
      <c r="P280" s="165">
        <f>O280*H280</f>
        <v>0</v>
      </c>
      <c r="Q280" s="165">
        <v>0</v>
      </c>
      <c r="R280" s="165">
        <f>Q280*H280</f>
        <v>0</v>
      </c>
      <c r="S280" s="165">
        <v>0</v>
      </c>
      <c r="T280" s="166">
        <f>S280*H280</f>
        <v>0</v>
      </c>
      <c r="AR280" s="167" t="s">
        <v>1370</v>
      </c>
      <c r="AT280" s="167" t="s">
        <v>224</v>
      </c>
      <c r="AU280" s="167" t="s">
        <v>82</v>
      </c>
      <c r="AY280" s="16" t="s">
        <v>159</v>
      </c>
      <c r="BE280" s="168">
        <f>IF(N280="základná",J280,0)</f>
        <v>0</v>
      </c>
      <c r="BF280" s="168">
        <f>IF(N280="znížená",J280,0)</f>
        <v>0</v>
      </c>
      <c r="BG280" s="168">
        <f>IF(N280="zákl. prenesená",J280,0)</f>
        <v>0</v>
      </c>
      <c r="BH280" s="168">
        <f>IF(N280="zníž. prenesená",J280,0)</f>
        <v>0</v>
      </c>
      <c r="BI280" s="168">
        <f>IF(N280="nulová",J280,0)</f>
        <v>0</v>
      </c>
      <c r="BJ280" s="16" t="s">
        <v>82</v>
      </c>
      <c r="BK280" s="168">
        <f>ROUND(I280*H280,2)</f>
        <v>0</v>
      </c>
      <c r="BL280" s="16" t="s">
        <v>737</v>
      </c>
      <c r="BM280" s="167" t="s">
        <v>1189</v>
      </c>
    </row>
    <row r="281" spans="2:65" s="1" customFormat="1" ht="67.2">
      <c r="B281" s="31"/>
      <c r="D281" s="170" t="s">
        <v>179</v>
      </c>
      <c r="F281" s="186" t="s">
        <v>2131</v>
      </c>
      <c r="I281" s="95"/>
      <c r="L281" s="31"/>
      <c r="M281" s="187"/>
      <c r="N281" s="54"/>
      <c r="O281" s="54"/>
      <c r="P281" s="54"/>
      <c r="Q281" s="54"/>
      <c r="R281" s="54"/>
      <c r="S281" s="54"/>
      <c r="T281" s="55"/>
      <c r="AT281" s="16" t="s">
        <v>179</v>
      </c>
      <c r="AU281" s="16" t="s">
        <v>82</v>
      </c>
    </row>
    <row r="282" spans="2:65" s="1" customFormat="1" ht="16.5" customHeight="1">
      <c r="B282" s="155"/>
      <c r="C282" s="195" t="s">
        <v>769</v>
      </c>
      <c r="D282" s="195" t="s">
        <v>224</v>
      </c>
      <c r="E282" s="196" t="s">
        <v>2132</v>
      </c>
      <c r="F282" s="197" t="s">
        <v>2133</v>
      </c>
      <c r="G282" s="198" t="s">
        <v>355</v>
      </c>
      <c r="H282" s="199">
        <v>40</v>
      </c>
      <c r="I282" s="200"/>
      <c r="J282" s="201">
        <f>ROUND(I282*H282,2)</f>
        <v>0</v>
      </c>
      <c r="K282" s="197" t="s">
        <v>1</v>
      </c>
      <c r="L282" s="202"/>
      <c r="M282" s="203" t="s">
        <v>1</v>
      </c>
      <c r="N282" s="204" t="s">
        <v>36</v>
      </c>
      <c r="O282" s="54"/>
      <c r="P282" s="165">
        <f>O282*H282</f>
        <v>0</v>
      </c>
      <c r="Q282" s="165">
        <v>0</v>
      </c>
      <c r="R282" s="165">
        <f>Q282*H282</f>
        <v>0</v>
      </c>
      <c r="S282" s="165">
        <v>0</v>
      </c>
      <c r="T282" s="166">
        <f>S282*H282</f>
        <v>0</v>
      </c>
      <c r="AR282" s="167" t="s">
        <v>1370</v>
      </c>
      <c r="AT282" s="167" t="s">
        <v>224</v>
      </c>
      <c r="AU282" s="167" t="s">
        <v>82</v>
      </c>
      <c r="AY282" s="16" t="s">
        <v>159</v>
      </c>
      <c r="BE282" s="168">
        <f>IF(N282="základná",J282,0)</f>
        <v>0</v>
      </c>
      <c r="BF282" s="168">
        <f>IF(N282="znížená",J282,0)</f>
        <v>0</v>
      </c>
      <c r="BG282" s="168">
        <f>IF(N282="zákl. prenesená",J282,0)</f>
        <v>0</v>
      </c>
      <c r="BH282" s="168">
        <f>IF(N282="zníž. prenesená",J282,0)</f>
        <v>0</v>
      </c>
      <c r="BI282" s="168">
        <f>IF(N282="nulová",J282,0)</f>
        <v>0</v>
      </c>
      <c r="BJ282" s="16" t="s">
        <v>82</v>
      </c>
      <c r="BK282" s="168">
        <f>ROUND(I282*H282,2)</f>
        <v>0</v>
      </c>
      <c r="BL282" s="16" t="s">
        <v>737</v>
      </c>
      <c r="BM282" s="167" t="s">
        <v>1192</v>
      </c>
    </row>
    <row r="283" spans="2:65" s="1" customFormat="1" ht="76.8">
      <c r="B283" s="31"/>
      <c r="D283" s="170" t="s">
        <v>179</v>
      </c>
      <c r="F283" s="186" t="s">
        <v>2134</v>
      </c>
      <c r="I283" s="95"/>
      <c r="L283" s="31"/>
      <c r="M283" s="187"/>
      <c r="N283" s="54"/>
      <c r="O283" s="54"/>
      <c r="P283" s="54"/>
      <c r="Q283" s="54"/>
      <c r="R283" s="54"/>
      <c r="S283" s="54"/>
      <c r="T283" s="55"/>
      <c r="AT283" s="16" t="s">
        <v>179</v>
      </c>
      <c r="AU283" s="16" t="s">
        <v>82</v>
      </c>
    </row>
    <row r="284" spans="2:65" s="1" customFormat="1" ht="16.5" customHeight="1">
      <c r="B284" s="155"/>
      <c r="C284" s="195" t="s">
        <v>773</v>
      </c>
      <c r="D284" s="195" t="s">
        <v>224</v>
      </c>
      <c r="E284" s="196" t="s">
        <v>2135</v>
      </c>
      <c r="F284" s="197" t="s">
        <v>2136</v>
      </c>
      <c r="G284" s="198" t="s">
        <v>355</v>
      </c>
      <c r="H284" s="199">
        <v>10</v>
      </c>
      <c r="I284" s="200"/>
      <c r="J284" s="201">
        <f>ROUND(I284*H284,2)</f>
        <v>0</v>
      </c>
      <c r="K284" s="197" t="s">
        <v>1</v>
      </c>
      <c r="L284" s="202"/>
      <c r="M284" s="203" t="s">
        <v>1</v>
      </c>
      <c r="N284" s="204" t="s">
        <v>36</v>
      </c>
      <c r="O284" s="54"/>
      <c r="P284" s="165">
        <f>O284*H284</f>
        <v>0</v>
      </c>
      <c r="Q284" s="165">
        <v>0</v>
      </c>
      <c r="R284" s="165">
        <f>Q284*H284</f>
        <v>0</v>
      </c>
      <c r="S284" s="165">
        <v>0</v>
      </c>
      <c r="T284" s="166">
        <f>S284*H284</f>
        <v>0</v>
      </c>
      <c r="AR284" s="167" t="s">
        <v>1370</v>
      </c>
      <c r="AT284" s="167" t="s">
        <v>224</v>
      </c>
      <c r="AU284" s="167" t="s">
        <v>82</v>
      </c>
      <c r="AY284" s="16" t="s">
        <v>159</v>
      </c>
      <c r="BE284" s="168">
        <f>IF(N284="základná",J284,0)</f>
        <v>0</v>
      </c>
      <c r="BF284" s="168">
        <f>IF(N284="znížená",J284,0)</f>
        <v>0</v>
      </c>
      <c r="BG284" s="168">
        <f>IF(N284="zákl. prenesená",J284,0)</f>
        <v>0</v>
      </c>
      <c r="BH284" s="168">
        <f>IF(N284="zníž. prenesená",J284,0)</f>
        <v>0</v>
      </c>
      <c r="BI284" s="168">
        <f>IF(N284="nulová",J284,0)</f>
        <v>0</v>
      </c>
      <c r="BJ284" s="16" t="s">
        <v>82</v>
      </c>
      <c r="BK284" s="168">
        <f>ROUND(I284*H284,2)</f>
        <v>0</v>
      </c>
      <c r="BL284" s="16" t="s">
        <v>737</v>
      </c>
      <c r="BM284" s="167" t="s">
        <v>1195</v>
      </c>
    </row>
    <row r="285" spans="2:65" s="1" customFormat="1" ht="67.2">
      <c r="B285" s="31"/>
      <c r="D285" s="170" t="s">
        <v>179</v>
      </c>
      <c r="F285" s="186" t="s">
        <v>2137</v>
      </c>
      <c r="I285" s="95"/>
      <c r="L285" s="31"/>
      <c r="M285" s="187"/>
      <c r="N285" s="54"/>
      <c r="O285" s="54"/>
      <c r="P285" s="54"/>
      <c r="Q285" s="54"/>
      <c r="R285" s="54"/>
      <c r="S285" s="54"/>
      <c r="T285" s="55"/>
      <c r="AT285" s="16" t="s">
        <v>179</v>
      </c>
      <c r="AU285" s="16" t="s">
        <v>82</v>
      </c>
    </row>
    <row r="286" spans="2:65" s="1" customFormat="1" ht="16.5" customHeight="1">
      <c r="B286" s="155"/>
      <c r="C286" s="195" t="s">
        <v>777</v>
      </c>
      <c r="D286" s="195" t="s">
        <v>224</v>
      </c>
      <c r="E286" s="196" t="s">
        <v>2138</v>
      </c>
      <c r="F286" s="197" t="s">
        <v>2139</v>
      </c>
      <c r="G286" s="198" t="s">
        <v>355</v>
      </c>
      <c r="H286" s="199">
        <v>2</v>
      </c>
      <c r="I286" s="200"/>
      <c r="J286" s="201">
        <f>ROUND(I286*H286,2)</f>
        <v>0</v>
      </c>
      <c r="K286" s="197" t="s">
        <v>1</v>
      </c>
      <c r="L286" s="202"/>
      <c r="M286" s="203" t="s">
        <v>1</v>
      </c>
      <c r="N286" s="204" t="s">
        <v>36</v>
      </c>
      <c r="O286" s="54"/>
      <c r="P286" s="165">
        <f>O286*H286</f>
        <v>0</v>
      </c>
      <c r="Q286" s="165">
        <v>0</v>
      </c>
      <c r="R286" s="165">
        <f>Q286*H286</f>
        <v>0</v>
      </c>
      <c r="S286" s="165">
        <v>0</v>
      </c>
      <c r="T286" s="166">
        <f>S286*H286</f>
        <v>0</v>
      </c>
      <c r="AR286" s="167" t="s">
        <v>1370</v>
      </c>
      <c r="AT286" s="167" t="s">
        <v>224</v>
      </c>
      <c r="AU286" s="167" t="s">
        <v>82</v>
      </c>
      <c r="AY286" s="16" t="s">
        <v>159</v>
      </c>
      <c r="BE286" s="168">
        <f>IF(N286="základná",J286,0)</f>
        <v>0</v>
      </c>
      <c r="BF286" s="168">
        <f>IF(N286="znížená",J286,0)</f>
        <v>0</v>
      </c>
      <c r="BG286" s="168">
        <f>IF(N286="zákl. prenesená",J286,0)</f>
        <v>0</v>
      </c>
      <c r="BH286" s="168">
        <f>IF(N286="zníž. prenesená",J286,0)</f>
        <v>0</v>
      </c>
      <c r="BI286" s="168">
        <f>IF(N286="nulová",J286,0)</f>
        <v>0</v>
      </c>
      <c r="BJ286" s="16" t="s">
        <v>82</v>
      </c>
      <c r="BK286" s="168">
        <f>ROUND(I286*H286,2)</f>
        <v>0</v>
      </c>
      <c r="BL286" s="16" t="s">
        <v>737</v>
      </c>
      <c r="BM286" s="167" t="s">
        <v>1198</v>
      </c>
    </row>
    <row r="287" spans="2:65" s="1" customFormat="1" ht="57.6">
      <c r="B287" s="31"/>
      <c r="D287" s="170" t="s">
        <v>179</v>
      </c>
      <c r="F287" s="186" t="s">
        <v>2140</v>
      </c>
      <c r="I287" s="95"/>
      <c r="L287" s="31"/>
      <c r="M287" s="187"/>
      <c r="N287" s="54"/>
      <c r="O287" s="54"/>
      <c r="P287" s="54"/>
      <c r="Q287" s="54"/>
      <c r="R287" s="54"/>
      <c r="S287" s="54"/>
      <c r="T287" s="55"/>
      <c r="AT287" s="16" t="s">
        <v>179</v>
      </c>
      <c r="AU287" s="16" t="s">
        <v>82</v>
      </c>
    </row>
    <row r="288" spans="2:65" s="1" customFormat="1" ht="16.5" customHeight="1">
      <c r="B288" s="155"/>
      <c r="C288" s="195" t="s">
        <v>783</v>
      </c>
      <c r="D288" s="195" t="s">
        <v>224</v>
      </c>
      <c r="E288" s="196" t="s">
        <v>2141</v>
      </c>
      <c r="F288" s="197" t="s">
        <v>2142</v>
      </c>
      <c r="G288" s="198" t="s">
        <v>355</v>
      </c>
      <c r="H288" s="199">
        <v>16</v>
      </c>
      <c r="I288" s="200"/>
      <c r="J288" s="201">
        <f>ROUND(I288*H288,2)</f>
        <v>0</v>
      </c>
      <c r="K288" s="197" t="s">
        <v>1</v>
      </c>
      <c r="L288" s="202"/>
      <c r="M288" s="203" t="s">
        <v>1</v>
      </c>
      <c r="N288" s="204" t="s">
        <v>36</v>
      </c>
      <c r="O288" s="54"/>
      <c r="P288" s="165">
        <f>O288*H288</f>
        <v>0</v>
      </c>
      <c r="Q288" s="165">
        <v>0</v>
      </c>
      <c r="R288" s="165">
        <f>Q288*H288</f>
        <v>0</v>
      </c>
      <c r="S288" s="165">
        <v>0</v>
      </c>
      <c r="T288" s="166">
        <f>S288*H288</f>
        <v>0</v>
      </c>
      <c r="AR288" s="167" t="s">
        <v>1370</v>
      </c>
      <c r="AT288" s="167" t="s">
        <v>224</v>
      </c>
      <c r="AU288" s="167" t="s">
        <v>82</v>
      </c>
      <c r="AY288" s="16" t="s">
        <v>159</v>
      </c>
      <c r="BE288" s="168">
        <f>IF(N288="základná",J288,0)</f>
        <v>0</v>
      </c>
      <c r="BF288" s="168">
        <f>IF(N288="znížená",J288,0)</f>
        <v>0</v>
      </c>
      <c r="BG288" s="168">
        <f>IF(N288="zákl. prenesená",J288,0)</f>
        <v>0</v>
      </c>
      <c r="BH288" s="168">
        <f>IF(N288="zníž. prenesená",J288,0)</f>
        <v>0</v>
      </c>
      <c r="BI288" s="168">
        <f>IF(N288="nulová",J288,0)</f>
        <v>0</v>
      </c>
      <c r="BJ288" s="16" t="s">
        <v>82</v>
      </c>
      <c r="BK288" s="168">
        <f>ROUND(I288*H288,2)</f>
        <v>0</v>
      </c>
      <c r="BL288" s="16" t="s">
        <v>737</v>
      </c>
      <c r="BM288" s="167" t="s">
        <v>1201</v>
      </c>
    </row>
    <row r="289" spans="2:65" s="1" customFormat="1" ht="57.6">
      <c r="B289" s="31"/>
      <c r="D289" s="170" t="s">
        <v>179</v>
      </c>
      <c r="F289" s="186" t="s">
        <v>2143</v>
      </c>
      <c r="I289" s="95"/>
      <c r="L289" s="31"/>
      <c r="M289" s="187"/>
      <c r="N289" s="54"/>
      <c r="O289" s="54"/>
      <c r="P289" s="54"/>
      <c r="Q289" s="54"/>
      <c r="R289" s="54"/>
      <c r="S289" s="54"/>
      <c r="T289" s="55"/>
      <c r="AT289" s="16" t="s">
        <v>179</v>
      </c>
      <c r="AU289" s="16" t="s">
        <v>82</v>
      </c>
    </row>
    <row r="290" spans="2:65" s="1" customFormat="1" ht="24" customHeight="1">
      <c r="B290" s="155"/>
      <c r="C290" s="195" t="s">
        <v>787</v>
      </c>
      <c r="D290" s="195" t="s">
        <v>224</v>
      </c>
      <c r="E290" s="196" t="s">
        <v>2144</v>
      </c>
      <c r="F290" s="197" t="s">
        <v>2145</v>
      </c>
      <c r="G290" s="198" t="s">
        <v>355</v>
      </c>
      <c r="H290" s="199">
        <v>10</v>
      </c>
      <c r="I290" s="200"/>
      <c r="J290" s="201">
        <f>ROUND(I290*H290,2)</f>
        <v>0</v>
      </c>
      <c r="K290" s="197" t="s">
        <v>1</v>
      </c>
      <c r="L290" s="202"/>
      <c r="M290" s="203" t="s">
        <v>1</v>
      </c>
      <c r="N290" s="204" t="s">
        <v>36</v>
      </c>
      <c r="O290" s="54"/>
      <c r="P290" s="165">
        <f>O290*H290</f>
        <v>0</v>
      </c>
      <c r="Q290" s="165">
        <v>0</v>
      </c>
      <c r="R290" s="165">
        <f>Q290*H290</f>
        <v>0</v>
      </c>
      <c r="S290" s="165">
        <v>0</v>
      </c>
      <c r="T290" s="166">
        <f>S290*H290</f>
        <v>0</v>
      </c>
      <c r="AR290" s="167" t="s">
        <v>1370</v>
      </c>
      <c r="AT290" s="167" t="s">
        <v>224</v>
      </c>
      <c r="AU290" s="167" t="s">
        <v>82</v>
      </c>
      <c r="AY290" s="16" t="s">
        <v>159</v>
      </c>
      <c r="BE290" s="168">
        <f>IF(N290="základná",J290,0)</f>
        <v>0</v>
      </c>
      <c r="BF290" s="168">
        <f>IF(N290="znížená",J290,0)</f>
        <v>0</v>
      </c>
      <c r="BG290" s="168">
        <f>IF(N290="zákl. prenesená",J290,0)</f>
        <v>0</v>
      </c>
      <c r="BH290" s="168">
        <f>IF(N290="zníž. prenesená",J290,0)</f>
        <v>0</v>
      </c>
      <c r="BI290" s="168">
        <f>IF(N290="nulová",J290,0)</f>
        <v>0</v>
      </c>
      <c r="BJ290" s="16" t="s">
        <v>82</v>
      </c>
      <c r="BK290" s="168">
        <f>ROUND(I290*H290,2)</f>
        <v>0</v>
      </c>
      <c r="BL290" s="16" t="s">
        <v>737</v>
      </c>
      <c r="BM290" s="167" t="s">
        <v>1204</v>
      </c>
    </row>
    <row r="291" spans="2:65" s="1" customFormat="1" ht="57.6">
      <c r="B291" s="31"/>
      <c r="D291" s="170" t="s">
        <v>179</v>
      </c>
      <c r="F291" s="186" t="s">
        <v>2146</v>
      </c>
      <c r="I291" s="95"/>
      <c r="L291" s="31"/>
      <c r="M291" s="187"/>
      <c r="N291" s="54"/>
      <c r="O291" s="54"/>
      <c r="P291" s="54"/>
      <c r="Q291" s="54"/>
      <c r="R291" s="54"/>
      <c r="S291" s="54"/>
      <c r="T291" s="55"/>
      <c r="AT291" s="16" t="s">
        <v>179</v>
      </c>
      <c r="AU291" s="16" t="s">
        <v>82</v>
      </c>
    </row>
    <row r="292" spans="2:65" s="1" customFormat="1" ht="16.5" customHeight="1">
      <c r="B292" s="155"/>
      <c r="C292" s="195" t="s">
        <v>793</v>
      </c>
      <c r="D292" s="195" t="s">
        <v>224</v>
      </c>
      <c r="E292" s="196" t="s">
        <v>2147</v>
      </c>
      <c r="F292" s="197" t="s">
        <v>2148</v>
      </c>
      <c r="G292" s="198" t="s">
        <v>355</v>
      </c>
      <c r="H292" s="199">
        <v>10</v>
      </c>
      <c r="I292" s="200"/>
      <c r="J292" s="201">
        <f>ROUND(I292*H292,2)</f>
        <v>0</v>
      </c>
      <c r="K292" s="197" t="s">
        <v>1</v>
      </c>
      <c r="L292" s="202"/>
      <c r="M292" s="203" t="s">
        <v>1</v>
      </c>
      <c r="N292" s="204" t="s">
        <v>36</v>
      </c>
      <c r="O292" s="54"/>
      <c r="P292" s="165">
        <f>O292*H292</f>
        <v>0</v>
      </c>
      <c r="Q292" s="165">
        <v>0</v>
      </c>
      <c r="R292" s="165">
        <f>Q292*H292</f>
        <v>0</v>
      </c>
      <c r="S292" s="165">
        <v>0</v>
      </c>
      <c r="T292" s="166">
        <f>S292*H292</f>
        <v>0</v>
      </c>
      <c r="AR292" s="167" t="s">
        <v>1370</v>
      </c>
      <c r="AT292" s="167" t="s">
        <v>224</v>
      </c>
      <c r="AU292" s="167" t="s">
        <v>82</v>
      </c>
      <c r="AY292" s="16" t="s">
        <v>159</v>
      </c>
      <c r="BE292" s="168">
        <f>IF(N292="základná",J292,0)</f>
        <v>0</v>
      </c>
      <c r="BF292" s="168">
        <f>IF(N292="znížená",J292,0)</f>
        <v>0</v>
      </c>
      <c r="BG292" s="168">
        <f>IF(N292="zákl. prenesená",J292,0)</f>
        <v>0</v>
      </c>
      <c r="BH292" s="168">
        <f>IF(N292="zníž. prenesená",J292,0)</f>
        <v>0</v>
      </c>
      <c r="BI292" s="168">
        <f>IF(N292="nulová",J292,0)</f>
        <v>0</v>
      </c>
      <c r="BJ292" s="16" t="s">
        <v>82</v>
      </c>
      <c r="BK292" s="168">
        <f>ROUND(I292*H292,2)</f>
        <v>0</v>
      </c>
      <c r="BL292" s="16" t="s">
        <v>737</v>
      </c>
      <c r="BM292" s="167" t="s">
        <v>1207</v>
      </c>
    </row>
    <row r="293" spans="2:65" s="1" customFormat="1" ht="57.6">
      <c r="B293" s="31"/>
      <c r="D293" s="170" t="s">
        <v>179</v>
      </c>
      <c r="F293" s="186" t="s">
        <v>2149</v>
      </c>
      <c r="I293" s="95"/>
      <c r="L293" s="31"/>
      <c r="M293" s="187"/>
      <c r="N293" s="54"/>
      <c r="O293" s="54"/>
      <c r="P293" s="54"/>
      <c r="Q293" s="54"/>
      <c r="R293" s="54"/>
      <c r="S293" s="54"/>
      <c r="T293" s="55"/>
      <c r="AT293" s="16" t="s">
        <v>179</v>
      </c>
      <c r="AU293" s="16" t="s">
        <v>82</v>
      </c>
    </row>
    <row r="294" spans="2:65" s="1" customFormat="1" ht="16.5" customHeight="1">
      <c r="B294" s="155"/>
      <c r="C294" s="195" t="s">
        <v>797</v>
      </c>
      <c r="D294" s="195" t="s">
        <v>224</v>
      </c>
      <c r="E294" s="196" t="s">
        <v>2150</v>
      </c>
      <c r="F294" s="197" t="s">
        <v>2151</v>
      </c>
      <c r="G294" s="198" t="s">
        <v>355</v>
      </c>
      <c r="H294" s="199">
        <v>8</v>
      </c>
      <c r="I294" s="200"/>
      <c r="J294" s="201">
        <f>ROUND(I294*H294,2)</f>
        <v>0</v>
      </c>
      <c r="K294" s="197" t="s">
        <v>1</v>
      </c>
      <c r="L294" s="202"/>
      <c r="M294" s="203" t="s">
        <v>1</v>
      </c>
      <c r="N294" s="204" t="s">
        <v>36</v>
      </c>
      <c r="O294" s="54"/>
      <c r="P294" s="165">
        <f>O294*H294</f>
        <v>0</v>
      </c>
      <c r="Q294" s="165">
        <v>0</v>
      </c>
      <c r="R294" s="165">
        <f>Q294*H294</f>
        <v>0</v>
      </c>
      <c r="S294" s="165">
        <v>0</v>
      </c>
      <c r="T294" s="166">
        <f>S294*H294</f>
        <v>0</v>
      </c>
      <c r="AR294" s="167" t="s">
        <v>1370</v>
      </c>
      <c r="AT294" s="167" t="s">
        <v>224</v>
      </c>
      <c r="AU294" s="167" t="s">
        <v>82</v>
      </c>
      <c r="AY294" s="16" t="s">
        <v>159</v>
      </c>
      <c r="BE294" s="168">
        <f>IF(N294="základná",J294,0)</f>
        <v>0</v>
      </c>
      <c r="BF294" s="168">
        <f>IF(N294="znížená",J294,0)</f>
        <v>0</v>
      </c>
      <c r="BG294" s="168">
        <f>IF(N294="zákl. prenesená",J294,0)</f>
        <v>0</v>
      </c>
      <c r="BH294" s="168">
        <f>IF(N294="zníž. prenesená",J294,0)</f>
        <v>0</v>
      </c>
      <c r="BI294" s="168">
        <f>IF(N294="nulová",J294,0)</f>
        <v>0</v>
      </c>
      <c r="BJ294" s="16" t="s">
        <v>82</v>
      </c>
      <c r="BK294" s="168">
        <f>ROUND(I294*H294,2)</f>
        <v>0</v>
      </c>
      <c r="BL294" s="16" t="s">
        <v>737</v>
      </c>
      <c r="BM294" s="167" t="s">
        <v>1210</v>
      </c>
    </row>
    <row r="295" spans="2:65" s="1" customFormat="1" ht="57.6">
      <c r="B295" s="31"/>
      <c r="D295" s="170" t="s">
        <v>179</v>
      </c>
      <c r="F295" s="186" t="s">
        <v>2149</v>
      </c>
      <c r="I295" s="95"/>
      <c r="L295" s="31"/>
      <c r="M295" s="187"/>
      <c r="N295" s="54"/>
      <c r="O295" s="54"/>
      <c r="P295" s="54"/>
      <c r="Q295" s="54"/>
      <c r="R295" s="54"/>
      <c r="S295" s="54"/>
      <c r="T295" s="55"/>
      <c r="AT295" s="16" t="s">
        <v>179</v>
      </c>
      <c r="AU295" s="16" t="s">
        <v>82</v>
      </c>
    </row>
    <row r="296" spans="2:65" s="11" customFormat="1" ht="22.95" customHeight="1">
      <c r="B296" s="142"/>
      <c r="D296" s="143" t="s">
        <v>69</v>
      </c>
      <c r="E296" s="153" t="s">
        <v>2152</v>
      </c>
      <c r="F296" s="153" t="s">
        <v>2153</v>
      </c>
      <c r="I296" s="145"/>
      <c r="J296" s="154">
        <f>BK296</f>
        <v>0</v>
      </c>
      <c r="L296" s="142"/>
      <c r="M296" s="147"/>
      <c r="N296" s="148"/>
      <c r="O296" s="148"/>
      <c r="P296" s="149">
        <f>SUM(P297:P298)</f>
        <v>0</v>
      </c>
      <c r="Q296" s="148"/>
      <c r="R296" s="149">
        <f>SUM(R297:R298)</f>
        <v>0</v>
      </c>
      <c r="S296" s="148"/>
      <c r="T296" s="150">
        <f>SUM(T297:T298)</f>
        <v>0</v>
      </c>
      <c r="AR296" s="143" t="s">
        <v>175</v>
      </c>
      <c r="AT296" s="151" t="s">
        <v>69</v>
      </c>
      <c r="AU296" s="151" t="s">
        <v>74</v>
      </c>
      <c r="AY296" s="143" t="s">
        <v>159</v>
      </c>
      <c r="BK296" s="152">
        <f>SUM(BK297:BK298)</f>
        <v>0</v>
      </c>
    </row>
    <row r="297" spans="2:65" s="1" customFormat="1" ht="16.5" customHeight="1">
      <c r="B297" s="155"/>
      <c r="C297" s="156" t="s">
        <v>801</v>
      </c>
      <c r="D297" s="156" t="s">
        <v>161</v>
      </c>
      <c r="E297" s="157" t="s">
        <v>2154</v>
      </c>
      <c r="F297" s="158" t="s">
        <v>2155</v>
      </c>
      <c r="G297" s="159" t="s">
        <v>355</v>
      </c>
      <c r="H297" s="160">
        <v>1</v>
      </c>
      <c r="I297" s="161"/>
      <c r="J297" s="162">
        <f>ROUND(I297*H297,2)</f>
        <v>0</v>
      </c>
      <c r="K297" s="158" t="s">
        <v>1</v>
      </c>
      <c r="L297" s="31"/>
      <c r="M297" s="163" t="s">
        <v>1</v>
      </c>
      <c r="N297" s="164" t="s">
        <v>36</v>
      </c>
      <c r="O297" s="54"/>
      <c r="P297" s="165">
        <f>O297*H297</f>
        <v>0</v>
      </c>
      <c r="Q297" s="165">
        <v>0</v>
      </c>
      <c r="R297" s="165">
        <f>Q297*H297</f>
        <v>0</v>
      </c>
      <c r="S297" s="165">
        <v>0</v>
      </c>
      <c r="T297" s="166">
        <f>S297*H297</f>
        <v>0</v>
      </c>
      <c r="AR297" s="167" t="s">
        <v>737</v>
      </c>
      <c r="AT297" s="167" t="s">
        <v>161</v>
      </c>
      <c r="AU297" s="167" t="s">
        <v>82</v>
      </c>
      <c r="AY297" s="16" t="s">
        <v>159</v>
      </c>
      <c r="BE297" s="168">
        <f>IF(N297="základná",J297,0)</f>
        <v>0</v>
      </c>
      <c r="BF297" s="168">
        <f>IF(N297="znížená",J297,0)</f>
        <v>0</v>
      </c>
      <c r="BG297" s="168">
        <f>IF(N297="zákl. prenesená",J297,0)</f>
        <v>0</v>
      </c>
      <c r="BH297" s="168">
        <f>IF(N297="zníž. prenesená",J297,0)</f>
        <v>0</v>
      </c>
      <c r="BI297" s="168">
        <f>IF(N297="nulová",J297,0)</f>
        <v>0</v>
      </c>
      <c r="BJ297" s="16" t="s">
        <v>82</v>
      </c>
      <c r="BK297" s="168">
        <f>ROUND(I297*H297,2)</f>
        <v>0</v>
      </c>
      <c r="BL297" s="16" t="s">
        <v>737</v>
      </c>
      <c r="BM297" s="167" t="s">
        <v>1213</v>
      </c>
    </row>
    <row r="298" spans="2:65" s="1" customFormat="1" ht="38.4">
      <c r="B298" s="31"/>
      <c r="D298" s="170" t="s">
        <v>179</v>
      </c>
      <c r="F298" s="186" t="s">
        <v>2156</v>
      </c>
      <c r="I298" s="95"/>
      <c r="L298" s="31"/>
      <c r="M298" s="187"/>
      <c r="N298" s="54"/>
      <c r="O298" s="54"/>
      <c r="P298" s="54"/>
      <c r="Q298" s="54"/>
      <c r="R298" s="54"/>
      <c r="S298" s="54"/>
      <c r="T298" s="55"/>
      <c r="AT298" s="16" t="s">
        <v>179</v>
      </c>
      <c r="AU298" s="16" t="s">
        <v>82</v>
      </c>
    </row>
    <row r="299" spans="2:65" s="11" customFormat="1" ht="25.95" customHeight="1">
      <c r="B299" s="142"/>
      <c r="D299" s="143" t="s">
        <v>69</v>
      </c>
      <c r="E299" s="144" t="s">
        <v>2157</v>
      </c>
      <c r="F299" s="144" t="s">
        <v>2158</v>
      </c>
      <c r="I299" s="145"/>
      <c r="J299" s="146">
        <f>BK299</f>
        <v>0</v>
      </c>
      <c r="L299" s="142"/>
      <c r="M299" s="147"/>
      <c r="N299" s="148"/>
      <c r="O299" s="148"/>
      <c r="P299" s="149">
        <f>P300+SUM(P301:P314)+P388</f>
        <v>0</v>
      </c>
      <c r="Q299" s="148"/>
      <c r="R299" s="149">
        <f>R300+SUM(R301:R314)+R388</f>
        <v>0</v>
      </c>
      <c r="S299" s="148"/>
      <c r="T299" s="150">
        <f>T300+SUM(T301:T314)+T388</f>
        <v>0</v>
      </c>
      <c r="AR299" s="143" t="s">
        <v>175</v>
      </c>
      <c r="AT299" s="151" t="s">
        <v>69</v>
      </c>
      <c r="AU299" s="151" t="s">
        <v>70</v>
      </c>
      <c r="AY299" s="143" t="s">
        <v>159</v>
      </c>
      <c r="BK299" s="152">
        <f>BK300+SUM(BK301:BK314)+BK388</f>
        <v>0</v>
      </c>
    </row>
    <row r="300" spans="2:65" s="1" customFormat="1" ht="16.5" customHeight="1">
      <c r="B300" s="155"/>
      <c r="C300" s="195" t="s">
        <v>805</v>
      </c>
      <c r="D300" s="195" t="s">
        <v>224</v>
      </c>
      <c r="E300" s="196" t="s">
        <v>2159</v>
      </c>
      <c r="F300" s="197" t="s">
        <v>2160</v>
      </c>
      <c r="G300" s="198" t="s">
        <v>355</v>
      </c>
      <c r="H300" s="199">
        <v>1</v>
      </c>
      <c r="I300" s="200"/>
      <c r="J300" s="201">
        <f>ROUND(I300*H300,2)</f>
        <v>0</v>
      </c>
      <c r="K300" s="197" t="s">
        <v>1</v>
      </c>
      <c r="L300" s="202"/>
      <c r="M300" s="203" t="s">
        <v>1</v>
      </c>
      <c r="N300" s="204" t="s">
        <v>36</v>
      </c>
      <c r="O300" s="54"/>
      <c r="P300" s="165">
        <f>O300*H300</f>
        <v>0</v>
      </c>
      <c r="Q300" s="165">
        <v>0</v>
      </c>
      <c r="R300" s="165">
        <f>Q300*H300</f>
        <v>0</v>
      </c>
      <c r="S300" s="165">
        <v>0</v>
      </c>
      <c r="T300" s="166">
        <f>S300*H300</f>
        <v>0</v>
      </c>
      <c r="AR300" s="167" t="s">
        <v>1370</v>
      </c>
      <c r="AT300" s="167" t="s">
        <v>224</v>
      </c>
      <c r="AU300" s="167" t="s">
        <v>74</v>
      </c>
      <c r="AY300" s="16" t="s">
        <v>159</v>
      </c>
      <c r="BE300" s="168">
        <f>IF(N300="základná",J300,0)</f>
        <v>0</v>
      </c>
      <c r="BF300" s="168">
        <f>IF(N300="znížená",J300,0)</f>
        <v>0</v>
      </c>
      <c r="BG300" s="168">
        <f>IF(N300="zákl. prenesená",J300,0)</f>
        <v>0</v>
      </c>
      <c r="BH300" s="168">
        <f>IF(N300="zníž. prenesená",J300,0)</f>
        <v>0</v>
      </c>
      <c r="BI300" s="168">
        <f>IF(N300="nulová",J300,0)</f>
        <v>0</v>
      </c>
      <c r="BJ300" s="16" t="s">
        <v>82</v>
      </c>
      <c r="BK300" s="168">
        <f>ROUND(I300*H300,2)</f>
        <v>0</v>
      </c>
      <c r="BL300" s="16" t="s">
        <v>737</v>
      </c>
      <c r="BM300" s="167" t="s">
        <v>1216</v>
      </c>
    </row>
    <row r="301" spans="2:65" s="1" customFormat="1" ht="48">
      <c r="B301" s="31"/>
      <c r="D301" s="170" t="s">
        <v>179</v>
      </c>
      <c r="F301" s="186" t="s">
        <v>2161</v>
      </c>
      <c r="I301" s="95"/>
      <c r="L301" s="31"/>
      <c r="M301" s="187"/>
      <c r="N301" s="54"/>
      <c r="O301" s="54"/>
      <c r="P301" s="54"/>
      <c r="Q301" s="54"/>
      <c r="R301" s="54"/>
      <c r="S301" s="54"/>
      <c r="T301" s="55"/>
      <c r="AT301" s="16" t="s">
        <v>179</v>
      </c>
      <c r="AU301" s="16" t="s">
        <v>74</v>
      </c>
    </row>
    <row r="302" spans="2:65" s="1" customFormat="1" ht="16.5" customHeight="1">
      <c r="B302" s="155"/>
      <c r="C302" s="195" t="s">
        <v>809</v>
      </c>
      <c r="D302" s="195" t="s">
        <v>224</v>
      </c>
      <c r="E302" s="196" t="s">
        <v>2162</v>
      </c>
      <c r="F302" s="197" t="s">
        <v>2163</v>
      </c>
      <c r="G302" s="198" t="s">
        <v>355</v>
      </c>
      <c r="H302" s="199">
        <v>1</v>
      </c>
      <c r="I302" s="200"/>
      <c r="J302" s="201">
        <f>ROUND(I302*H302,2)</f>
        <v>0</v>
      </c>
      <c r="K302" s="197" t="s">
        <v>1</v>
      </c>
      <c r="L302" s="202"/>
      <c r="M302" s="203" t="s">
        <v>1</v>
      </c>
      <c r="N302" s="204" t="s">
        <v>36</v>
      </c>
      <c r="O302" s="54"/>
      <c r="P302" s="165">
        <f>O302*H302</f>
        <v>0</v>
      </c>
      <c r="Q302" s="165">
        <v>0</v>
      </c>
      <c r="R302" s="165">
        <f>Q302*H302</f>
        <v>0</v>
      </c>
      <c r="S302" s="165">
        <v>0</v>
      </c>
      <c r="T302" s="166">
        <f>S302*H302</f>
        <v>0</v>
      </c>
      <c r="AR302" s="167" t="s">
        <v>1370</v>
      </c>
      <c r="AT302" s="167" t="s">
        <v>224</v>
      </c>
      <c r="AU302" s="167" t="s">
        <v>74</v>
      </c>
      <c r="AY302" s="16" t="s">
        <v>159</v>
      </c>
      <c r="BE302" s="168">
        <f>IF(N302="základná",J302,0)</f>
        <v>0</v>
      </c>
      <c r="BF302" s="168">
        <f>IF(N302="znížená",J302,0)</f>
        <v>0</v>
      </c>
      <c r="BG302" s="168">
        <f>IF(N302="zákl. prenesená",J302,0)</f>
        <v>0</v>
      </c>
      <c r="BH302" s="168">
        <f>IF(N302="zníž. prenesená",J302,0)</f>
        <v>0</v>
      </c>
      <c r="BI302" s="168">
        <f>IF(N302="nulová",J302,0)</f>
        <v>0</v>
      </c>
      <c r="BJ302" s="16" t="s">
        <v>82</v>
      </c>
      <c r="BK302" s="168">
        <f>ROUND(I302*H302,2)</f>
        <v>0</v>
      </c>
      <c r="BL302" s="16" t="s">
        <v>737</v>
      </c>
      <c r="BM302" s="167" t="s">
        <v>1219</v>
      </c>
    </row>
    <row r="303" spans="2:65" s="1" customFormat="1" ht="28.8">
      <c r="B303" s="31"/>
      <c r="D303" s="170" t="s">
        <v>179</v>
      </c>
      <c r="F303" s="186" t="s">
        <v>2164</v>
      </c>
      <c r="I303" s="95"/>
      <c r="L303" s="31"/>
      <c r="M303" s="187"/>
      <c r="N303" s="54"/>
      <c r="O303" s="54"/>
      <c r="P303" s="54"/>
      <c r="Q303" s="54"/>
      <c r="R303" s="54"/>
      <c r="S303" s="54"/>
      <c r="T303" s="55"/>
      <c r="AT303" s="16" t="s">
        <v>179</v>
      </c>
      <c r="AU303" s="16" t="s">
        <v>74</v>
      </c>
    </row>
    <row r="304" spans="2:65" s="1" customFormat="1" ht="16.5" customHeight="1">
      <c r="B304" s="155"/>
      <c r="C304" s="195" t="s">
        <v>816</v>
      </c>
      <c r="D304" s="195" t="s">
        <v>224</v>
      </c>
      <c r="E304" s="196" t="s">
        <v>2165</v>
      </c>
      <c r="F304" s="197" t="s">
        <v>2166</v>
      </c>
      <c r="G304" s="198" t="s">
        <v>355</v>
      </c>
      <c r="H304" s="199">
        <v>2</v>
      </c>
      <c r="I304" s="200"/>
      <c r="J304" s="201">
        <f>ROUND(I304*H304,2)</f>
        <v>0</v>
      </c>
      <c r="K304" s="197" t="s">
        <v>1</v>
      </c>
      <c r="L304" s="202"/>
      <c r="M304" s="203" t="s">
        <v>1</v>
      </c>
      <c r="N304" s="204" t="s">
        <v>36</v>
      </c>
      <c r="O304" s="54"/>
      <c r="P304" s="165">
        <f>O304*H304</f>
        <v>0</v>
      </c>
      <c r="Q304" s="165">
        <v>0</v>
      </c>
      <c r="R304" s="165">
        <f>Q304*H304</f>
        <v>0</v>
      </c>
      <c r="S304" s="165">
        <v>0</v>
      </c>
      <c r="T304" s="166">
        <f>S304*H304</f>
        <v>0</v>
      </c>
      <c r="AR304" s="167" t="s">
        <v>1370</v>
      </c>
      <c r="AT304" s="167" t="s">
        <v>224</v>
      </c>
      <c r="AU304" s="167" t="s">
        <v>74</v>
      </c>
      <c r="AY304" s="16" t="s">
        <v>159</v>
      </c>
      <c r="BE304" s="168">
        <f>IF(N304="základná",J304,0)</f>
        <v>0</v>
      </c>
      <c r="BF304" s="168">
        <f>IF(N304="znížená",J304,0)</f>
        <v>0</v>
      </c>
      <c r="BG304" s="168">
        <f>IF(N304="zákl. prenesená",J304,0)</f>
        <v>0</v>
      </c>
      <c r="BH304" s="168">
        <f>IF(N304="zníž. prenesená",J304,0)</f>
        <v>0</v>
      </c>
      <c r="BI304" s="168">
        <f>IF(N304="nulová",J304,0)</f>
        <v>0</v>
      </c>
      <c r="BJ304" s="16" t="s">
        <v>82</v>
      </c>
      <c r="BK304" s="168">
        <f>ROUND(I304*H304,2)</f>
        <v>0</v>
      </c>
      <c r="BL304" s="16" t="s">
        <v>737</v>
      </c>
      <c r="BM304" s="167" t="s">
        <v>1222</v>
      </c>
    </row>
    <row r="305" spans="2:65" s="1" customFormat="1" ht="48">
      <c r="B305" s="31"/>
      <c r="D305" s="170" t="s">
        <v>179</v>
      </c>
      <c r="F305" s="186" t="s">
        <v>2167</v>
      </c>
      <c r="I305" s="95"/>
      <c r="L305" s="31"/>
      <c r="M305" s="187"/>
      <c r="N305" s="54"/>
      <c r="O305" s="54"/>
      <c r="P305" s="54"/>
      <c r="Q305" s="54"/>
      <c r="R305" s="54"/>
      <c r="S305" s="54"/>
      <c r="T305" s="55"/>
      <c r="AT305" s="16" t="s">
        <v>179</v>
      </c>
      <c r="AU305" s="16" t="s">
        <v>74</v>
      </c>
    </row>
    <row r="306" spans="2:65" s="1" customFormat="1" ht="16.5" customHeight="1">
      <c r="B306" s="155"/>
      <c r="C306" s="195" t="s">
        <v>822</v>
      </c>
      <c r="D306" s="195" t="s">
        <v>224</v>
      </c>
      <c r="E306" s="196" t="s">
        <v>2168</v>
      </c>
      <c r="F306" s="197" t="s">
        <v>2169</v>
      </c>
      <c r="G306" s="198" t="s">
        <v>355</v>
      </c>
      <c r="H306" s="199">
        <v>2</v>
      </c>
      <c r="I306" s="200"/>
      <c r="J306" s="201">
        <f>ROUND(I306*H306,2)</f>
        <v>0</v>
      </c>
      <c r="K306" s="197" t="s">
        <v>1</v>
      </c>
      <c r="L306" s="202"/>
      <c r="M306" s="203" t="s">
        <v>1</v>
      </c>
      <c r="N306" s="204" t="s">
        <v>36</v>
      </c>
      <c r="O306" s="54"/>
      <c r="P306" s="165">
        <f>O306*H306</f>
        <v>0</v>
      </c>
      <c r="Q306" s="165">
        <v>0</v>
      </c>
      <c r="R306" s="165">
        <f>Q306*H306</f>
        <v>0</v>
      </c>
      <c r="S306" s="165">
        <v>0</v>
      </c>
      <c r="T306" s="166">
        <f>S306*H306</f>
        <v>0</v>
      </c>
      <c r="AR306" s="167" t="s">
        <v>1370</v>
      </c>
      <c r="AT306" s="167" t="s">
        <v>224</v>
      </c>
      <c r="AU306" s="167" t="s">
        <v>74</v>
      </c>
      <c r="AY306" s="16" t="s">
        <v>159</v>
      </c>
      <c r="BE306" s="168">
        <f>IF(N306="základná",J306,0)</f>
        <v>0</v>
      </c>
      <c r="BF306" s="168">
        <f>IF(N306="znížená",J306,0)</f>
        <v>0</v>
      </c>
      <c r="BG306" s="168">
        <f>IF(N306="zákl. prenesená",J306,0)</f>
        <v>0</v>
      </c>
      <c r="BH306" s="168">
        <f>IF(N306="zníž. prenesená",J306,0)</f>
        <v>0</v>
      </c>
      <c r="BI306" s="168">
        <f>IF(N306="nulová",J306,0)</f>
        <v>0</v>
      </c>
      <c r="BJ306" s="16" t="s">
        <v>82</v>
      </c>
      <c r="BK306" s="168">
        <f>ROUND(I306*H306,2)</f>
        <v>0</v>
      </c>
      <c r="BL306" s="16" t="s">
        <v>737</v>
      </c>
      <c r="BM306" s="167" t="s">
        <v>1225</v>
      </c>
    </row>
    <row r="307" spans="2:65" s="1" customFormat="1" ht="38.4">
      <c r="B307" s="31"/>
      <c r="D307" s="170" t="s">
        <v>179</v>
      </c>
      <c r="F307" s="186" t="s">
        <v>2170</v>
      </c>
      <c r="I307" s="95"/>
      <c r="L307" s="31"/>
      <c r="M307" s="187"/>
      <c r="N307" s="54"/>
      <c r="O307" s="54"/>
      <c r="P307" s="54"/>
      <c r="Q307" s="54"/>
      <c r="R307" s="54"/>
      <c r="S307" s="54"/>
      <c r="T307" s="55"/>
      <c r="AT307" s="16" t="s">
        <v>179</v>
      </c>
      <c r="AU307" s="16" t="s">
        <v>74</v>
      </c>
    </row>
    <row r="308" spans="2:65" s="1" customFormat="1" ht="16.5" customHeight="1">
      <c r="B308" s="155"/>
      <c r="C308" s="195" t="s">
        <v>826</v>
      </c>
      <c r="D308" s="195" t="s">
        <v>224</v>
      </c>
      <c r="E308" s="196" t="s">
        <v>2171</v>
      </c>
      <c r="F308" s="197" t="s">
        <v>2172</v>
      </c>
      <c r="G308" s="198" t="s">
        <v>355</v>
      </c>
      <c r="H308" s="199">
        <v>5</v>
      </c>
      <c r="I308" s="200"/>
      <c r="J308" s="201">
        <f>ROUND(I308*H308,2)</f>
        <v>0</v>
      </c>
      <c r="K308" s="197" t="s">
        <v>1</v>
      </c>
      <c r="L308" s="202"/>
      <c r="M308" s="203" t="s">
        <v>1</v>
      </c>
      <c r="N308" s="204" t="s">
        <v>36</v>
      </c>
      <c r="O308" s="54"/>
      <c r="P308" s="165">
        <f>O308*H308</f>
        <v>0</v>
      </c>
      <c r="Q308" s="165">
        <v>0</v>
      </c>
      <c r="R308" s="165">
        <f>Q308*H308</f>
        <v>0</v>
      </c>
      <c r="S308" s="165">
        <v>0</v>
      </c>
      <c r="T308" s="166">
        <f>S308*H308</f>
        <v>0</v>
      </c>
      <c r="AR308" s="167" t="s">
        <v>1370</v>
      </c>
      <c r="AT308" s="167" t="s">
        <v>224</v>
      </c>
      <c r="AU308" s="167" t="s">
        <v>74</v>
      </c>
      <c r="AY308" s="16" t="s">
        <v>159</v>
      </c>
      <c r="BE308" s="168">
        <f>IF(N308="základná",J308,0)</f>
        <v>0</v>
      </c>
      <c r="BF308" s="168">
        <f>IF(N308="znížená",J308,0)</f>
        <v>0</v>
      </c>
      <c r="BG308" s="168">
        <f>IF(N308="zákl. prenesená",J308,0)</f>
        <v>0</v>
      </c>
      <c r="BH308" s="168">
        <f>IF(N308="zníž. prenesená",J308,0)</f>
        <v>0</v>
      </c>
      <c r="BI308" s="168">
        <f>IF(N308="nulová",J308,0)</f>
        <v>0</v>
      </c>
      <c r="BJ308" s="16" t="s">
        <v>82</v>
      </c>
      <c r="BK308" s="168">
        <f>ROUND(I308*H308,2)</f>
        <v>0</v>
      </c>
      <c r="BL308" s="16" t="s">
        <v>737</v>
      </c>
      <c r="BM308" s="167" t="s">
        <v>1228</v>
      </c>
    </row>
    <row r="309" spans="2:65" s="1" customFormat="1" ht="38.4">
      <c r="B309" s="31"/>
      <c r="D309" s="170" t="s">
        <v>179</v>
      </c>
      <c r="F309" s="186" t="s">
        <v>2173</v>
      </c>
      <c r="I309" s="95"/>
      <c r="L309" s="31"/>
      <c r="M309" s="187"/>
      <c r="N309" s="54"/>
      <c r="O309" s="54"/>
      <c r="P309" s="54"/>
      <c r="Q309" s="54"/>
      <c r="R309" s="54"/>
      <c r="S309" s="54"/>
      <c r="T309" s="55"/>
      <c r="AT309" s="16" t="s">
        <v>179</v>
      </c>
      <c r="AU309" s="16" t="s">
        <v>74</v>
      </c>
    </row>
    <row r="310" spans="2:65" s="1" customFormat="1" ht="16.5" customHeight="1">
      <c r="B310" s="155"/>
      <c r="C310" s="195" t="s">
        <v>830</v>
      </c>
      <c r="D310" s="195" t="s">
        <v>224</v>
      </c>
      <c r="E310" s="196" t="s">
        <v>2174</v>
      </c>
      <c r="F310" s="197" t="s">
        <v>2175</v>
      </c>
      <c r="G310" s="198" t="s">
        <v>355</v>
      </c>
      <c r="H310" s="199">
        <v>1</v>
      </c>
      <c r="I310" s="200"/>
      <c r="J310" s="201">
        <f>ROUND(I310*H310,2)</f>
        <v>0</v>
      </c>
      <c r="K310" s="197" t="s">
        <v>1</v>
      </c>
      <c r="L310" s="202"/>
      <c r="M310" s="203" t="s">
        <v>1</v>
      </c>
      <c r="N310" s="204" t="s">
        <v>36</v>
      </c>
      <c r="O310" s="54"/>
      <c r="P310" s="165">
        <f>O310*H310</f>
        <v>0</v>
      </c>
      <c r="Q310" s="165">
        <v>0</v>
      </c>
      <c r="R310" s="165">
        <f>Q310*H310</f>
        <v>0</v>
      </c>
      <c r="S310" s="165">
        <v>0</v>
      </c>
      <c r="T310" s="166">
        <f>S310*H310</f>
        <v>0</v>
      </c>
      <c r="AR310" s="167" t="s">
        <v>1370</v>
      </c>
      <c r="AT310" s="167" t="s">
        <v>224</v>
      </c>
      <c r="AU310" s="167" t="s">
        <v>74</v>
      </c>
      <c r="AY310" s="16" t="s">
        <v>159</v>
      </c>
      <c r="BE310" s="168">
        <f>IF(N310="základná",J310,0)</f>
        <v>0</v>
      </c>
      <c r="BF310" s="168">
        <f>IF(N310="znížená",J310,0)</f>
        <v>0</v>
      </c>
      <c r="BG310" s="168">
        <f>IF(N310="zákl. prenesená",J310,0)</f>
        <v>0</v>
      </c>
      <c r="BH310" s="168">
        <f>IF(N310="zníž. prenesená",J310,0)</f>
        <v>0</v>
      </c>
      <c r="BI310" s="168">
        <f>IF(N310="nulová",J310,0)</f>
        <v>0</v>
      </c>
      <c r="BJ310" s="16" t="s">
        <v>82</v>
      </c>
      <c r="BK310" s="168">
        <f>ROUND(I310*H310,2)</f>
        <v>0</v>
      </c>
      <c r="BL310" s="16" t="s">
        <v>737</v>
      </c>
      <c r="BM310" s="167" t="s">
        <v>1231</v>
      </c>
    </row>
    <row r="311" spans="2:65" s="1" customFormat="1" ht="28.8">
      <c r="B311" s="31"/>
      <c r="D311" s="170" t="s">
        <v>179</v>
      </c>
      <c r="F311" s="186" t="s">
        <v>2176</v>
      </c>
      <c r="I311" s="95"/>
      <c r="L311" s="31"/>
      <c r="M311" s="187"/>
      <c r="N311" s="54"/>
      <c r="O311" s="54"/>
      <c r="P311" s="54"/>
      <c r="Q311" s="54"/>
      <c r="R311" s="54"/>
      <c r="S311" s="54"/>
      <c r="T311" s="55"/>
      <c r="AT311" s="16" t="s">
        <v>179</v>
      </c>
      <c r="AU311" s="16" t="s">
        <v>74</v>
      </c>
    </row>
    <row r="312" spans="2:65" s="1" customFormat="1" ht="16.5" customHeight="1">
      <c r="B312" s="155"/>
      <c r="C312" s="195" t="s">
        <v>834</v>
      </c>
      <c r="D312" s="195" t="s">
        <v>224</v>
      </c>
      <c r="E312" s="196" t="s">
        <v>2177</v>
      </c>
      <c r="F312" s="197" t="s">
        <v>2178</v>
      </c>
      <c r="G312" s="198" t="s">
        <v>355</v>
      </c>
      <c r="H312" s="199">
        <v>2</v>
      </c>
      <c r="I312" s="200"/>
      <c r="J312" s="201">
        <f>ROUND(I312*H312,2)</f>
        <v>0</v>
      </c>
      <c r="K312" s="197" t="s">
        <v>1</v>
      </c>
      <c r="L312" s="202"/>
      <c r="M312" s="203" t="s">
        <v>1</v>
      </c>
      <c r="N312" s="204" t="s">
        <v>36</v>
      </c>
      <c r="O312" s="54"/>
      <c r="P312" s="165">
        <f>O312*H312</f>
        <v>0</v>
      </c>
      <c r="Q312" s="165">
        <v>0</v>
      </c>
      <c r="R312" s="165">
        <f>Q312*H312</f>
        <v>0</v>
      </c>
      <c r="S312" s="165">
        <v>0</v>
      </c>
      <c r="T312" s="166">
        <f>S312*H312</f>
        <v>0</v>
      </c>
      <c r="AR312" s="167" t="s">
        <v>1370</v>
      </c>
      <c r="AT312" s="167" t="s">
        <v>224</v>
      </c>
      <c r="AU312" s="167" t="s">
        <v>74</v>
      </c>
      <c r="AY312" s="16" t="s">
        <v>159</v>
      </c>
      <c r="BE312" s="168">
        <f>IF(N312="základná",J312,0)</f>
        <v>0</v>
      </c>
      <c r="BF312" s="168">
        <f>IF(N312="znížená",J312,0)</f>
        <v>0</v>
      </c>
      <c r="BG312" s="168">
        <f>IF(N312="zákl. prenesená",J312,0)</f>
        <v>0</v>
      </c>
      <c r="BH312" s="168">
        <f>IF(N312="zníž. prenesená",J312,0)</f>
        <v>0</v>
      </c>
      <c r="BI312" s="168">
        <f>IF(N312="nulová",J312,0)</f>
        <v>0</v>
      </c>
      <c r="BJ312" s="16" t="s">
        <v>82</v>
      </c>
      <c r="BK312" s="168">
        <f>ROUND(I312*H312,2)</f>
        <v>0</v>
      </c>
      <c r="BL312" s="16" t="s">
        <v>737</v>
      </c>
      <c r="BM312" s="167" t="s">
        <v>1234</v>
      </c>
    </row>
    <row r="313" spans="2:65" s="1" customFormat="1" ht="28.8">
      <c r="B313" s="31"/>
      <c r="D313" s="170" t="s">
        <v>179</v>
      </c>
      <c r="F313" s="186" t="s">
        <v>2179</v>
      </c>
      <c r="I313" s="95"/>
      <c r="L313" s="31"/>
      <c r="M313" s="187"/>
      <c r="N313" s="54"/>
      <c r="O313" s="54"/>
      <c r="P313" s="54"/>
      <c r="Q313" s="54"/>
      <c r="R313" s="54"/>
      <c r="S313" s="54"/>
      <c r="T313" s="55"/>
      <c r="AT313" s="16" t="s">
        <v>179</v>
      </c>
      <c r="AU313" s="16" t="s">
        <v>74</v>
      </c>
    </row>
    <row r="314" spans="2:65" s="11" customFormat="1" ht="22.95" customHeight="1">
      <c r="B314" s="142"/>
      <c r="D314" s="143" t="s">
        <v>69</v>
      </c>
      <c r="E314" s="153" t="s">
        <v>2180</v>
      </c>
      <c r="F314" s="153" t="s">
        <v>2181</v>
      </c>
      <c r="I314" s="145"/>
      <c r="J314" s="154">
        <f>BK314</f>
        <v>0</v>
      </c>
      <c r="L314" s="142"/>
      <c r="M314" s="147"/>
      <c r="N314" s="148"/>
      <c r="O314" s="148"/>
      <c r="P314" s="149">
        <f>SUM(P315:P387)</f>
        <v>0</v>
      </c>
      <c r="Q314" s="148"/>
      <c r="R314" s="149">
        <f>SUM(R315:R387)</f>
        <v>0</v>
      </c>
      <c r="S314" s="148"/>
      <c r="T314" s="150">
        <f>SUM(T315:T387)</f>
        <v>0</v>
      </c>
      <c r="AR314" s="143" t="s">
        <v>175</v>
      </c>
      <c r="AT314" s="151" t="s">
        <v>69</v>
      </c>
      <c r="AU314" s="151" t="s">
        <v>74</v>
      </c>
      <c r="AY314" s="143" t="s">
        <v>159</v>
      </c>
      <c r="BK314" s="152">
        <f>SUM(BK315:BK387)</f>
        <v>0</v>
      </c>
    </row>
    <row r="315" spans="2:65" s="1" customFormat="1" ht="16.5" customHeight="1">
      <c r="B315" s="155"/>
      <c r="C315" s="195" t="s">
        <v>838</v>
      </c>
      <c r="D315" s="195" t="s">
        <v>224</v>
      </c>
      <c r="E315" s="196" t="s">
        <v>1986</v>
      </c>
      <c r="F315" s="197" t="s">
        <v>1987</v>
      </c>
      <c r="G315" s="198" t="s">
        <v>355</v>
      </c>
      <c r="H315" s="199">
        <v>3</v>
      </c>
      <c r="I315" s="200"/>
      <c r="J315" s="201">
        <f>ROUND(I315*H315,2)</f>
        <v>0</v>
      </c>
      <c r="K315" s="197" t="s">
        <v>1</v>
      </c>
      <c r="L315" s="202"/>
      <c r="M315" s="203" t="s">
        <v>1</v>
      </c>
      <c r="N315" s="204" t="s">
        <v>36</v>
      </c>
      <c r="O315" s="54"/>
      <c r="P315" s="165">
        <f>O315*H315</f>
        <v>0</v>
      </c>
      <c r="Q315" s="165">
        <v>0</v>
      </c>
      <c r="R315" s="165">
        <f>Q315*H315</f>
        <v>0</v>
      </c>
      <c r="S315" s="165">
        <v>0</v>
      </c>
      <c r="T315" s="166">
        <f>S315*H315</f>
        <v>0</v>
      </c>
      <c r="AR315" s="167" t="s">
        <v>1370</v>
      </c>
      <c r="AT315" s="167" t="s">
        <v>224</v>
      </c>
      <c r="AU315" s="167" t="s">
        <v>82</v>
      </c>
      <c r="AY315" s="16" t="s">
        <v>159</v>
      </c>
      <c r="BE315" s="168">
        <f>IF(N315="základná",J315,0)</f>
        <v>0</v>
      </c>
      <c r="BF315" s="168">
        <f>IF(N315="znížená",J315,0)</f>
        <v>0</v>
      </c>
      <c r="BG315" s="168">
        <f>IF(N315="zákl. prenesená",J315,0)</f>
        <v>0</v>
      </c>
      <c r="BH315" s="168">
        <f>IF(N315="zníž. prenesená",J315,0)</f>
        <v>0</v>
      </c>
      <c r="BI315" s="168">
        <f>IF(N315="nulová",J315,0)</f>
        <v>0</v>
      </c>
      <c r="BJ315" s="16" t="s">
        <v>82</v>
      </c>
      <c r="BK315" s="168">
        <f>ROUND(I315*H315,2)</f>
        <v>0</v>
      </c>
      <c r="BL315" s="16" t="s">
        <v>737</v>
      </c>
      <c r="BM315" s="167" t="s">
        <v>1237</v>
      </c>
    </row>
    <row r="316" spans="2:65" s="1" customFormat="1" ht="38.4">
      <c r="B316" s="31"/>
      <c r="D316" s="170" t="s">
        <v>179</v>
      </c>
      <c r="F316" s="186" t="s">
        <v>1988</v>
      </c>
      <c r="I316" s="95"/>
      <c r="L316" s="31"/>
      <c r="M316" s="187"/>
      <c r="N316" s="54"/>
      <c r="O316" s="54"/>
      <c r="P316" s="54"/>
      <c r="Q316" s="54"/>
      <c r="R316" s="54"/>
      <c r="S316" s="54"/>
      <c r="T316" s="55"/>
      <c r="AT316" s="16" t="s">
        <v>179</v>
      </c>
      <c r="AU316" s="16" t="s">
        <v>82</v>
      </c>
    </row>
    <row r="317" spans="2:65" s="1" customFormat="1" ht="16.5" customHeight="1">
      <c r="B317" s="155"/>
      <c r="C317" s="195" t="s">
        <v>843</v>
      </c>
      <c r="D317" s="195" t="s">
        <v>224</v>
      </c>
      <c r="E317" s="196" t="s">
        <v>1992</v>
      </c>
      <c r="F317" s="197" t="s">
        <v>1993</v>
      </c>
      <c r="G317" s="198" t="s">
        <v>355</v>
      </c>
      <c r="H317" s="199">
        <v>1</v>
      </c>
      <c r="I317" s="200"/>
      <c r="J317" s="201">
        <f>ROUND(I317*H317,2)</f>
        <v>0</v>
      </c>
      <c r="K317" s="197" t="s">
        <v>1</v>
      </c>
      <c r="L317" s="202"/>
      <c r="M317" s="203" t="s">
        <v>1</v>
      </c>
      <c r="N317" s="204" t="s">
        <v>36</v>
      </c>
      <c r="O317" s="54"/>
      <c r="P317" s="165">
        <f>O317*H317</f>
        <v>0</v>
      </c>
      <c r="Q317" s="165">
        <v>0</v>
      </c>
      <c r="R317" s="165">
        <f>Q317*H317</f>
        <v>0</v>
      </c>
      <c r="S317" s="165">
        <v>0</v>
      </c>
      <c r="T317" s="166">
        <f>S317*H317</f>
        <v>0</v>
      </c>
      <c r="AR317" s="167" t="s">
        <v>1370</v>
      </c>
      <c r="AT317" s="167" t="s">
        <v>224</v>
      </c>
      <c r="AU317" s="167" t="s">
        <v>82</v>
      </c>
      <c r="AY317" s="16" t="s">
        <v>159</v>
      </c>
      <c r="BE317" s="168">
        <f>IF(N317="základná",J317,0)</f>
        <v>0</v>
      </c>
      <c r="BF317" s="168">
        <f>IF(N317="znížená",J317,0)</f>
        <v>0</v>
      </c>
      <c r="BG317" s="168">
        <f>IF(N317="zákl. prenesená",J317,0)</f>
        <v>0</v>
      </c>
      <c r="BH317" s="168">
        <f>IF(N317="zníž. prenesená",J317,0)</f>
        <v>0</v>
      </c>
      <c r="BI317" s="168">
        <f>IF(N317="nulová",J317,0)</f>
        <v>0</v>
      </c>
      <c r="BJ317" s="16" t="s">
        <v>82</v>
      </c>
      <c r="BK317" s="168">
        <f>ROUND(I317*H317,2)</f>
        <v>0</v>
      </c>
      <c r="BL317" s="16" t="s">
        <v>737</v>
      </c>
      <c r="BM317" s="167" t="s">
        <v>1240</v>
      </c>
    </row>
    <row r="318" spans="2:65" s="1" customFormat="1" ht="38.4">
      <c r="B318" s="31"/>
      <c r="D318" s="170" t="s">
        <v>179</v>
      </c>
      <c r="F318" s="186" t="s">
        <v>1994</v>
      </c>
      <c r="I318" s="95"/>
      <c r="L318" s="31"/>
      <c r="M318" s="187"/>
      <c r="N318" s="54"/>
      <c r="O318" s="54"/>
      <c r="P318" s="54"/>
      <c r="Q318" s="54"/>
      <c r="R318" s="54"/>
      <c r="S318" s="54"/>
      <c r="T318" s="55"/>
      <c r="AT318" s="16" t="s">
        <v>179</v>
      </c>
      <c r="AU318" s="16" t="s">
        <v>82</v>
      </c>
    </row>
    <row r="319" spans="2:65" s="1" customFormat="1" ht="16.5" customHeight="1">
      <c r="B319" s="155"/>
      <c r="C319" s="195" t="s">
        <v>847</v>
      </c>
      <c r="D319" s="195" t="s">
        <v>224</v>
      </c>
      <c r="E319" s="196" t="s">
        <v>1995</v>
      </c>
      <c r="F319" s="197" t="s">
        <v>1996</v>
      </c>
      <c r="G319" s="198" t="s">
        <v>355</v>
      </c>
      <c r="H319" s="199">
        <v>1</v>
      </c>
      <c r="I319" s="200"/>
      <c r="J319" s="201">
        <f>ROUND(I319*H319,2)</f>
        <v>0</v>
      </c>
      <c r="K319" s="197" t="s">
        <v>1</v>
      </c>
      <c r="L319" s="202"/>
      <c r="M319" s="203" t="s">
        <v>1</v>
      </c>
      <c r="N319" s="204" t="s">
        <v>36</v>
      </c>
      <c r="O319" s="54"/>
      <c r="P319" s="165">
        <f>O319*H319</f>
        <v>0</v>
      </c>
      <c r="Q319" s="165">
        <v>0</v>
      </c>
      <c r="R319" s="165">
        <f>Q319*H319</f>
        <v>0</v>
      </c>
      <c r="S319" s="165">
        <v>0</v>
      </c>
      <c r="T319" s="166">
        <f>S319*H319</f>
        <v>0</v>
      </c>
      <c r="AR319" s="167" t="s">
        <v>1370</v>
      </c>
      <c r="AT319" s="167" t="s">
        <v>224</v>
      </c>
      <c r="AU319" s="167" t="s">
        <v>82</v>
      </c>
      <c r="AY319" s="16" t="s">
        <v>159</v>
      </c>
      <c r="BE319" s="168">
        <f>IF(N319="základná",J319,0)</f>
        <v>0</v>
      </c>
      <c r="BF319" s="168">
        <f>IF(N319="znížená",J319,0)</f>
        <v>0</v>
      </c>
      <c r="BG319" s="168">
        <f>IF(N319="zákl. prenesená",J319,0)</f>
        <v>0</v>
      </c>
      <c r="BH319" s="168">
        <f>IF(N319="zníž. prenesená",J319,0)</f>
        <v>0</v>
      </c>
      <c r="BI319" s="168">
        <f>IF(N319="nulová",J319,0)</f>
        <v>0</v>
      </c>
      <c r="BJ319" s="16" t="s">
        <v>82</v>
      </c>
      <c r="BK319" s="168">
        <f>ROUND(I319*H319,2)</f>
        <v>0</v>
      </c>
      <c r="BL319" s="16" t="s">
        <v>737</v>
      </c>
      <c r="BM319" s="167" t="s">
        <v>1243</v>
      </c>
    </row>
    <row r="320" spans="2:65" s="1" customFormat="1" ht="38.4">
      <c r="B320" s="31"/>
      <c r="D320" s="170" t="s">
        <v>179</v>
      </c>
      <c r="F320" s="186" t="s">
        <v>1997</v>
      </c>
      <c r="I320" s="95"/>
      <c r="L320" s="31"/>
      <c r="M320" s="187"/>
      <c r="N320" s="54"/>
      <c r="O320" s="54"/>
      <c r="P320" s="54"/>
      <c r="Q320" s="54"/>
      <c r="R320" s="54"/>
      <c r="S320" s="54"/>
      <c r="T320" s="55"/>
      <c r="AT320" s="16" t="s">
        <v>179</v>
      </c>
      <c r="AU320" s="16" t="s">
        <v>82</v>
      </c>
    </row>
    <row r="321" spans="2:65" s="1" customFormat="1" ht="16.5" customHeight="1">
      <c r="B321" s="155"/>
      <c r="C321" s="195" t="s">
        <v>851</v>
      </c>
      <c r="D321" s="195" t="s">
        <v>224</v>
      </c>
      <c r="E321" s="196" t="s">
        <v>1998</v>
      </c>
      <c r="F321" s="197" t="s">
        <v>1999</v>
      </c>
      <c r="G321" s="198" t="s">
        <v>355</v>
      </c>
      <c r="H321" s="199">
        <v>6</v>
      </c>
      <c r="I321" s="200"/>
      <c r="J321" s="201">
        <f>ROUND(I321*H321,2)</f>
        <v>0</v>
      </c>
      <c r="K321" s="197" t="s">
        <v>1</v>
      </c>
      <c r="L321" s="202"/>
      <c r="M321" s="203" t="s">
        <v>1</v>
      </c>
      <c r="N321" s="204" t="s">
        <v>36</v>
      </c>
      <c r="O321" s="54"/>
      <c r="P321" s="165">
        <f>O321*H321</f>
        <v>0</v>
      </c>
      <c r="Q321" s="165">
        <v>0</v>
      </c>
      <c r="R321" s="165">
        <f>Q321*H321</f>
        <v>0</v>
      </c>
      <c r="S321" s="165">
        <v>0</v>
      </c>
      <c r="T321" s="166">
        <f>S321*H321</f>
        <v>0</v>
      </c>
      <c r="AR321" s="167" t="s">
        <v>1370</v>
      </c>
      <c r="AT321" s="167" t="s">
        <v>224</v>
      </c>
      <c r="AU321" s="167" t="s">
        <v>82</v>
      </c>
      <c r="AY321" s="16" t="s">
        <v>159</v>
      </c>
      <c r="BE321" s="168">
        <f>IF(N321="základná",J321,0)</f>
        <v>0</v>
      </c>
      <c r="BF321" s="168">
        <f>IF(N321="znížená",J321,0)</f>
        <v>0</v>
      </c>
      <c r="BG321" s="168">
        <f>IF(N321="zákl. prenesená",J321,0)</f>
        <v>0</v>
      </c>
      <c r="BH321" s="168">
        <f>IF(N321="zníž. prenesená",J321,0)</f>
        <v>0</v>
      </c>
      <c r="BI321" s="168">
        <f>IF(N321="nulová",J321,0)</f>
        <v>0</v>
      </c>
      <c r="BJ321" s="16" t="s">
        <v>82</v>
      </c>
      <c r="BK321" s="168">
        <f>ROUND(I321*H321,2)</f>
        <v>0</v>
      </c>
      <c r="BL321" s="16" t="s">
        <v>737</v>
      </c>
      <c r="BM321" s="167" t="s">
        <v>1246</v>
      </c>
    </row>
    <row r="322" spans="2:65" s="1" customFormat="1" ht="38.4">
      <c r="B322" s="31"/>
      <c r="D322" s="170" t="s">
        <v>179</v>
      </c>
      <c r="F322" s="186" t="s">
        <v>2000</v>
      </c>
      <c r="I322" s="95"/>
      <c r="L322" s="31"/>
      <c r="M322" s="187"/>
      <c r="N322" s="54"/>
      <c r="O322" s="54"/>
      <c r="P322" s="54"/>
      <c r="Q322" s="54"/>
      <c r="R322" s="54"/>
      <c r="S322" s="54"/>
      <c r="T322" s="55"/>
      <c r="AT322" s="16" t="s">
        <v>179</v>
      </c>
      <c r="AU322" s="16" t="s">
        <v>82</v>
      </c>
    </row>
    <row r="323" spans="2:65" s="1" customFormat="1" ht="16.5" customHeight="1">
      <c r="B323" s="155"/>
      <c r="C323" s="195" t="s">
        <v>856</v>
      </c>
      <c r="D323" s="195" t="s">
        <v>224</v>
      </c>
      <c r="E323" s="196" t="s">
        <v>2007</v>
      </c>
      <c r="F323" s="197" t="s">
        <v>2008</v>
      </c>
      <c r="G323" s="198" t="s">
        <v>355</v>
      </c>
      <c r="H323" s="199">
        <v>11</v>
      </c>
      <c r="I323" s="200"/>
      <c r="J323" s="201">
        <f>ROUND(I323*H323,2)</f>
        <v>0</v>
      </c>
      <c r="K323" s="197" t="s">
        <v>1</v>
      </c>
      <c r="L323" s="202"/>
      <c r="M323" s="203" t="s">
        <v>1</v>
      </c>
      <c r="N323" s="204" t="s">
        <v>36</v>
      </c>
      <c r="O323" s="54"/>
      <c r="P323" s="165">
        <f>O323*H323</f>
        <v>0</v>
      </c>
      <c r="Q323" s="165">
        <v>0</v>
      </c>
      <c r="R323" s="165">
        <f>Q323*H323</f>
        <v>0</v>
      </c>
      <c r="S323" s="165">
        <v>0</v>
      </c>
      <c r="T323" s="166">
        <f>S323*H323</f>
        <v>0</v>
      </c>
      <c r="AR323" s="167" t="s">
        <v>1370</v>
      </c>
      <c r="AT323" s="167" t="s">
        <v>224</v>
      </c>
      <c r="AU323" s="167" t="s">
        <v>82</v>
      </c>
      <c r="AY323" s="16" t="s">
        <v>159</v>
      </c>
      <c r="BE323" s="168">
        <f>IF(N323="základná",J323,0)</f>
        <v>0</v>
      </c>
      <c r="BF323" s="168">
        <f>IF(N323="znížená",J323,0)</f>
        <v>0</v>
      </c>
      <c r="BG323" s="168">
        <f>IF(N323="zákl. prenesená",J323,0)</f>
        <v>0</v>
      </c>
      <c r="BH323" s="168">
        <f>IF(N323="zníž. prenesená",J323,0)</f>
        <v>0</v>
      </c>
      <c r="BI323" s="168">
        <f>IF(N323="nulová",J323,0)</f>
        <v>0</v>
      </c>
      <c r="BJ323" s="16" t="s">
        <v>82</v>
      </c>
      <c r="BK323" s="168">
        <f>ROUND(I323*H323,2)</f>
        <v>0</v>
      </c>
      <c r="BL323" s="16" t="s">
        <v>737</v>
      </c>
      <c r="BM323" s="167" t="s">
        <v>1249</v>
      </c>
    </row>
    <row r="324" spans="2:65" s="1" customFormat="1" ht="38.4">
      <c r="B324" s="31"/>
      <c r="D324" s="170" t="s">
        <v>179</v>
      </c>
      <c r="F324" s="186" t="s">
        <v>2009</v>
      </c>
      <c r="I324" s="95"/>
      <c r="L324" s="31"/>
      <c r="M324" s="187"/>
      <c r="N324" s="54"/>
      <c r="O324" s="54"/>
      <c r="P324" s="54"/>
      <c r="Q324" s="54"/>
      <c r="R324" s="54"/>
      <c r="S324" s="54"/>
      <c r="T324" s="55"/>
      <c r="AT324" s="16" t="s">
        <v>179</v>
      </c>
      <c r="AU324" s="16" t="s">
        <v>82</v>
      </c>
    </row>
    <row r="325" spans="2:65" s="1" customFormat="1" ht="16.5" customHeight="1">
      <c r="B325" s="155"/>
      <c r="C325" s="195" t="s">
        <v>862</v>
      </c>
      <c r="D325" s="195" t="s">
        <v>224</v>
      </c>
      <c r="E325" s="196" t="s">
        <v>2010</v>
      </c>
      <c r="F325" s="197" t="s">
        <v>2011</v>
      </c>
      <c r="G325" s="198" t="s">
        <v>355</v>
      </c>
      <c r="H325" s="199">
        <v>6</v>
      </c>
      <c r="I325" s="200"/>
      <c r="J325" s="201">
        <f>ROUND(I325*H325,2)</f>
        <v>0</v>
      </c>
      <c r="K325" s="197" t="s">
        <v>1</v>
      </c>
      <c r="L325" s="202"/>
      <c r="M325" s="203" t="s">
        <v>1</v>
      </c>
      <c r="N325" s="204" t="s">
        <v>36</v>
      </c>
      <c r="O325" s="54"/>
      <c r="P325" s="165">
        <f>O325*H325</f>
        <v>0</v>
      </c>
      <c r="Q325" s="165">
        <v>0</v>
      </c>
      <c r="R325" s="165">
        <f>Q325*H325</f>
        <v>0</v>
      </c>
      <c r="S325" s="165">
        <v>0</v>
      </c>
      <c r="T325" s="166">
        <f>S325*H325</f>
        <v>0</v>
      </c>
      <c r="AR325" s="167" t="s">
        <v>1370</v>
      </c>
      <c r="AT325" s="167" t="s">
        <v>224</v>
      </c>
      <c r="AU325" s="167" t="s">
        <v>82</v>
      </c>
      <c r="AY325" s="16" t="s">
        <v>159</v>
      </c>
      <c r="BE325" s="168">
        <f>IF(N325="základná",J325,0)</f>
        <v>0</v>
      </c>
      <c r="BF325" s="168">
        <f>IF(N325="znížená",J325,0)</f>
        <v>0</v>
      </c>
      <c r="BG325" s="168">
        <f>IF(N325="zákl. prenesená",J325,0)</f>
        <v>0</v>
      </c>
      <c r="BH325" s="168">
        <f>IF(N325="zníž. prenesená",J325,0)</f>
        <v>0</v>
      </c>
      <c r="BI325" s="168">
        <f>IF(N325="nulová",J325,0)</f>
        <v>0</v>
      </c>
      <c r="BJ325" s="16" t="s">
        <v>82</v>
      </c>
      <c r="BK325" s="168">
        <f>ROUND(I325*H325,2)</f>
        <v>0</v>
      </c>
      <c r="BL325" s="16" t="s">
        <v>737</v>
      </c>
      <c r="BM325" s="167" t="s">
        <v>1252</v>
      </c>
    </row>
    <row r="326" spans="2:65" s="1" customFormat="1" ht="38.4">
      <c r="B326" s="31"/>
      <c r="D326" s="170" t="s">
        <v>179</v>
      </c>
      <c r="F326" s="186" t="s">
        <v>2012</v>
      </c>
      <c r="I326" s="95"/>
      <c r="L326" s="31"/>
      <c r="M326" s="187"/>
      <c r="N326" s="54"/>
      <c r="O326" s="54"/>
      <c r="P326" s="54"/>
      <c r="Q326" s="54"/>
      <c r="R326" s="54"/>
      <c r="S326" s="54"/>
      <c r="T326" s="55"/>
      <c r="AT326" s="16" t="s">
        <v>179</v>
      </c>
      <c r="AU326" s="16" t="s">
        <v>82</v>
      </c>
    </row>
    <row r="327" spans="2:65" s="1" customFormat="1" ht="16.5" customHeight="1">
      <c r="B327" s="155"/>
      <c r="C327" s="195" t="s">
        <v>866</v>
      </c>
      <c r="D327" s="195" t="s">
        <v>224</v>
      </c>
      <c r="E327" s="196" t="s">
        <v>2016</v>
      </c>
      <c r="F327" s="197" t="s">
        <v>2017</v>
      </c>
      <c r="G327" s="198" t="s">
        <v>355</v>
      </c>
      <c r="H327" s="199">
        <v>1</v>
      </c>
      <c r="I327" s="200"/>
      <c r="J327" s="201">
        <f>ROUND(I327*H327,2)</f>
        <v>0</v>
      </c>
      <c r="K327" s="197" t="s">
        <v>1</v>
      </c>
      <c r="L327" s="202"/>
      <c r="M327" s="203" t="s">
        <v>1</v>
      </c>
      <c r="N327" s="204" t="s">
        <v>36</v>
      </c>
      <c r="O327" s="54"/>
      <c r="P327" s="165">
        <f>O327*H327</f>
        <v>0</v>
      </c>
      <c r="Q327" s="165">
        <v>0</v>
      </c>
      <c r="R327" s="165">
        <f>Q327*H327</f>
        <v>0</v>
      </c>
      <c r="S327" s="165">
        <v>0</v>
      </c>
      <c r="T327" s="166">
        <f>S327*H327</f>
        <v>0</v>
      </c>
      <c r="AR327" s="167" t="s">
        <v>1370</v>
      </c>
      <c r="AT327" s="167" t="s">
        <v>224</v>
      </c>
      <c r="AU327" s="167" t="s">
        <v>82</v>
      </c>
      <c r="AY327" s="16" t="s">
        <v>159</v>
      </c>
      <c r="BE327" s="168">
        <f>IF(N327="základná",J327,0)</f>
        <v>0</v>
      </c>
      <c r="BF327" s="168">
        <f>IF(N327="znížená",J327,0)</f>
        <v>0</v>
      </c>
      <c r="BG327" s="168">
        <f>IF(N327="zákl. prenesená",J327,0)</f>
        <v>0</v>
      </c>
      <c r="BH327" s="168">
        <f>IF(N327="zníž. prenesená",J327,0)</f>
        <v>0</v>
      </c>
      <c r="BI327" s="168">
        <f>IF(N327="nulová",J327,0)</f>
        <v>0</v>
      </c>
      <c r="BJ327" s="16" t="s">
        <v>82</v>
      </c>
      <c r="BK327" s="168">
        <f>ROUND(I327*H327,2)</f>
        <v>0</v>
      </c>
      <c r="BL327" s="16" t="s">
        <v>737</v>
      </c>
      <c r="BM327" s="167" t="s">
        <v>1255</v>
      </c>
    </row>
    <row r="328" spans="2:65" s="1" customFormat="1" ht="38.4">
      <c r="B328" s="31"/>
      <c r="D328" s="170" t="s">
        <v>179</v>
      </c>
      <c r="F328" s="186" t="s">
        <v>2018</v>
      </c>
      <c r="I328" s="95"/>
      <c r="L328" s="31"/>
      <c r="M328" s="187"/>
      <c r="N328" s="54"/>
      <c r="O328" s="54"/>
      <c r="P328" s="54"/>
      <c r="Q328" s="54"/>
      <c r="R328" s="54"/>
      <c r="S328" s="54"/>
      <c r="T328" s="55"/>
      <c r="AT328" s="16" t="s">
        <v>179</v>
      </c>
      <c r="AU328" s="16" t="s">
        <v>82</v>
      </c>
    </row>
    <row r="329" spans="2:65" s="1" customFormat="1" ht="16.5" customHeight="1">
      <c r="B329" s="155"/>
      <c r="C329" s="195" t="s">
        <v>870</v>
      </c>
      <c r="D329" s="195" t="s">
        <v>224</v>
      </c>
      <c r="E329" s="196" t="s">
        <v>2182</v>
      </c>
      <c r="F329" s="197" t="s">
        <v>2183</v>
      </c>
      <c r="G329" s="198" t="s">
        <v>355</v>
      </c>
      <c r="H329" s="199">
        <v>1</v>
      </c>
      <c r="I329" s="200"/>
      <c r="J329" s="201">
        <f>ROUND(I329*H329,2)</f>
        <v>0</v>
      </c>
      <c r="K329" s="197" t="s">
        <v>1</v>
      </c>
      <c r="L329" s="202"/>
      <c r="M329" s="203" t="s">
        <v>1</v>
      </c>
      <c r="N329" s="204" t="s">
        <v>36</v>
      </c>
      <c r="O329" s="54"/>
      <c r="P329" s="165">
        <f>O329*H329</f>
        <v>0</v>
      </c>
      <c r="Q329" s="165">
        <v>0</v>
      </c>
      <c r="R329" s="165">
        <f>Q329*H329</f>
        <v>0</v>
      </c>
      <c r="S329" s="165">
        <v>0</v>
      </c>
      <c r="T329" s="166">
        <f>S329*H329</f>
        <v>0</v>
      </c>
      <c r="AR329" s="167" t="s">
        <v>1370</v>
      </c>
      <c r="AT329" s="167" t="s">
        <v>224</v>
      </c>
      <c r="AU329" s="167" t="s">
        <v>82</v>
      </c>
      <c r="AY329" s="16" t="s">
        <v>159</v>
      </c>
      <c r="BE329" s="168">
        <f>IF(N329="základná",J329,0)</f>
        <v>0</v>
      </c>
      <c r="BF329" s="168">
        <f>IF(N329="znížená",J329,0)</f>
        <v>0</v>
      </c>
      <c r="BG329" s="168">
        <f>IF(N329="zákl. prenesená",J329,0)</f>
        <v>0</v>
      </c>
      <c r="BH329" s="168">
        <f>IF(N329="zníž. prenesená",J329,0)</f>
        <v>0</v>
      </c>
      <c r="BI329" s="168">
        <f>IF(N329="nulová",J329,0)</f>
        <v>0</v>
      </c>
      <c r="BJ329" s="16" t="s">
        <v>82</v>
      </c>
      <c r="BK329" s="168">
        <f>ROUND(I329*H329,2)</f>
        <v>0</v>
      </c>
      <c r="BL329" s="16" t="s">
        <v>737</v>
      </c>
      <c r="BM329" s="167" t="s">
        <v>1258</v>
      </c>
    </row>
    <row r="330" spans="2:65" s="1" customFormat="1" ht="38.4">
      <c r="B330" s="31"/>
      <c r="D330" s="170" t="s">
        <v>179</v>
      </c>
      <c r="F330" s="186" t="s">
        <v>2184</v>
      </c>
      <c r="I330" s="95"/>
      <c r="L330" s="31"/>
      <c r="M330" s="187"/>
      <c r="N330" s="54"/>
      <c r="O330" s="54"/>
      <c r="P330" s="54"/>
      <c r="Q330" s="54"/>
      <c r="R330" s="54"/>
      <c r="S330" s="54"/>
      <c r="T330" s="55"/>
      <c r="AT330" s="16" t="s">
        <v>179</v>
      </c>
      <c r="AU330" s="16" t="s">
        <v>82</v>
      </c>
    </row>
    <row r="331" spans="2:65" s="1" customFormat="1" ht="16.5" customHeight="1">
      <c r="B331" s="155"/>
      <c r="C331" s="195" t="s">
        <v>874</v>
      </c>
      <c r="D331" s="195" t="s">
        <v>224</v>
      </c>
      <c r="E331" s="196" t="s">
        <v>2019</v>
      </c>
      <c r="F331" s="197" t="s">
        <v>2020</v>
      </c>
      <c r="G331" s="198" t="s">
        <v>355</v>
      </c>
      <c r="H331" s="199">
        <v>1</v>
      </c>
      <c r="I331" s="200"/>
      <c r="J331" s="201">
        <f>ROUND(I331*H331,2)</f>
        <v>0</v>
      </c>
      <c r="K331" s="197" t="s">
        <v>1</v>
      </c>
      <c r="L331" s="202"/>
      <c r="M331" s="203" t="s">
        <v>1</v>
      </c>
      <c r="N331" s="204" t="s">
        <v>36</v>
      </c>
      <c r="O331" s="54"/>
      <c r="P331" s="165">
        <f>O331*H331</f>
        <v>0</v>
      </c>
      <c r="Q331" s="165">
        <v>0</v>
      </c>
      <c r="R331" s="165">
        <f>Q331*H331</f>
        <v>0</v>
      </c>
      <c r="S331" s="165">
        <v>0</v>
      </c>
      <c r="T331" s="166">
        <f>S331*H331</f>
        <v>0</v>
      </c>
      <c r="AR331" s="167" t="s">
        <v>1370</v>
      </c>
      <c r="AT331" s="167" t="s">
        <v>224</v>
      </c>
      <c r="AU331" s="167" t="s">
        <v>82</v>
      </c>
      <c r="AY331" s="16" t="s">
        <v>159</v>
      </c>
      <c r="BE331" s="168">
        <f>IF(N331="základná",J331,0)</f>
        <v>0</v>
      </c>
      <c r="BF331" s="168">
        <f>IF(N331="znížená",J331,0)</f>
        <v>0</v>
      </c>
      <c r="BG331" s="168">
        <f>IF(N331="zákl. prenesená",J331,0)</f>
        <v>0</v>
      </c>
      <c r="BH331" s="168">
        <f>IF(N331="zníž. prenesená",J331,0)</f>
        <v>0</v>
      </c>
      <c r="BI331" s="168">
        <f>IF(N331="nulová",J331,0)</f>
        <v>0</v>
      </c>
      <c r="BJ331" s="16" t="s">
        <v>82</v>
      </c>
      <c r="BK331" s="168">
        <f>ROUND(I331*H331,2)</f>
        <v>0</v>
      </c>
      <c r="BL331" s="16" t="s">
        <v>737</v>
      </c>
      <c r="BM331" s="167" t="s">
        <v>1261</v>
      </c>
    </row>
    <row r="332" spans="2:65" s="1" customFormat="1" ht="38.4">
      <c r="B332" s="31"/>
      <c r="D332" s="170" t="s">
        <v>179</v>
      </c>
      <c r="F332" s="186" t="s">
        <v>2021</v>
      </c>
      <c r="I332" s="95"/>
      <c r="L332" s="31"/>
      <c r="M332" s="187"/>
      <c r="N332" s="54"/>
      <c r="O332" s="54"/>
      <c r="P332" s="54"/>
      <c r="Q332" s="54"/>
      <c r="R332" s="54"/>
      <c r="S332" s="54"/>
      <c r="T332" s="55"/>
      <c r="AT332" s="16" t="s">
        <v>179</v>
      </c>
      <c r="AU332" s="16" t="s">
        <v>82</v>
      </c>
    </row>
    <row r="333" spans="2:65" s="1" customFormat="1" ht="16.5" customHeight="1">
      <c r="B333" s="155"/>
      <c r="C333" s="195" t="s">
        <v>878</v>
      </c>
      <c r="D333" s="195" t="s">
        <v>224</v>
      </c>
      <c r="E333" s="196" t="s">
        <v>2185</v>
      </c>
      <c r="F333" s="197" t="s">
        <v>2186</v>
      </c>
      <c r="G333" s="198" t="s">
        <v>355</v>
      </c>
      <c r="H333" s="199">
        <v>1</v>
      </c>
      <c r="I333" s="200"/>
      <c r="J333" s="201">
        <f>ROUND(I333*H333,2)</f>
        <v>0</v>
      </c>
      <c r="K333" s="197" t="s">
        <v>1</v>
      </c>
      <c r="L333" s="202"/>
      <c r="M333" s="203" t="s">
        <v>1</v>
      </c>
      <c r="N333" s="204" t="s">
        <v>36</v>
      </c>
      <c r="O333" s="54"/>
      <c r="P333" s="165">
        <f>O333*H333</f>
        <v>0</v>
      </c>
      <c r="Q333" s="165">
        <v>0</v>
      </c>
      <c r="R333" s="165">
        <f>Q333*H333</f>
        <v>0</v>
      </c>
      <c r="S333" s="165">
        <v>0</v>
      </c>
      <c r="T333" s="166">
        <f>S333*H333</f>
        <v>0</v>
      </c>
      <c r="AR333" s="167" t="s">
        <v>1370</v>
      </c>
      <c r="AT333" s="167" t="s">
        <v>224</v>
      </c>
      <c r="AU333" s="167" t="s">
        <v>82</v>
      </c>
      <c r="AY333" s="16" t="s">
        <v>159</v>
      </c>
      <c r="BE333" s="168">
        <f>IF(N333="základná",J333,0)</f>
        <v>0</v>
      </c>
      <c r="BF333" s="168">
        <f>IF(N333="znížená",J333,0)</f>
        <v>0</v>
      </c>
      <c r="BG333" s="168">
        <f>IF(N333="zákl. prenesená",J333,0)</f>
        <v>0</v>
      </c>
      <c r="BH333" s="168">
        <f>IF(N333="zníž. prenesená",J333,0)</f>
        <v>0</v>
      </c>
      <c r="BI333" s="168">
        <f>IF(N333="nulová",J333,0)</f>
        <v>0</v>
      </c>
      <c r="BJ333" s="16" t="s">
        <v>82</v>
      </c>
      <c r="BK333" s="168">
        <f>ROUND(I333*H333,2)</f>
        <v>0</v>
      </c>
      <c r="BL333" s="16" t="s">
        <v>737</v>
      </c>
      <c r="BM333" s="167" t="s">
        <v>1264</v>
      </c>
    </row>
    <row r="334" spans="2:65" s="1" customFormat="1" ht="38.4">
      <c r="B334" s="31"/>
      <c r="D334" s="170" t="s">
        <v>179</v>
      </c>
      <c r="F334" s="186" t="s">
        <v>2187</v>
      </c>
      <c r="I334" s="95"/>
      <c r="L334" s="31"/>
      <c r="M334" s="187"/>
      <c r="N334" s="54"/>
      <c r="O334" s="54"/>
      <c r="P334" s="54"/>
      <c r="Q334" s="54"/>
      <c r="R334" s="54"/>
      <c r="S334" s="54"/>
      <c r="T334" s="55"/>
      <c r="AT334" s="16" t="s">
        <v>179</v>
      </c>
      <c r="AU334" s="16" t="s">
        <v>82</v>
      </c>
    </row>
    <row r="335" spans="2:65" s="1" customFormat="1" ht="16.5" customHeight="1">
      <c r="B335" s="155"/>
      <c r="C335" s="195" t="s">
        <v>882</v>
      </c>
      <c r="D335" s="195" t="s">
        <v>224</v>
      </c>
      <c r="E335" s="196" t="s">
        <v>2031</v>
      </c>
      <c r="F335" s="197" t="s">
        <v>2032</v>
      </c>
      <c r="G335" s="198" t="s">
        <v>355</v>
      </c>
      <c r="H335" s="199">
        <v>1</v>
      </c>
      <c r="I335" s="200"/>
      <c r="J335" s="201">
        <f>ROUND(I335*H335,2)</f>
        <v>0</v>
      </c>
      <c r="K335" s="197" t="s">
        <v>1</v>
      </c>
      <c r="L335" s="202"/>
      <c r="M335" s="203" t="s">
        <v>1</v>
      </c>
      <c r="N335" s="204" t="s">
        <v>36</v>
      </c>
      <c r="O335" s="54"/>
      <c r="P335" s="165">
        <f>O335*H335</f>
        <v>0</v>
      </c>
      <c r="Q335" s="165">
        <v>0</v>
      </c>
      <c r="R335" s="165">
        <f>Q335*H335</f>
        <v>0</v>
      </c>
      <c r="S335" s="165">
        <v>0</v>
      </c>
      <c r="T335" s="166">
        <f>S335*H335</f>
        <v>0</v>
      </c>
      <c r="AR335" s="167" t="s">
        <v>1370</v>
      </c>
      <c r="AT335" s="167" t="s">
        <v>224</v>
      </c>
      <c r="AU335" s="167" t="s">
        <v>82</v>
      </c>
      <c r="AY335" s="16" t="s">
        <v>159</v>
      </c>
      <c r="BE335" s="168">
        <f>IF(N335="základná",J335,0)</f>
        <v>0</v>
      </c>
      <c r="BF335" s="168">
        <f>IF(N335="znížená",J335,0)</f>
        <v>0</v>
      </c>
      <c r="BG335" s="168">
        <f>IF(N335="zákl. prenesená",J335,0)</f>
        <v>0</v>
      </c>
      <c r="BH335" s="168">
        <f>IF(N335="zníž. prenesená",J335,0)</f>
        <v>0</v>
      </c>
      <c r="BI335" s="168">
        <f>IF(N335="nulová",J335,0)</f>
        <v>0</v>
      </c>
      <c r="BJ335" s="16" t="s">
        <v>82</v>
      </c>
      <c r="BK335" s="168">
        <f>ROUND(I335*H335,2)</f>
        <v>0</v>
      </c>
      <c r="BL335" s="16" t="s">
        <v>737</v>
      </c>
      <c r="BM335" s="167" t="s">
        <v>1267</v>
      </c>
    </row>
    <row r="336" spans="2:65" s="1" customFormat="1" ht="38.4">
      <c r="B336" s="31"/>
      <c r="D336" s="170" t="s">
        <v>179</v>
      </c>
      <c r="F336" s="186" t="s">
        <v>2033</v>
      </c>
      <c r="I336" s="95"/>
      <c r="L336" s="31"/>
      <c r="M336" s="187"/>
      <c r="N336" s="54"/>
      <c r="O336" s="54"/>
      <c r="P336" s="54"/>
      <c r="Q336" s="54"/>
      <c r="R336" s="54"/>
      <c r="S336" s="54"/>
      <c r="T336" s="55"/>
      <c r="AT336" s="16" t="s">
        <v>179</v>
      </c>
      <c r="AU336" s="16" t="s">
        <v>82</v>
      </c>
    </row>
    <row r="337" spans="2:65" s="1" customFormat="1" ht="16.5" customHeight="1">
      <c r="B337" s="155"/>
      <c r="C337" s="195" t="s">
        <v>887</v>
      </c>
      <c r="D337" s="195" t="s">
        <v>224</v>
      </c>
      <c r="E337" s="196" t="s">
        <v>2040</v>
      </c>
      <c r="F337" s="197" t="s">
        <v>2041</v>
      </c>
      <c r="G337" s="198" t="s">
        <v>355</v>
      </c>
      <c r="H337" s="199">
        <v>18</v>
      </c>
      <c r="I337" s="200"/>
      <c r="J337" s="201">
        <f>ROUND(I337*H337,2)</f>
        <v>0</v>
      </c>
      <c r="K337" s="197" t="s">
        <v>1</v>
      </c>
      <c r="L337" s="202"/>
      <c r="M337" s="203" t="s">
        <v>1</v>
      </c>
      <c r="N337" s="204" t="s">
        <v>36</v>
      </c>
      <c r="O337" s="54"/>
      <c r="P337" s="165">
        <f>O337*H337</f>
        <v>0</v>
      </c>
      <c r="Q337" s="165">
        <v>0</v>
      </c>
      <c r="R337" s="165">
        <f>Q337*H337</f>
        <v>0</v>
      </c>
      <c r="S337" s="165">
        <v>0</v>
      </c>
      <c r="T337" s="166">
        <f>S337*H337</f>
        <v>0</v>
      </c>
      <c r="AR337" s="167" t="s">
        <v>1370</v>
      </c>
      <c r="AT337" s="167" t="s">
        <v>224</v>
      </c>
      <c r="AU337" s="167" t="s">
        <v>82</v>
      </c>
      <c r="AY337" s="16" t="s">
        <v>159</v>
      </c>
      <c r="BE337" s="168">
        <f>IF(N337="základná",J337,0)</f>
        <v>0</v>
      </c>
      <c r="BF337" s="168">
        <f>IF(N337="znížená",J337,0)</f>
        <v>0</v>
      </c>
      <c r="BG337" s="168">
        <f>IF(N337="zákl. prenesená",J337,0)</f>
        <v>0</v>
      </c>
      <c r="BH337" s="168">
        <f>IF(N337="zníž. prenesená",J337,0)</f>
        <v>0</v>
      </c>
      <c r="BI337" s="168">
        <f>IF(N337="nulová",J337,0)</f>
        <v>0</v>
      </c>
      <c r="BJ337" s="16" t="s">
        <v>82</v>
      </c>
      <c r="BK337" s="168">
        <f>ROUND(I337*H337,2)</f>
        <v>0</v>
      </c>
      <c r="BL337" s="16" t="s">
        <v>737</v>
      </c>
      <c r="BM337" s="167" t="s">
        <v>1270</v>
      </c>
    </row>
    <row r="338" spans="2:65" s="1" customFormat="1" ht="38.4">
      <c r="B338" s="31"/>
      <c r="D338" s="170" t="s">
        <v>179</v>
      </c>
      <c r="F338" s="186" t="s">
        <v>2042</v>
      </c>
      <c r="I338" s="95"/>
      <c r="L338" s="31"/>
      <c r="M338" s="187"/>
      <c r="N338" s="54"/>
      <c r="O338" s="54"/>
      <c r="P338" s="54"/>
      <c r="Q338" s="54"/>
      <c r="R338" s="54"/>
      <c r="S338" s="54"/>
      <c r="T338" s="55"/>
      <c r="AT338" s="16" t="s">
        <v>179</v>
      </c>
      <c r="AU338" s="16" t="s">
        <v>82</v>
      </c>
    </row>
    <row r="339" spans="2:65" s="1" customFormat="1" ht="16.5" customHeight="1">
      <c r="B339" s="155"/>
      <c r="C339" s="195" t="s">
        <v>892</v>
      </c>
      <c r="D339" s="195" t="s">
        <v>224</v>
      </c>
      <c r="E339" s="196" t="s">
        <v>2043</v>
      </c>
      <c r="F339" s="197" t="s">
        <v>2044</v>
      </c>
      <c r="G339" s="198" t="s">
        <v>355</v>
      </c>
      <c r="H339" s="199">
        <v>1</v>
      </c>
      <c r="I339" s="200"/>
      <c r="J339" s="201">
        <f>ROUND(I339*H339,2)</f>
        <v>0</v>
      </c>
      <c r="K339" s="197" t="s">
        <v>1</v>
      </c>
      <c r="L339" s="202"/>
      <c r="M339" s="203" t="s">
        <v>1</v>
      </c>
      <c r="N339" s="204" t="s">
        <v>36</v>
      </c>
      <c r="O339" s="54"/>
      <c r="P339" s="165">
        <f>O339*H339</f>
        <v>0</v>
      </c>
      <c r="Q339" s="165">
        <v>0</v>
      </c>
      <c r="R339" s="165">
        <f>Q339*H339</f>
        <v>0</v>
      </c>
      <c r="S339" s="165">
        <v>0</v>
      </c>
      <c r="T339" s="166">
        <f>S339*H339</f>
        <v>0</v>
      </c>
      <c r="AR339" s="167" t="s">
        <v>1370</v>
      </c>
      <c r="AT339" s="167" t="s">
        <v>224</v>
      </c>
      <c r="AU339" s="167" t="s">
        <v>82</v>
      </c>
      <c r="AY339" s="16" t="s">
        <v>159</v>
      </c>
      <c r="BE339" s="168">
        <f>IF(N339="základná",J339,0)</f>
        <v>0</v>
      </c>
      <c r="BF339" s="168">
        <f>IF(N339="znížená",J339,0)</f>
        <v>0</v>
      </c>
      <c r="BG339" s="168">
        <f>IF(N339="zákl. prenesená",J339,0)</f>
        <v>0</v>
      </c>
      <c r="BH339" s="168">
        <f>IF(N339="zníž. prenesená",J339,0)</f>
        <v>0</v>
      </c>
      <c r="BI339" s="168">
        <f>IF(N339="nulová",J339,0)</f>
        <v>0</v>
      </c>
      <c r="BJ339" s="16" t="s">
        <v>82</v>
      </c>
      <c r="BK339" s="168">
        <f>ROUND(I339*H339,2)</f>
        <v>0</v>
      </c>
      <c r="BL339" s="16" t="s">
        <v>737</v>
      </c>
      <c r="BM339" s="167" t="s">
        <v>1273</v>
      </c>
    </row>
    <row r="340" spans="2:65" s="1" customFormat="1" ht="28.8">
      <c r="B340" s="31"/>
      <c r="D340" s="170" t="s">
        <v>179</v>
      </c>
      <c r="F340" s="186" t="s">
        <v>2045</v>
      </c>
      <c r="I340" s="95"/>
      <c r="L340" s="31"/>
      <c r="M340" s="187"/>
      <c r="N340" s="54"/>
      <c r="O340" s="54"/>
      <c r="P340" s="54"/>
      <c r="Q340" s="54"/>
      <c r="R340" s="54"/>
      <c r="S340" s="54"/>
      <c r="T340" s="55"/>
      <c r="AT340" s="16" t="s">
        <v>179</v>
      </c>
      <c r="AU340" s="16" t="s">
        <v>82</v>
      </c>
    </row>
    <row r="341" spans="2:65" s="1" customFormat="1" ht="16.5" customHeight="1">
      <c r="B341" s="155"/>
      <c r="C341" s="195" t="s">
        <v>896</v>
      </c>
      <c r="D341" s="195" t="s">
        <v>224</v>
      </c>
      <c r="E341" s="196" t="s">
        <v>2046</v>
      </c>
      <c r="F341" s="197" t="s">
        <v>2047</v>
      </c>
      <c r="G341" s="198" t="s">
        <v>355</v>
      </c>
      <c r="H341" s="199">
        <v>3</v>
      </c>
      <c r="I341" s="200"/>
      <c r="J341" s="201">
        <f>ROUND(I341*H341,2)</f>
        <v>0</v>
      </c>
      <c r="K341" s="197" t="s">
        <v>1</v>
      </c>
      <c r="L341" s="202"/>
      <c r="M341" s="203" t="s">
        <v>1</v>
      </c>
      <c r="N341" s="204" t="s">
        <v>36</v>
      </c>
      <c r="O341" s="54"/>
      <c r="P341" s="165">
        <f>O341*H341</f>
        <v>0</v>
      </c>
      <c r="Q341" s="165">
        <v>0</v>
      </c>
      <c r="R341" s="165">
        <f>Q341*H341</f>
        <v>0</v>
      </c>
      <c r="S341" s="165">
        <v>0</v>
      </c>
      <c r="T341" s="166">
        <f>S341*H341</f>
        <v>0</v>
      </c>
      <c r="AR341" s="167" t="s">
        <v>1370</v>
      </c>
      <c r="AT341" s="167" t="s">
        <v>224</v>
      </c>
      <c r="AU341" s="167" t="s">
        <v>82</v>
      </c>
      <c r="AY341" s="16" t="s">
        <v>159</v>
      </c>
      <c r="BE341" s="168">
        <f>IF(N341="základná",J341,0)</f>
        <v>0</v>
      </c>
      <c r="BF341" s="168">
        <f>IF(N341="znížená",J341,0)</f>
        <v>0</v>
      </c>
      <c r="BG341" s="168">
        <f>IF(N341="zákl. prenesená",J341,0)</f>
        <v>0</v>
      </c>
      <c r="BH341" s="168">
        <f>IF(N341="zníž. prenesená",J341,0)</f>
        <v>0</v>
      </c>
      <c r="BI341" s="168">
        <f>IF(N341="nulová",J341,0)</f>
        <v>0</v>
      </c>
      <c r="BJ341" s="16" t="s">
        <v>82</v>
      </c>
      <c r="BK341" s="168">
        <f>ROUND(I341*H341,2)</f>
        <v>0</v>
      </c>
      <c r="BL341" s="16" t="s">
        <v>737</v>
      </c>
      <c r="BM341" s="167" t="s">
        <v>1276</v>
      </c>
    </row>
    <row r="342" spans="2:65" s="1" customFormat="1" ht="28.8">
      <c r="B342" s="31"/>
      <c r="D342" s="170" t="s">
        <v>179</v>
      </c>
      <c r="F342" s="186" t="s">
        <v>2048</v>
      </c>
      <c r="I342" s="95"/>
      <c r="L342" s="31"/>
      <c r="M342" s="187"/>
      <c r="N342" s="54"/>
      <c r="O342" s="54"/>
      <c r="P342" s="54"/>
      <c r="Q342" s="54"/>
      <c r="R342" s="54"/>
      <c r="S342" s="54"/>
      <c r="T342" s="55"/>
      <c r="AT342" s="16" t="s">
        <v>179</v>
      </c>
      <c r="AU342" s="16" t="s">
        <v>82</v>
      </c>
    </row>
    <row r="343" spans="2:65" s="1" customFormat="1" ht="16.5" customHeight="1">
      <c r="B343" s="155"/>
      <c r="C343" s="195" t="s">
        <v>417</v>
      </c>
      <c r="D343" s="195" t="s">
        <v>224</v>
      </c>
      <c r="E343" s="196" t="s">
        <v>2049</v>
      </c>
      <c r="F343" s="197" t="s">
        <v>2050</v>
      </c>
      <c r="G343" s="198" t="s">
        <v>355</v>
      </c>
      <c r="H343" s="199">
        <v>1</v>
      </c>
      <c r="I343" s="200"/>
      <c r="J343" s="201">
        <f>ROUND(I343*H343,2)</f>
        <v>0</v>
      </c>
      <c r="K343" s="197" t="s">
        <v>1</v>
      </c>
      <c r="L343" s="202"/>
      <c r="M343" s="203" t="s">
        <v>1</v>
      </c>
      <c r="N343" s="204" t="s">
        <v>36</v>
      </c>
      <c r="O343" s="54"/>
      <c r="P343" s="165">
        <f>O343*H343</f>
        <v>0</v>
      </c>
      <c r="Q343" s="165">
        <v>0</v>
      </c>
      <c r="R343" s="165">
        <f>Q343*H343</f>
        <v>0</v>
      </c>
      <c r="S343" s="165">
        <v>0</v>
      </c>
      <c r="T343" s="166">
        <f>S343*H343</f>
        <v>0</v>
      </c>
      <c r="AR343" s="167" t="s">
        <v>1370</v>
      </c>
      <c r="AT343" s="167" t="s">
        <v>224</v>
      </c>
      <c r="AU343" s="167" t="s">
        <v>82</v>
      </c>
      <c r="AY343" s="16" t="s">
        <v>159</v>
      </c>
      <c r="BE343" s="168">
        <f>IF(N343="základná",J343,0)</f>
        <v>0</v>
      </c>
      <c r="BF343" s="168">
        <f>IF(N343="znížená",J343,0)</f>
        <v>0</v>
      </c>
      <c r="BG343" s="168">
        <f>IF(N343="zákl. prenesená",J343,0)</f>
        <v>0</v>
      </c>
      <c r="BH343" s="168">
        <f>IF(N343="zníž. prenesená",J343,0)</f>
        <v>0</v>
      </c>
      <c r="BI343" s="168">
        <f>IF(N343="nulová",J343,0)</f>
        <v>0</v>
      </c>
      <c r="BJ343" s="16" t="s">
        <v>82</v>
      </c>
      <c r="BK343" s="168">
        <f>ROUND(I343*H343,2)</f>
        <v>0</v>
      </c>
      <c r="BL343" s="16" t="s">
        <v>737</v>
      </c>
      <c r="BM343" s="167" t="s">
        <v>1279</v>
      </c>
    </row>
    <row r="344" spans="2:65" s="1" customFormat="1" ht="38.4">
      <c r="B344" s="31"/>
      <c r="D344" s="170" t="s">
        <v>179</v>
      </c>
      <c r="F344" s="186" t="s">
        <v>2051</v>
      </c>
      <c r="I344" s="95"/>
      <c r="L344" s="31"/>
      <c r="M344" s="187"/>
      <c r="N344" s="54"/>
      <c r="O344" s="54"/>
      <c r="P344" s="54"/>
      <c r="Q344" s="54"/>
      <c r="R344" s="54"/>
      <c r="S344" s="54"/>
      <c r="T344" s="55"/>
      <c r="AT344" s="16" t="s">
        <v>179</v>
      </c>
      <c r="AU344" s="16" t="s">
        <v>82</v>
      </c>
    </row>
    <row r="345" spans="2:65" s="1" customFormat="1" ht="16.5" customHeight="1">
      <c r="B345" s="155"/>
      <c r="C345" s="195" t="s">
        <v>904</v>
      </c>
      <c r="D345" s="195" t="s">
        <v>224</v>
      </c>
      <c r="E345" s="196" t="s">
        <v>2055</v>
      </c>
      <c r="F345" s="197" t="s">
        <v>2056</v>
      </c>
      <c r="G345" s="198" t="s">
        <v>355</v>
      </c>
      <c r="H345" s="199">
        <v>1</v>
      </c>
      <c r="I345" s="200"/>
      <c r="J345" s="201">
        <f>ROUND(I345*H345,2)</f>
        <v>0</v>
      </c>
      <c r="K345" s="197" t="s">
        <v>1</v>
      </c>
      <c r="L345" s="202"/>
      <c r="M345" s="203" t="s">
        <v>1</v>
      </c>
      <c r="N345" s="204" t="s">
        <v>36</v>
      </c>
      <c r="O345" s="54"/>
      <c r="P345" s="165">
        <f>O345*H345</f>
        <v>0</v>
      </c>
      <c r="Q345" s="165">
        <v>0</v>
      </c>
      <c r="R345" s="165">
        <f>Q345*H345</f>
        <v>0</v>
      </c>
      <c r="S345" s="165">
        <v>0</v>
      </c>
      <c r="T345" s="166">
        <f>S345*H345</f>
        <v>0</v>
      </c>
      <c r="AR345" s="167" t="s">
        <v>1370</v>
      </c>
      <c r="AT345" s="167" t="s">
        <v>224</v>
      </c>
      <c r="AU345" s="167" t="s">
        <v>82</v>
      </c>
      <c r="AY345" s="16" t="s">
        <v>159</v>
      </c>
      <c r="BE345" s="168">
        <f>IF(N345="základná",J345,0)</f>
        <v>0</v>
      </c>
      <c r="BF345" s="168">
        <f>IF(N345="znížená",J345,0)</f>
        <v>0</v>
      </c>
      <c r="BG345" s="168">
        <f>IF(N345="zákl. prenesená",J345,0)</f>
        <v>0</v>
      </c>
      <c r="BH345" s="168">
        <f>IF(N345="zníž. prenesená",J345,0)</f>
        <v>0</v>
      </c>
      <c r="BI345" s="168">
        <f>IF(N345="nulová",J345,0)</f>
        <v>0</v>
      </c>
      <c r="BJ345" s="16" t="s">
        <v>82</v>
      </c>
      <c r="BK345" s="168">
        <f>ROUND(I345*H345,2)</f>
        <v>0</v>
      </c>
      <c r="BL345" s="16" t="s">
        <v>737</v>
      </c>
      <c r="BM345" s="167" t="s">
        <v>1282</v>
      </c>
    </row>
    <row r="346" spans="2:65" s="1" customFormat="1" ht="38.4">
      <c r="B346" s="31"/>
      <c r="D346" s="170" t="s">
        <v>179</v>
      </c>
      <c r="F346" s="186" t="s">
        <v>2057</v>
      </c>
      <c r="I346" s="95"/>
      <c r="L346" s="31"/>
      <c r="M346" s="187"/>
      <c r="N346" s="54"/>
      <c r="O346" s="54"/>
      <c r="P346" s="54"/>
      <c r="Q346" s="54"/>
      <c r="R346" s="54"/>
      <c r="S346" s="54"/>
      <c r="T346" s="55"/>
      <c r="AT346" s="16" t="s">
        <v>179</v>
      </c>
      <c r="AU346" s="16" t="s">
        <v>82</v>
      </c>
    </row>
    <row r="347" spans="2:65" s="1" customFormat="1" ht="16.5" customHeight="1">
      <c r="B347" s="155"/>
      <c r="C347" s="195" t="s">
        <v>911</v>
      </c>
      <c r="D347" s="195" t="s">
        <v>224</v>
      </c>
      <c r="E347" s="196" t="s">
        <v>2067</v>
      </c>
      <c r="F347" s="197" t="s">
        <v>2068</v>
      </c>
      <c r="G347" s="198" t="s">
        <v>355</v>
      </c>
      <c r="H347" s="199">
        <v>1</v>
      </c>
      <c r="I347" s="200"/>
      <c r="J347" s="201">
        <f>ROUND(I347*H347,2)</f>
        <v>0</v>
      </c>
      <c r="K347" s="197" t="s">
        <v>1</v>
      </c>
      <c r="L347" s="202"/>
      <c r="M347" s="203" t="s">
        <v>1</v>
      </c>
      <c r="N347" s="204" t="s">
        <v>36</v>
      </c>
      <c r="O347" s="54"/>
      <c r="P347" s="165">
        <f>O347*H347</f>
        <v>0</v>
      </c>
      <c r="Q347" s="165">
        <v>0</v>
      </c>
      <c r="R347" s="165">
        <f>Q347*H347</f>
        <v>0</v>
      </c>
      <c r="S347" s="165">
        <v>0</v>
      </c>
      <c r="T347" s="166">
        <f>S347*H347</f>
        <v>0</v>
      </c>
      <c r="AR347" s="167" t="s">
        <v>1370</v>
      </c>
      <c r="AT347" s="167" t="s">
        <v>224</v>
      </c>
      <c r="AU347" s="167" t="s">
        <v>82</v>
      </c>
      <c r="AY347" s="16" t="s">
        <v>159</v>
      </c>
      <c r="BE347" s="168">
        <f>IF(N347="základná",J347,0)</f>
        <v>0</v>
      </c>
      <c r="BF347" s="168">
        <f>IF(N347="znížená",J347,0)</f>
        <v>0</v>
      </c>
      <c r="BG347" s="168">
        <f>IF(N347="zákl. prenesená",J347,0)</f>
        <v>0</v>
      </c>
      <c r="BH347" s="168">
        <f>IF(N347="zníž. prenesená",J347,0)</f>
        <v>0</v>
      </c>
      <c r="BI347" s="168">
        <f>IF(N347="nulová",J347,0)</f>
        <v>0</v>
      </c>
      <c r="BJ347" s="16" t="s">
        <v>82</v>
      </c>
      <c r="BK347" s="168">
        <f>ROUND(I347*H347,2)</f>
        <v>0</v>
      </c>
      <c r="BL347" s="16" t="s">
        <v>737</v>
      </c>
      <c r="BM347" s="167" t="s">
        <v>1285</v>
      </c>
    </row>
    <row r="348" spans="2:65" s="1" customFormat="1" ht="48">
      <c r="B348" s="31"/>
      <c r="D348" s="170" t="s">
        <v>179</v>
      </c>
      <c r="F348" s="186" t="s">
        <v>2069</v>
      </c>
      <c r="I348" s="95"/>
      <c r="L348" s="31"/>
      <c r="M348" s="187"/>
      <c r="N348" s="54"/>
      <c r="O348" s="54"/>
      <c r="P348" s="54"/>
      <c r="Q348" s="54"/>
      <c r="R348" s="54"/>
      <c r="S348" s="54"/>
      <c r="T348" s="55"/>
      <c r="AT348" s="16" t="s">
        <v>179</v>
      </c>
      <c r="AU348" s="16" t="s">
        <v>82</v>
      </c>
    </row>
    <row r="349" spans="2:65" s="1" customFormat="1" ht="16.5" customHeight="1">
      <c r="B349" s="155"/>
      <c r="C349" s="195" t="s">
        <v>917</v>
      </c>
      <c r="D349" s="195" t="s">
        <v>224</v>
      </c>
      <c r="E349" s="196" t="s">
        <v>2093</v>
      </c>
      <c r="F349" s="197" t="s">
        <v>2094</v>
      </c>
      <c r="G349" s="198" t="s">
        <v>355</v>
      </c>
      <c r="H349" s="199">
        <v>1</v>
      </c>
      <c r="I349" s="200"/>
      <c r="J349" s="201">
        <f>ROUND(I349*H349,2)</f>
        <v>0</v>
      </c>
      <c r="K349" s="197" t="s">
        <v>1</v>
      </c>
      <c r="L349" s="202"/>
      <c r="M349" s="203" t="s">
        <v>1</v>
      </c>
      <c r="N349" s="204" t="s">
        <v>36</v>
      </c>
      <c r="O349" s="54"/>
      <c r="P349" s="165">
        <f>O349*H349</f>
        <v>0</v>
      </c>
      <c r="Q349" s="165">
        <v>0</v>
      </c>
      <c r="R349" s="165">
        <f>Q349*H349</f>
        <v>0</v>
      </c>
      <c r="S349" s="165">
        <v>0</v>
      </c>
      <c r="T349" s="166">
        <f>S349*H349</f>
        <v>0</v>
      </c>
      <c r="AR349" s="167" t="s">
        <v>1370</v>
      </c>
      <c r="AT349" s="167" t="s">
        <v>224</v>
      </c>
      <c r="AU349" s="167" t="s">
        <v>82</v>
      </c>
      <c r="AY349" s="16" t="s">
        <v>159</v>
      </c>
      <c r="BE349" s="168">
        <f>IF(N349="základná",J349,0)</f>
        <v>0</v>
      </c>
      <c r="BF349" s="168">
        <f>IF(N349="znížená",J349,0)</f>
        <v>0</v>
      </c>
      <c r="BG349" s="168">
        <f>IF(N349="zákl. prenesená",J349,0)</f>
        <v>0</v>
      </c>
      <c r="BH349" s="168">
        <f>IF(N349="zníž. prenesená",J349,0)</f>
        <v>0</v>
      </c>
      <c r="BI349" s="168">
        <f>IF(N349="nulová",J349,0)</f>
        <v>0</v>
      </c>
      <c r="BJ349" s="16" t="s">
        <v>82</v>
      </c>
      <c r="BK349" s="168">
        <f>ROUND(I349*H349,2)</f>
        <v>0</v>
      </c>
      <c r="BL349" s="16" t="s">
        <v>737</v>
      </c>
      <c r="BM349" s="167" t="s">
        <v>1288</v>
      </c>
    </row>
    <row r="350" spans="2:65" s="1" customFormat="1" ht="28.8">
      <c r="B350" s="31"/>
      <c r="D350" s="170" t="s">
        <v>179</v>
      </c>
      <c r="F350" s="186" t="s">
        <v>2095</v>
      </c>
      <c r="I350" s="95"/>
      <c r="L350" s="31"/>
      <c r="M350" s="187"/>
      <c r="N350" s="54"/>
      <c r="O350" s="54"/>
      <c r="P350" s="54"/>
      <c r="Q350" s="54"/>
      <c r="R350" s="54"/>
      <c r="S350" s="54"/>
      <c r="T350" s="55"/>
      <c r="AT350" s="16" t="s">
        <v>179</v>
      </c>
      <c r="AU350" s="16" t="s">
        <v>82</v>
      </c>
    </row>
    <row r="351" spans="2:65" s="1" customFormat="1" ht="16.5" customHeight="1">
      <c r="B351" s="155"/>
      <c r="C351" s="195" t="s">
        <v>922</v>
      </c>
      <c r="D351" s="195" t="s">
        <v>224</v>
      </c>
      <c r="E351" s="196" t="s">
        <v>2070</v>
      </c>
      <c r="F351" s="197" t="s">
        <v>2071</v>
      </c>
      <c r="G351" s="198" t="s">
        <v>355</v>
      </c>
      <c r="H351" s="199">
        <v>1</v>
      </c>
      <c r="I351" s="200"/>
      <c r="J351" s="201">
        <f>ROUND(I351*H351,2)</f>
        <v>0</v>
      </c>
      <c r="K351" s="197" t="s">
        <v>1</v>
      </c>
      <c r="L351" s="202"/>
      <c r="M351" s="203" t="s">
        <v>1</v>
      </c>
      <c r="N351" s="204" t="s">
        <v>36</v>
      </c>
      <c r="O351" s="54"/>
      <c r="P351" s="165">
        <f>O351*H351</f>
        <v>0</v>
      </c>
      <c r="Q351" s="165">
        <v>0</v>
      </c>
      <c r="R351" s="165">
        <f>Q351*H351</f>
        <v>0</v>
      </c>
      <c r="S351" s="165">
        <v>0</v>
      </c>
      <c r="T351" s="166">
        <f>S351*H351</f>
        <v>0</v>
      </c>
      <c r="AR351" s="167" t="s">
        <v>1370</v>
      </c>
      <c r="AT351" s="167" t="s">
        <v>224</v>
      </c>
      <c r="AU351" s="167" t="s">
        <v>82</v>
      </c>
      <c r="AY351" s="16" t="s">
        <v>159</v>
      </c>
      <c r="BE351" s="168">
        <f>IF(N351="základná",J351,0)</f>
        <v>0</v>
      </c>
      <c r="BF351" s="168">
        <f>IF(N351="znížená",J351,0)</f>
        <v>0</v>
      </c>
      <c r="BG351" s="168">
        <f>IF(N351="zákl. prenesená",J351,0)</f>
        <v>0</v>
      </c>
      <c r="BH351" s="168">
        <f>IF(N351="zníž. prenesená",J351,0)</f>
        <v>0</v>
      </c>
      <c r="BI351" s="168">
        <f>IF(N351="nulová",J351,0)</f>
        <v>0</v>
      </c>
      <c r="BJ351" s="16" t="s">
        <v>82</v>
      </c>
      <c r="BK351" s="168">
        <f>ROUND(I351*H351,2)</f>
        <v>0</v>
      </c>
      <c r="BL351" s="16" t="s">
        <v>737</v>
      </c>
      <c r="BM351" s="167" t="s">
        <v>1291</v>
      </c>
    </row>
    <row r="352" spans="2:65" s="1" customFormat="1" ht="38.4">
      <c r="B352" s="31"/>
      <c r="D352" s="170" t="s">
        <v>179</v>
      </c>
      <c r="F352" s="186" t="s">
        <v>2072</v>
      </c>
      <c r="I352" s="95"/>
      <c r="L352" s="31"/>
      <c r="M352" s="187"/>
      <c r="N352" s="54"/>
      <c r="O352" s="54"/>
      <c r="P352" s="54"/>
      <c r="Q352" s="54"/>
      <c r="R352" s="54"/>
      <c r="S352" s="54"/>
      <c r="T352" s="55"/>
      <c r="AT352" s="16" t="s">
        <v>179</v>
      </c>
      <c r="AU352" s="16" t="s">
        <v>82</v>
      </c>
    </row>
    <row r="353" spans="2:65" s="1" customFormat="1" ht="24" customHeight="1">
      <c r="B353" s="155"/>
      <c r="C353" s="195" t="s">
        <v>927</v>
      </c>
      <c r="D353" s="195" t="s">
        <v>224</v>
      </c>
      <c r="E353" s="196" t="s">
        <v>2102</v>
      </c>
      <c r="F353" s="197" t="s">
        <v>2103</v>
      </c>
      <c r="G353" s="198" t="s">
        <v>355</v>
      </c>
      <c r="H353" s="199">
        <v>1</v>
      </c>
      <c r="I353" s="200"/>
      <c r="J353" s="201">
        <f>ROUND(I353*H353,2)</f>
        <v>0</v>
      </c>
      <c r="K353" s="197" t="s">
        <v>1</v>
      </c>
      <c r="L353" s="202"/>
      <c r="M353" s="203" t="s">
        <v>1</v>
      </c>
      <c r="N353" s="204" t="s">
        <v>36</v>
      </c>
      <c r="O353" s="54"/>
      <c r="P353" s="165">
        <f>O353*H353</f>
        <v>0</v>
      </c>
      <c r="Q353" s="165">
        <v>0</v>
      </c>
      <c r="R353" s="165">
        <f>Q353*H353</f>
        <v>0</v>
      </c>
      <c r="S353" s="165">
        <v>0</v>
      </c>
      <c r="T353" s="166">
        <f>S353*H353</f>
        <v>0</v>
      </c>
      <c r="AR353" s="167" t="s">
        <v>1370</v>
      </c>
      <c r="AT353" s="167" t="s">
        <v>224</v>
      </c>
      <c r="AU353" s="167" t="s">
        <v>82</v>
      </c>
      <c r="AY353" s="16" t="s">
        <v>159</v>
      </c>
      <c r="BE353" s="168">
        <f>IF(N353="základná",J353,0)</f>
        <v>0</v>
      </c>
      <c r="BF353" s="168">
        <f>IF(N353="znížená",J353,0)</f>
        <v>0</v>
      </c>
      <c r="BG353" s="168">
        <f>IF(N353="zákl. prenesená",J353,0)</f>
        <v>0</v>
      </c>
      <c r="BH353" s="168">
        <f>IF(N353="zníž. prenesená",J353,0)</f>
        <v>0</v>
      </c>
      <c r="BI353" s="168">
        <f>IF(N353="nulová",J353,0)</f>
        <v>0</v>
      </c>
      <c r="BJ353" s="16" t="s">
        <v>82</v>
      </c>
      <c r="BK353" s="168">
        <f>ROUND(I353*H353,2)</f>
        <v>0</v>
      </c>
      <c r="BL353" s="16" t="s">
        <v>737</v>
      </c>
      <c r="BM353" s="167" t="s">
        <v>1296</v>
      </c>
    </row>
    <row r="354" spans="2:65" s="1" customFormat="1" ht="16.5" customHeight="1">
      <c r="B354" s="155"/>
      <c r="C354" s="195" t="s">
        <v>933</v>
      </c>
      <c r="D354" s="195" t="s">
        <v>224</v>
      </c>
      <c r="E354" s="196" t="s">
        <v>2104</v>
      </c>
      <c r="F354" s="197" t="s">
        <v>2105</v>
      </c>
      <c r="G354" s="198" t="s">
        <v>355</v>
      </c>
      <c r="H354" s="199">
        <v>1</v>
      </c>
      <c r="I354" s="200"/>
      <c r="J354" s="201">
        <f>ROUND(I354*H354,2)</f>
        <v>0</v>
      </c>
      <c r="K354" s="197" t="s">
        <v>1</v>
      </c>
      <c r="L354" s="202"/>
      <c r="M354" s="203" t="s">
        <v>1</v>
      </c>
      <c r="N354" s="204" t="s">
        <v>36</v>
      </c>
      <c r="O354" s="54"/>
      <c r="P354" s="165">
        <f>O354*H354</f>
        <v>0</v>
      </c>
      <c r="Q354" s="165">
        <v>0</v>
      </c>
      <c r="R354" s="165">
        <f>Q354*H354</f>
        <v>0</v>
      </c>
      <c r="S354" s="165">
        <v>0</v>
      </c>
      <c r="T354" s="166">
        <f>S354*H354</f>
        <v>0</v>
      </c>
      <c r="AR354" s="167" t="s">
        <v>1370</v>
      </c>
      <c r="AT354" s="167" t="s">
        <v>224</v>
      </c>
      <c r="AU354" s="167" t="s">
        <v>82</v>
      </c>
      <c r="AY354" s="16" t="s">
        <v>159</v>
      </c>
      <c r="BE354" s="168">
        <f>IF(N354="základná",J354,0)</f>
        <v>0</v>
      </c>
      <c r="BF354" s="168">
        <f>IF(N354="znížená",J354,0)</f>
        <v>0</v>
      </c>
      <c r="BG354" s="168">
        <f>IF(N354="zákl. prenesená",J354,0)</f>
        <v>0</v>
      </c>
      <c r="BH354" s="168">
        <f>IF(N354="zníž. prenesená",J354,0)</f>
        <v>0</v>
      </c>
      <c r="BI354" s="168">
        <f>IF(N354="nulová",J354,0)</f>
        <v>0</v>
      </c>
      <c r="BJ354" s="16" t="s">
        <v>82</v>
      </c>
      <c r="BK354" s="168">
        <f>ROUND(I354*H354,2)</f>
        <v>0</v>
      </c>
      <c r="BL354" s="16" t="s">
        <v>737</v>
      </c>
      <c r="BM354" s="167" t="s">
        <v>1299</v>
      </c>
    </row>
    <row r="355" spans="2:65" s="1" customFormat="1" ht="16.5" customHeight="1">
      <c r="B355" s="155"/>
      <c r="C355" s="195" t="s">
        <v>938</v>
      </c>
      <c r="D355" s="195" t="s">
        <v>224</v>
      </c>
      <c r="E355" s="196" t="s">
        <v>2106</v>
      </c>
      <c r="F355" s="197" t="s">
        <v>2107</v>
      </c>
      <c r="G355" s="198" t="s">
        <v>355</v>
      </c>
      <c r="H355" s="199">
        <v>1</v>
      </c>
      <c r="I355" s="200"/>
      <c r="J355" s="201">
        <f>ROUND(I355*H355,2)</f>
        <v>0</v>
      </c>
      <c r="K355" s="197" t="s">
        <v>1</v>
      </c>
      <c r="L355" s="202"/>
      <c r="M355" s="203" t="s">
        <v>1</v>
      </c>
      <c r="N355" s="204" t="s">
        <v>36</v>
      </c>
      <c r="O355" s="54"/>
      <c r="P355" s="165">
        <f>O355*H355</f>
        <v>0</v>
      </c>
      <c r="Q355" s="165">
        <v>0</v>
      </c>
      <c r="R355" s="165">
        <f>Q355*H355</f>
        <v>0</v>
      </c>
      <c r="S355" s="165">
        <v>0</v>
      </c>
      <c r="T355" s="166">
        <f>S355*H355</f>
        <v>0</v>
      </c>
      <c r="AR355" s="167" t="s">
        <v>1370</v>
      </c>
      <c r="AT355" s="167" t="s">
        <v>224</v>
      </c>
      <c r="AU355" s="167" t="s">
        <v>82</v>
      </c>
      <c r="AY355" s="16" t="s">
        <v>159</v>
      </c>
      <c r="BE355" s="168">
        <f>IF(N355="základná",J355,0)</f>
        <v>0</v>
      </c>
      <c r="BF355" s="168">
        <f>IF(N355="znížená",J355,0)</f>
        <v>0</v>
      </c>
      <c r="BG355" s="168">
        <f>IF(N355="zákl. prenesená",J355,0)</f>
        <v>0</v>
      </c>
      <c r="BH355" s="168">
        <f>IF(N355="zníž. prenesená",J355,0)</f>
        <v>0</v>
      </c>
      <c r="BI355" s="168">
        <f>IF(N355="nulová",J355,0)</f>
        <v>0</v>
      </c>
      <c r="BJ355" s="16" t="s">
        <v>82</v>
      </c>
      <c r="BK355" s="168">
        <f>ROUND(I355*H355,2)</f>
        <v>0</v>
      </c>
      <c r="BL355" s="16" t="s">
        <v>737</v>
      </c>
      <c r="BM355" s="167" t="s">
        <v>1302</v>
      </c>
    </row>
    <row r="356" spans="2:65" s="1" customFormat="1" ht="16.5" customHeight="1">
      <c r="B356" s="155"/>
      <c r="C356" s="195" t="s">
        <v>942</v>
      </c>
      <c r="D356" s="195" t="s">
        <v>224</v>
      </c>
      <c r="E356" s="196" t="s">
        <v>2188</v>
      </c>
      <c r="F356" s="197" t="s">
        <v>2189</v>
      </c>
      <c r="G356" s="198" t="s">
        <v>355</v>
      </c>
      <c r="H356" s="199">
        <v>1</v>
      </c>
      <c r="I356" s="200"/>
      <c r="J356" s="201">
        <f>ROUND(I356*H356,2)</f>
        <v>0</v>
      </c>
      <c r="K356" s="197" t="s">
        <v>1</v>
      </c>
      <c r="L356" s="202"/>
      <c r="M356" s="203" t="s">
        <v>1</v>
      </c>
      <c r="N356" s="204" t="s">
        <v>36</v>
      </c>
      <c r="O356" s="54"/>
      <c r="P356" s="165">
        <f>O356*H356</f>
        <v>0</v>
      </c>
      <c r="Q356" s="165">
        <v>0</v>
      </c>
      <c r="R356" s="165">
        <f>Q356*H356</f>
        <v>0</v>
      </c>
      <c r="S356" s="165">
        <v>0</v>
      </c>
      <c r="T356" s="166">
        <f>S356*H356</f>
        <v>0</v>
      </c>
      <c r="AR356" s="167" t="s">
        <v>1370</v>
      </c>
      <c r="AT356" s="167" t="s">
        <v>224</v>
      </c>
      <c r="AU356" s="167" t="s">
        <v>82</v>
      </c>
      <c r="AY356" s="16" t="s">
        <v>159</v>
      </c>
      <c r="BE356" s="168">
        <f>IF(N356="základná",J356,0)</f>
        <v>0</v>
      </c>
      <c r="BF356" s="168">
        <f>IF(N356="znížená",J356,0)</f>
        <v>0</v>
      </c>
      <c r="BG356" s="168">
        <f>IF(N356="zákl. prenesená",J356,0)</f>
        <v>0</v>
      </c>
      <c r="BH356" s="168">
        <f>IF(N356="zníž. prenesená",J356,0)</f>
        <v>0</v>
      </c>
      <c r="BI356" s="168">
        <f>IF(N356="nulová",J356,0)</f>
        <v>0</v>
      </c>
      <c r="BJ356" s="16" t="s">
        <v>82</v>
      </c>
      <c r="BK356" s="168">
        <f>ROUND(I356*H356,2)</f>
        <v>0</v>
      </c>
      <c r="BL356" s="16" t="s">
        <v>737</v>
      </c>
      <c r="BM356" s="167" t="s">
        <v>1305</v>
      </c>
    </row>
    <row r="357" spans="2:65" s="1" customFormat="1" ht="144">
      <c r="B357" s="31"/>
      <c r="D357" s="170" t="s">
        <v>179</v>
      </c>
      <c r="F357" s="186" t="s">
        <v>2190</v>
      </c>
      <c r="I357" s="95"/>
      <c r="L357" s="31"/>
      <c r="M357" s="187"/>
      <c r="N357" s="54"/>
      <c r="O357" s="54"/>
      <c r="P357" s="54"/>
      <c r="Q357" s="54"/>
      <c r="R357" s="54"/>
      <c r="S357" s="54"/>
      <c r="T357" s="55"/>
      <c r="AT357" s="16" t="s">
        <v>179</v>
      </c>
      <c r="AU357" s="16" t="s">
        <v>82</v>
      </c>
    </row>
    <row r="358" spans="2:65" s="1" customFormat="1" ht="24" customHeight="1">
      <c r="B358" s="155"/>
      <c r="C358" s="195" t="s">
        <v>946</v>
      </c>
      <c r="D358" s="195" t="s">
        <v>224</v>
      </c>
      <c r="E358" s="196" t="s">
        <v>2191</v>
      </c>
      <c r="F358" s="197" t="s">
        <v>2192</v>
      </c>
      <c r="G358" s="198" t="s">
        <v>355</v>
      </c>
      <c r="H358" s="199">
        <v>1</v>
      </c>
      <c r="I358" s="200"/>
      <c r="J358" s="201">
        <f>ROUND(I358*H358,2)</f>
        <v>0</v>
      </c>
      <c r="K358" s="197" t="s">
        <v>1</v>
      </c>
      <c r="L358" s="202"/>
      <c r="M358" s="203" t="s">
        <v>1</v>
      </c>
      <c r="N358" s="204" t="s">
        <v>36</v>
      </c>
      <c r="O358" s="54"/>
      <c r="P358" s="165">
        <f>O358*H358</f>
        <v>0</v>
      </c>
      <c r="Q358" s="165">
        <v>0</v>
      </c>
      <c r="R358" s="165">
        <f>Q358*H358</f>
        <v>0</v>
      </c>
      <c r="S358" s="165">
        <v>0</v>
      </c>
      <c r="T358" s="166">
        <f>S358*H358</f>
        <v>0</v>
      </c>
      <c r="AR358" s="167" t="s">
        <v>1370</v>
      </c>
      <c r="AT358" s="167" t="s">
        <v>224</v>
      </c>
      <c r="AU358" s="167" t="s">
        <v>82</v>
      </c>
      <c r="AY358" s="16" t="s">
        <v>159</v>
      </c>
      <c r="BE358" s="168">
        <f>IF(N358="základná",J358,0)</f>
        <v>0</v>
      </c>
      <c r="BF358" s="168">
        <f>IF(N358="znížená",J358,0)</f>
        <v>0</v>
      </c>
      <c r="BG358" s="168">
        <f>IF(N358="zákl. prenesená",J358,0)</f>
        <v>0</v>
      </c>
      <c r="BH358" s="168">
        <f>IF(N358="zníž. prenesená",J358,0)</f>
        <v>0</v>
      </c>
      <c r="BI358" s="168">
        <f>IF(N358="nulová",J358,0)</f>
        <v>0</v>
      </c>
      <c r="BJ358" s="16" t="s">
        <v>82</v>
      </c>
      <c r="BK358" s="168">
        <f>ROUND(I358*H358,2)</f>
        <v>0</v>
      </c>
      <c r="BL358" s="16" t="s">
        <v>737</v>
      </c>
      <c r="BM358" s="167" t="s">
        <v>1308</v>
      </c>
    </row>
    <row r="359" spans="2:65" s="1" customFormat="1" ht="172.8">
      <c r="B359" s="31"/>
      <c r="D359" s="170" t="s">
        <v>179</v>
      </c>
      <c r="F359" s="186" t="s">
        <v>2193</v>
      </c>
      <c r="I359" s="95"/>
      <c r="L359" s="31"/>
      <c r="M359" s="187"/>
      <c r="N359" s="54"/>
      <c r="O359" s="54"/>
      <c r="P359" s="54"/>
      <c r="Q359" s="54"/>
      <c r="R359" s="54"/>
      <c r="S359" s="54"/>
      <c r="T359" s="55"/>
      <c r="AT359" s="16" t="s">
        <v>179</v>
      </c>
      <c r="AU359" s="16" t="s">
        <v>82</v>
      </c>
    </row>
    <row r="360" spans="2:65" s="1" customFormat="1" ht="16.5" customHeight="1">
      <c r="B360" s="155"/>
      <c r="C360" s="195" t="s">
        <v>950</v>
      </c>
      <c r="D360" s="195" t="s">
        <v>224</v>
      </c>
      <c r="E360" s="196" t="s">
        <v>2111</v>
      </c>
      <c r="F360" s="197" t="s">
        <v>2112</v>
      </c>
      <c r="G360" s="198" t="s">
        <v>355</v>
      </c>
      <c r="H360" s="199">
        <v>5</v>
      </c>
      <c r="I360" s="200"/>
      <c r="J360" s="201">
        <f>ROUND(I360*H360,2)</f>
        <v>0</v>
      </c>
      <c r="K360" s="197" t="s">
        <v>1</v>
      </c>
      <c r="L360" s="202"/>
      <c r="M360" s="203" t="s">
        <v>1</v>
      </c>
      <c r="N360" s="204" t="s">
        <v>36</v>
      </c>
      <c r="O360" s="54"/>
      <c r="P360" s="165">
        <f>O360*H360</f>
        <v>0</v>
      </c>
      <c r="Q360" s="165">
        <v>0</v>
      </c>
      <c r="R360" s="165">
        <f>Q360*H360</f>
        <v>0</v>
      </c>
      <c r="S360" s="165">
        <v>0</v>
      </c>
      <c r="T360" s="166">
        <f>S360*H360</f>
        <v>0</v>
      </c>
      <c r="AR360" s="167" t="s">
        <v>1370</v>
      </c>
      <c r="AT360" s="167" t="s">
        <v>224</v>
      </c>
      <c r="AU360" s="167" t="s">
        <v>82</v>
      </c>
      <c r="AY360" s="16" t="s">
        <v>159</v>
      </c>
      <c r="BE360" s="168">
        <f>IF(N360="základná",J360,0)</f>
        <v>0</v>
      </c>
      <c r="BF360" s="168">
        <f>IF(N360="znížená",J360,0)</f>
        <v>0</v>
      </c>
      <c r="BG360" s="168">
        <f>IF(N360="zákl. prenesená",J360,0)</f>
        <v>0</v>
      </c>
      <c r="BH360" s="168">
        <f>IF(N360="zníž. prenesená",J360,0)</f>
        <v>0</v>
      </c>
      <c r="BI360" s="168">
        <f>IF(N360="nulová",J360,0)</f>
        <v>0</v>
      </c>
      <c r="BJ360" s="16" t="s">
        <v>82</v>
      </c>
      <c r="BK360" s="168">
        <f>ROUND(I360*H360,2)</f>
        <v>0</v>
      </c>
      <c r="BL360" s="16" t="s">
        <v>737</v>
      </c>
      <c r="BM360" s="167" t="s">
        <v>1311</v>
      </c>
    </row>
    <row r="361" spans="2:65" s="1" customFormat="1" ht="96">
      <c r="B361" s="31"/>
      <c r="D361" s="170" t="s">
        <v>179</v>
      </c>
      <c r="F361" s="186" t="s">
        <v>2113</v>
      </c>
      <c r="I361" s="95"/>
      <c r="L361" s="31"/>
      <c r="M361" s="187"/>
      <c r="N361" s="54"/>
      <c r="O361" s="54"/>
      <c r="P361" s="54"/>
      <c r="Q361" s="54"/>
      <c r="R361" s="54"/>
      <c r="S361" s="54"/>
      <c r="T361" s="55"/>
      <c r="AT361" s="16" t="s">
        <v>179</v>
      </c>
      <c r="AU361" s="16" t="s">
        <v>82</v>
      </c>
    </row>
    <row r="362" spans="2:65" s="1" customFormat="1" ht="16.5" customHeight="1">
      <c r="B362" s="155"/>
      <c r="C362" s="195" t="s">
        <v>955</v>
      </c>
      <c r="D362" s="195" t="s">
        <v>224</v>
      </c>
      <c r="E362" s="196" t="s">
        <v>2114</v>
      </c>
      <c r="F362" s="197" t="s">
        <v>2115</v>
      </c>
      <c r="G362" s="198" t="s">
        <v>355</v>
      </c>
      <c r="H362" s="199">
        <v>2</v>
      </c>
      <c r="I362" s="200"/>
      <c r="J362" s="201">
        <f>ROUND(I362*H362,2)</f>
        <v>0</v>
      </c>
      <c r="K362" s="197" t="s">
        <v>1</v>
      </c>
      <c r="L362" s="202"/>
      <c r="M362" s="203" t="s">
        <v>1</v>
      </c>
      <c r="N362" s="204" t="s">
        <v>36</v>
      </c>
      <c r="O362" s="54"/>
      <c r="P362" s="165">
        <f>O362*H362</f>
        <v>0</v>
      </c>
      <c r="Q362" s="165">
        <v>0</v>
      </c>
      <c r="R362" s="165">
        <f>Q362*H362</f>
        <v>0</v>
      </c>
      <c r="S362" s="165">
        <v>0</v>
      </c>
      <c r="T362" s="166">
        <f>S362*H362</f>
        <v>0</v>
      </c>
      <c r="AR362" s="167" t="s">
        <v>1370</v>
      </c>
      <c r="AT362" s="167" t="s">
        <v>224</v>
      </c>
      <c r="AU362" s="167" t="s">
        <v>82</v>
      </c>
      <c r="AY362" s="16" t="s">
        <v>159</v>
      </c>
      <c r="BE362" s="168">
        <f>IF(N362="základná",J362,0)</f>
        <v>0</v>
      </c>
      <c r="BF362" s="168">
        <f>IF(N362="znížená",J362,0)</f>
        <v>0</v>
      </c>
      <c r="BG362" s="168">
        <f>IF(N362="zákl. prenesená",J362,0)</f>
        <v>0</v>
      </c>
      <c r="BH362" s="168">
        <f>IF(N362="zníž. prenesená",J362,0)</f>
        <v>0</v>
      </c>
      <c r="BI362" s="168">
        <f>IF(N362="nulová",J362,0)</f>
        <v>0</v>
      </c>
      <c r="BJ362" s="16" t="s">
        <v>82</v>
      </c>
      <c r="BK362" s="168">
        <f>ROUND(I362*H362,2)</f>
        <v>0</v>
      </c>
      <c r="BL362" s="16" t="s">
        <v>737</v>
      </c>
      <c r="BM362" s="167" t="s">
        <v>1314</v>
      </c>
    </row>
    <row r="363" spans="2:65" s="1" customFormat="1" ht="96">
      <c r="B363" s="31"/>
      <c r="D363" s="170" t="s">
        <v>179</v>
      </c>
      <c r="F363" s="186" t="s">
        <v>2116</v>
      </c>
      <c r="I363" s="95"/>
      <c r="L363" s="31"/>
      <c r="M363" s="187"/>
      <c r="N363" s="54"/>
      <c r="O363" s="54"/>
      <c r="P363" s="54"/>
      <c r="Q363" s="54"/>
      <c r="R363" s="54"/>
      <c r="S363" s="54"/>
      <c r="T363" s="55"/>
      <c r="AT363" s="16" t="s">
        <v>179</v>
      </c>
      <c r="AU363" s="16" t="s">
        <v>82</v>
      </c>
    </row>
    <row r="364" spans="2:65" s="1" customFormat="1" ht="16.5" customHeight="1">
      <c r="B364" s="155"/>
      <c r="C364" s="195" t="s">
        <v>959</v>
      </c>
      <c r="D364" s="195" t="s">
        <v>224</v>
      </c>
      <c r="E364" s="196" t="s">
        <v>2117</v>
      </c>
      <c r="F364" s="197" t="s">
        <v>2118</v>
      </c>
      <c r="G364" s="198" t="s">
        <v>355</v>
      </c>
      <c r="H364" s="199">
        <v>30</v>
      </c>
      <c r="I364" s="200"/>
      <c r="J364" s="201">
        <f>ROUND(I364*H364,2)</f>
        <v>0</v>
      </c>
      <c r="K364" s="197" t="s">
        <v>1</v>
      </c>
      <c r="L364" s="202"/>
      <c r="M364" s="203" t="s">
        <v>1</v>
      </c>
      <c r="N364" s="204" t="s">
        <v>36</v>
      </c>
      <c r="O364" s="54"/>
      <c r="P364" s="165">
        <f>O364*H364</f>
        <v>0</v>
      </c>
      <c r="Q364" s="165">
        <v>0</v>
      </c>
      <c r="R364" s="165">
        <f>Q364*H364</f>
        <v>0</v>
      </c>
      <c r="S364" s="165">
        <v>0</v>
      </c>
      <c r="T364" s="166">
        <f>S364*H364</f>
        <v>0</v>
      </c>
      <c r="AR364" s="167" t="s">
        <v>1370</v>
      </c>
      <c r="AT364" s="167" t="s">
        <v>224</v>
      </c>
      <c r="AU364" s="167" t="s">
        <v>82</v>
      </c>
      <c r="AY364" s="16" t="s">
        <v>159</v>
      </c>
      <c r="BE364" s="168">
        <f>IF(N364="základná",J364,0)</f>
        <v>0</v>
      </c>
      <c r="BF364" s="168">
        <f>IF(N364="znížená",J364,0)</f>
        <v>0</v>
      </c>
      <c r="BG364" s="168">
        <f>IF(N364="zákl. prenesená",J364,0)</f>
        <v>0</v>
      </c>
      <c r="BH364" s="168">
        <f>IF(N364="zníž. prenesená",J364,0)</f>
        <v>0</v>
      </c>
      <c r="BI364" s="168">
        <f>IF(N364="nulová",J364,0)</f>
        <v>0</v>
      </c>
      <c r="BJ364" s="16" t="s">
        <v>82</v>
      </c>
      <c r="BK364" s="168">
        <f>ROUND(I364*H364,2)</f>
        <v>0</v>
      </c>
      <c r="BL364" s="16" t="s">
        <v>737</v>
      </c>
      <c r="BM364" s="167" t="s">
        <v>1317</v>
      </c>
    </row>
    <row r="365" spans="2:65" s="1" customFormat="1" ht="96">
      <c r="B365" s="31"/>
      <c r="D365" s="170" t="s">
        <v>179</v>
      </c>
      <c r="F365" s="186" t="s">
        <v>2119</v>
      </c>
      <c r="I365" s="95"/>
      <c r="L365" s="31"/>
      <c r="M365" s="187"/>
      <c r="N365" s="54"/>
      <c r="O365" s="54"/>
      <c r="P365" s="54"/>
      <c r="Q365" s="54"/>
      <c r="R365" s="54"/>
      <c r="S365" s="54"/>
      <c r="T365" s="55"/>
      <c r="AT365" s="16" t="s">
        <v>179</v>
      </c>
      <c r="AU365" s="16" t="s">
        <v>82</v>
      </c>
    </row>
    <row r="366" spans="2:65" s="1" customFormat="1" ht="16.5" customHeight="1">
      <c r="B366" s="155"/>
      <c r="C366" s="195" t="s">
        <v>963</v>
      </c>
      <c r="D366" s="195" t="s">
        <v>224</v>
      </c>
      <c r="E366" s="196" t="s">
        <v>2120</v>
      </c>
      <c r="F366" s="197" t="s">
        <v>2121</v>
      </c>
      <c r="G366" s="198" t="s">
        <v>355</v>
      </c>
      <c r="H366" s="199">
        <v>40</v>
      </c>
      <c r="I366" s="200"/>
      <c r="J366" s="201">
        <f>ROUND(I366*H366,2)</f>
        <v>0</v>
      </c>
      <c r="K366" s="197" t="s">
        <v>1</v>
      </c>
      <c r="L366" s="202"/>
      <c r="M366" s="203" t="s">
        <v>1</v>
      </c>
      <c r="N366" s="204" t="s">
        <v>36</v>
      </c>
      <c r="O366" s="54"/>
      <c r="P366" s="165">
        <f>O366*H366</f>
        <v>0</v>
      </c>
      <c r="Q366" s="165">
        <v>0</v>
      </c>
      <c r="R366" s="165">
        <f>Q366*H366</f>
        <v>0</v>
      </c>
      <c r="S366" s="165">
        <v>0</v>
      </c>
      <c r="T366" s="166">
        <f>S366*H366</f>
        <v>0</v>
      </c>
      <c r="AR366" s="167" t="s">
        <v>1370</v>
      </c>
      <c r="AT366" s="167" t="s">
        <v>224</v>
      </c>
      <c r="AU366" s="167" t="s">
        <v>82</v>
      </c>
      <c r="AY366" s="16" t="s">
        <v>159</v>
      </c>
      <c r="BE366" s="168">
        <f>IF(N366="základná",J366,0)</f>
        <v>0</v>
      </c>
      <c r="BF366" s="168">
        <f>IF(N366="znížená",J366,0)</f>
        <v>0</v>
      </c>
      <c r="BG366" s="168">
        <f>IF(N366="zákl. prenesená",J366,0)</f>
        <v>0</v>
      </c>
      <c r="BH366" s="168">
        <f>IF(N366="zníž. prenesená",J366,0)</f>
        <v>0</v>
      </c>
      <c r="BI366" s="168">
        <f>IF(N366="nulová",J366,0)</f>
        <v>0</v>
      </c>
      <c r="BJ366" s="16" t="s">
        <v>82</v>
      </c>
      <c r="BK366" s="168">
        <f>ROUND(I366*H366,2)</f>
        <v>0</v>
      </c>
      <c r="BL366" s="16" t="s">
        <v>737</v>
      </c>
      <c r="BM366" s="167" t="s">
        <v>1320</v>
      </c>
    </row>
    <row r="367" spans="2:65" s="1" customFormat="1" ht="96">
      <c r="B367" s="31"/>
      <c r="D367" s="170" t="s">
        <v>179</v>
      </c>
      <c r="F367" s="186" t="s">
        <v>2122</v>
      </c>
      <c r="I367" s="95"/>
      <c r="L367" s="31"/>
      <c r="M367" s="187"/>
      <c r="N367" s="54"/>
      <c r="O367" s="54"/>
      <c r="P367" s="54"/>
      <c r="Q367" s="54"/>
      <c r="R367" s="54"/>
      <c r="S367" s="54"/>
      <c r="T367" s="55"/>
      <c r="AT367" s="16" t="s">
        <v>179</v>
      </c>
      <c r="AU367" s="16" t="s">
        <v>82</v>
      </c>
    </row>
    <row r="368" spans="2:65" s="1" customFormat="1" ht="16.5" customHeight="1">
      <c r="B368" s="155"/>
      <c r="C368" s="195" t="s">
        <v>969</v>
      </c>
      <c r="D368" s="195" t="s">
        <v>224</v>
      </c>
      <c r="E368" s="196" t="s">
        <v>2123</v>
      </c>
      <c r="F368" s="197" t="s">
        <v>2124</v>
      </c>
      <c r="G368" s="198" t="s">
        <v>355</v>
      </c>
      <c r="H368" s="199">
        <v>6</v>
      </c>
      <c r="I368" s="200"/>
      <c r="J368" s="201">
        <f>ROUND(I368*H368,2)</f>
        <v>0</v>
      </c>
      <c r="K368" s="197" t="s">
        <v>1</v>
      </c>
      <c r="L368" s="202"/>
      <c r="M368" s="203" t="s">
        <v>1</v>
      </c>
      <c r="N368" s="204" t="s">
        <v>36</v>
      </c>
      <c r="O368" s="54"/>
      <c r="P368" s="165">
        <f>O368*H368</f>
        <v>0</v>
      </c>
      <c r="Q368" s="165">
        <v>0</v>
      </c>
      <c r="R368" s="165">
        <f>Q368*H368</f>
        <v>0</v>
      </c>
      <c r="S368" s="165">
        <v>0</v>
      </c>
      <c r="T368" s="166">
        <f>S368*H368</f>
        <v>0</v>
      </c>
      <c r="AR368" s="167" t="s">
        <v>1370</v>
      </c>
      <c r="AT368" s="167" t="s">
        <v>224</v>
      </c>
      <c r="AU368" s="167" t="s">
        <v>82</v>
      </c>
      <c r="AY368" s="16" t="s">
        <v>159</v>
      </c>
      <c r="BE368" s="168">
        <f>IF(N368="základná",J368,0)</f>
        <v>0</v>
      </c>
      <c r="BF368" s="168">
        <f>IF(N368="znížená",J368,0)</f>
        <v>0</v>
      </c>
      <c r="BG368" s="168">
        <f>IF(N368="zákl. prenesená",J368,0)</f>
        <v>0</v>
      </c>
      <c r="BH368" s="168">
        <f>IF(N368="zníž. prenesená",J368,0)</f>
        <v>0</v>
      </c>
      <c r="BI368" s="168">
        <f>IF(N368="nulová",J368,0)</f>
        <v>0</v>
      </c>
      <c r="BJ368" s="16" t="s">
        <v>82</v>
      </c>
      <c r="BK368" s="168">
        <f>ROUND(I368*H368,2)</f>
        <v>0</v>
      </c>
      <c r="BL368" s="16" t="s">
        <v>737</v>
      </c>
      <c r="BM368" s="167" t="s">
        <v>1323</v>
      </c>
    </row>
    <row r="369" spans="2:65" s="1" customFormat="1" ht="96">
      <c r="B369" s="31"/>
      <c r="D369" s="170" t="s">
        <v>179</v>
      </c>
      <c r="F369" s="186" t="s">
        <v>2125</v>
      </c>
      <c r="I369" s="95"/>
      <c r="L369" s="31"/>
      <c r="M369" s="187"/>
      <c r="N369" s="54"/>
      <c r="O369" s="54"/>
      <c r="P369" s="54"/>
      <c r="Q369" s="54"/>
      <c r="R369" s="54"/>
      <c r="S369" s="54"/>
      <c r="T369" s="55"/>
      <c r="AT369" s="16" t="s">
        <v>179</v>
      </c>
      <c r="AU369" s="16" t="s">
        <v>82</v>
      </c>
    </row>
    <row r="370" spans="2:65" s="1" customFormat="1" ht="16.5" customHeight="1">
      <c r="B370" s="155"/>
      <c r="C370" s="195" t="s">
        <v>975</v>
      </c>
      <c r="D370" s="195" t="s">
        <v>224</v>
      </c>
      <c r="E370" s="196" t="s">
        <v>2126</v>
      </c>
      <c r="F370" s="197" t="s">
        <v>2127</v>
      </c>
      <c r="G370" s="198" t="s">
        <v>355</v>
      </c>
      <c r="H370" s="199">
        <v>2</v>
      </c>
      <c r="I370" s="200"/>
      <c r="J370" s="201">
        <f>ROUND(I370*H370,2)</f>
        <v>0</v>
      </c>
      <c r="K370" s="197" t="s">
        <v>1</v>
      </c>
      <c r="L370" s="202"/>
      <c r="M370" s="203" t="s">
        <v>1</v>
      </c>
      <c r="N370" s="204" t="s">
        <v>36</v>
      </c>
      <c r="O370" s="54"/>
      <c r="P370" s="165">
        <f>O370*H370</f>
        <v>0</v>
      </c>
      <c r="Q370" s="165">
        <v>0</v>
      </c>
      <c r="R370" s="165">
        <f>Q370*H370</f>
        <v>0</v>
      </c>
      <c r="S370" s="165">
        <v>0</v>
      </c>
      <c r="T370" s="166">
        <f>S370*H370</f>
        <v>0</v>
      </c>
      <c r="AR370" s="167" t="s">
        <v>1370</v>
      </c>
      <c r="AT370" s="167" t="s">
        <v>224</v>
      </c>
      <c r="AU370" s="167" t="s">
        <v>82</v>
      </c>
      <c r="AY370" s="16" t="s">
        <v>159</v>
      </c>
      <c r="BE370" s="168">
        <f>IF(N370="základná",J370,0)</f>
        <v>0</v>
      </c>
      <c r="BF370" s="168">
        <f>IF(N370="znížená",J370,0)</f>
        <v>0</v>
      </c>
      <c r="BG370" s="168">
        <f>IF(N370="zákl. prenesená",J370,0)</f>
        <v>0</v>
      </c>
      <c r="BH370" s="168">
        <f>IF(N370="zníž. prenesená",J370,0)</f>
        <v>0</v>
      </c>
      <c r="BI370" s="168">
        <f>IF(N370="nulová",J370,0)</f>
        <v>0</v>
      </c>
      <c r="BJ370" s="16" t="s">
        <v>82</v>
      </c>
      <c r="BK370" s="168">
        <f>ROUND(I370*H370,2)</f>
        <v>0</v>
      </c>
      <c r="BL370" s="16" t="s">
        <v>737</v>
      </c>
      <c r="BM370" s="167" t="s">
        <v>1326</v>
      </c>
    </row>
    <row r="371" spans="2:65" s="1" customFormat="1" ht="86.4">
      <c r="B371" s="31"/>
      <c r="D371" s="170" t="s">
        <v>179</v>
      </c>
      <c r="F371" s="186" t="s">
        <v>2128</v>
      </c>
      <c r="I371" s="95"/>
      <c r="L371" s="31"/>
      <c r="M371" s="187"/>
      <c r="N371" s="54"/>
      <c r="O371" s="54"/>
      <c r="P371" s="54"/>
      <c r="Q371" s="54"/>
      <c r="R371" s="54"/>
      <c r="S371" s="54"/>
      <c r="T371" s="55"/>
      <c r="AT371" s="16" t="s">
        <v>179</v>
      </c>
      <c r="AU371" s="16" t="s">
        <v>82</v>
      </c>
    </row>
    <row r="372" spans="2:65" s="1" customFormat="1" ht="16.5" customHeight="1">
      <c r="B372" s="155"/>
      <c r="C372" s="195" t="s">
        <v>982</v>
      </c>
      <c r="D372" s="195" t="s">
        <v>224</v>
      </c>
      <c r="E372" s="196" t="s">
        <v>2129</v>
      </c>
      <c r="F372" s="197" t="s">
        <v>2130</v>
      </c>
      <c r="G372" s="198" t="s">
        <v>355</v>
      </c>
      <c r="H372" s="199">
        <v>30</v>
      </c>
      <c r="I372" s="200"/>
      <c r="J372" s="201">
        <f>ROUND(I372*H372,2)</f>
        <v>0</v>
      </c>
      <c r="K372" s="197" t="s">
        <v>1</v>
      </c>
      <c r="L372" s="202"/>
      <c r="M372" s="203" t="s">
        <v>1</v>
      </c>
      <c r="N372" s="204" t="s">
        <v>36</v>
      </c>
      <c r="O372" s="54"/>
      <c r="P372" s="165">
        <f>O372*H372</f>
        <v>0</v>
      </c>
      <c r="Q372" s="165">
        <v>0</v>
      </c>
      <c r="R372" s="165">
        <f>Q372*H372</f>
        <v>0</v>
      </c>
      <c r="S372" s="165">
        <v>0</v>
      </c>
      <c r="T372" s="166">
        <f>S372*H372</f>
        <v>0</v>
      </c>
      <c r="AR372" s="167" t="s">
        <v>1370</v>
      </c>
      <c r="AT372" s="167" t="s">
        <v>224</v>
      </c>
      <c r="AU372" s="167" t="s">
        <v>82</v>
      </c>
      <c r="AY372" s="16" t="s">
        <v>159</v>
      </c>
      <c r="BE372" s="168">
        <f>IF(N372="základná",J372,0)</f>
        <v>0</v>
      </c>
      <c r="BF372" s="168">
        <f>IF(N372="znížená",J372,0)</f>
        <v>0</v>
      </c>
      <c r="BG372" s="168">
        <f>IF(N372="zákl. prenesená",J372,0)</f>
        <v>0</v>
      </c>
      <c r="BH372" s="168">
        <f>IF(N372="zníž. prenesená",J372,0)</f>
        <v>0</v>
      </c>
      <c r="BI372" s="168">
        <f>IF(N372="nulová",J372,0)</f>
        <v>0</v>
      </c>
      <c r="BJ372" s="16" t="s">
        <v>82</v>
      </c>
      <c r="BK372" s="168">
        <f>ROUND(I372*H372,2)</f>
        <v>0</v>
      </c>
      <c r="BL372" s="16" t="s">
        <v>737</v>
      </c>
      <c r="BM372" s="167" t="s">
        <v>1329</v>
      </c>
    </row>
    <row r="373" spans="2:65" s="1" customFormat="1" ht="67.2">
      <c r="B373" s="31"/>
      <c r="D373" s="170" t="s">
        <v>179</v>
      </c>
      <c r="F373" s="186" t="s">
        <v>2131</v>
      </c>
      <c r="I373" s="95"/>
      <c r="L373" s="31"/>
      <c r="M373" s="187"/>
      <c r="N373" s="54"/>
      <c r="O373" s="54"/>
      <c r="P373" s="54"/>
      <c r="Q373" s="54"/>
      <c r="R373" s="54"/>
      <c r="S373" s="54"/>
      <c r="T373" s="55"/>
      <c r="AT373" s="16" t="s">
        <v>179</v>
      </c>
      <c r="AU373" s="16" t="s">
        <v>82</v>
      </c>
    </row>
    <row r="374" spans="2:65" s="1" customFormat="1" ht="16.5" customHeight="1">
      <c r="B374" s="155"/>
      <c r="C374" s="195" t="s">
        <v>989</v>
      </c>
      <c r="D374" s="195" t="s">
        <v>224</v>
      </c>
      <c r="E374" s="196" t="s">
        <v>2132</v>
      </c>
      <c r="F374" s="197" t="s">
        <v>2133</v>
      </c>
      <c r="G374" s="198" t="s">
        <v>355</v>
      </c>
      <c r="H374" s="199">
        <v>40</v>
      </c>
      <c r="I374" s="200"/>
      <c r="J374" s="201">
        <f>ROUND(I374*H374,2)</f>
        <v>0</v>
      </c>
      <c r="K374" s="197" t="s">
        <v>1</v>
      </c>
      <c r="L374" s="202"/>
      <c r="M374" s="203" t="s">
        <v>1</v>
      </c>
      <c r="N374" s="204" t="s">
        <v>36</v>
      </c>
      <c r="O374" s="54"/>
      <c r="P374" s="165">
        <f>O374*H374</f>
        <v>0</v>
      </c>
      <c r="Q374" s="165">
        <v>0</v>
      </c>
      <c r="R374" s="165">
        <f>Q374*H374</f>
        <v>0</v>
      </c>
      <c r="S374" s="165">
        <v>0</v>
      </c>
      <c r="T374" s="166">
        <f>S374*H374</f>
        <v>0</v>
      </c>
      <c r="AR374" s="167" t="s">
        <v>1370</v>
      </c>
      <c r="AT374" s="167" t="s">
        <v>224</v>
      </c>
      <c r="AU374" s="167" t="s">
        <v>82</v>
      </c>
      <c r="AY374" s="16" t="s">
        <v>159</v>
      </c>
      <c r="BE374" s="168">
        <f>IF(N374="základná",J374,0)</f>
        <v>0</v>
      </c>
      <c r="BF374" s="168">
        <f>IF(N374="znížená",J374,0)</f>
        <v>0</v>
      </c>
      <c r="BG374" s="168">
        <f>IF(N374="zákl. prenesená",J374,0)</f>
        <v>0</v>
      </c>
      <c r="BH374" s="168">
        <f>IF(N374="zníž. prenesená",J374,0)</f>
        <v>0</v>
      </c>
      <c r="BI374" s="168">
        <f>IF(N374="nulová",J374,0)</f>
        <v>0</v>
      </c>
      <c r="BJ374" s="16" t="s">
        <v>82</v>
      </c>
      <c r="BK374" s="168">
        <f>ROUND(I374*H374,2)</f>
        <v>0</v>
      </c>
      <c r="BL374" s="16" t="s">
        <v>737</v>
      </c>
      <c r="BM374" s="167" t="s">
        <v>1332</v>
      </c>
    </row>
    <row r="375" spans="2:65" s="1" customFormat="1" ht="76.8">
      <c r="B375" s="31"/>
      <c r="D375" s="170" t="s">
        <v>179</v>
      </c>
      <c r="F375" s="186" t="s">
        <v>2134</v>
      </c>
      <c r="I375" s="95"/>
      <c r="L375" s="31"/>
      <c r="M375" s="187"/>
      <c r="N375" s="54"/>
      <c r="O375" s="54"/>
      <c r="P375" s="54"/>
      <c r="Q375" s="54"/>
      <c r="R375" s="54"/>
      <c r="S375" s="54"/>
      <c r="T375" s="55"/>
      <c r="AT375" s="16" t="s">
        <v>179</v>
      </c>
      <c r="AU375" s="16" t="s">
        <v>82</v>
      </c>
    </row>
    <row r="376" spans="2:65" s="1" customFormat="1" ht="16.5" customHeight="1">
      <c r="B376" s="155"/>
      <c r="C376" s="195" t="s">
        <v>994</v>
      </c>
      <c r="D376" s="195" t="s">
        <v>224</v>
      </c>
      <c r="E376" s="196" t="s">
        <v>2135</v>
      </c>
      <c r="F376" s="197" t="s">
        <v>2136</v>
      </c>
      <c r="G376" s="198" t="s">
        <v>355</v>
      </c>
      <c r="H376" s="199">
        <v>6</v>
      </c>
      <c r="I376" s="200"/>
      <c r="J376" s="201">
        <f>ROUND(I376*H376,2)</f>
        <v>0</v>
      </c>
      <c r="K376" s="197" t="s">
        <v>1</v>
      </c>
      <c r="L376" s="202"/>
      <c r="M376" s="203" t="s">
        <v>1</v>
      </c>
      <c r="N376" s="204" t="s">
        <v>36</v>
      </c>
      <c r="O376" s="54"/>
      <c r="P376" s="165">
        <f>O376*H376</f>
        <v>0</v>
      </c>
      <c r="Q376" s="165">
        <v>0</v>
      </c>
      <c r="R376" s="165">
        <f>Q376*H376</f>
        <v>0</v>
      </c>
      <c r="S376" s="165">
        <v>0</v>
      </c>
      <c r="T376" s="166">
        <f>S376*H376</f>
        <v>0</v>
      </c>
      <c r="AR376" s="167" t="s">
        <v>1370</v>
      </c>
      <c r="AT376" s="167" t="s">
        <v>224</v>
      </c>
      <c r="AU376" s="167" t="s">
        <v>82</v>
      </c>
      <c r="AY376" s="16" t="s">
        <v>159</v>
      </c>
      <c r="BE376" s="168">
        <f>IF(N376="základná",J376,0)</f>
        <v>0</v>
      </c>
      <c r="BF376" s="168">
        <f>IF(N376="znížená",J376,0)</f>
        <v>0</v>
      </c>
      <c r="BG376" s="168">
        <f>IF(N376="zákl. prenesená",J376,0)</f>
        <v>0</v>
      </c>
      <c r="BH376" s="168">
        <f>IF(N376="zníž. prenesená",J376,0)</f>
        <v>0</v>
      </c>
      <c r="BI376" s="168">
        <f>IF(N376="nulová",J376,0)</f>
        <v>0</v>
      </c>
      <c r="BJ376" s="16" t="s">
        <v>82</v>
      </c>
      <c r="BK376" s="168">
        <f>ROUND(I376*H376,2)</f>
        <v>0</v>
      </c>
      <c r="BL376" s="16" t="s">
        <v>737</v>
      </c>
      <c r="BM376" s="167" t="s">
        <v>1335</v>
      </c>
    </row>
    <row r="377" spans="2:65" s="1" customFormat="1" ht="67.2">
      <c r="B377" s="31"/>
      <c r="D377" s="170" t="s">
        <v>179</v>
      </c>
      <c r="F377" s="186" t="s">
        <v>2137</v>
      </c>
      <c r="I377" s="95"/>
      <c r="L377" s="31"/>
      <c r="M377" s="187"/>
      <c r="N377" s="54"/>
      <c r="O377" s="54"/>
      <c r="P377" s="54"/>
      <c r="Q377" s="54"/>
      <c r="R377" s="54"/>
      <c r="S377" s="54"/>
      <c r="T377" s="55"/>
      <c r="AT377" s="16" t="s">
        <v>179</v>
      </c>
      <c r="AU377" s="16" t="s">
        <v>82</v>
      </c>
    </row>
    <row r="378" spans="2:65" s="1" customFormat="1" ht="16.5" customHeight="1">
      <c r="B378" s="155"/>
      <c r="C378" s="195" t="s">
        <v>1000</v>
      </c>
      <c r="D378" s="195" t="s">
        <v>224</v>
      </c>
      <c r="E378" s="196" t="s">
        <v>2138</v>
      </c>
      <c r="F378" s="197" t="s">
        <v>2139</v>
      </c>
      <c r="G378" s="198" t="s">
        <v>355</v>
      </c>
      <c r="H378" s="199">
        <v>2</v>
      </c>
      <c r="I378" s="200"/>
      <c r="J378" s="201">
        <f>ROUND(I378*H378,2)</f>
        <v>0</v>
      </c>
      <c r="K378" s="197" t="s">
        <v>1</v>
      </c>
      <c r="L378" s="202"/>
      <c r="M378" s="203" t="s">
        <v>1</v>
      </c>
      <c r="N378" s="204" t="s">
        <v>36</v>
      </c>
      <c r="O378" s="54"/>
      <c r="P378" s="165">
        <f>O378*H378</f>
        <v>0</v>
      </c>
      <c r="Q378" s="165">
        <v>0</v>
      </c>
      <c r="R378" s="165">
        <f>Q378*H378</f>
        <v>0</v>
      </c>
      <c r="S378" s="165">
        <v>0</v>
      </c>
      <c r="T378" s="166">
        <f>S378*H378</f>
        <v>0</v>
      </c>
      <c r="AR378" s="167" t="s">
        <v>1370</v>
      </c>
      <c r="AT378" s="167" t="s">
        <v>224</v>
      </c>
      <c r="AU378" s="167" t="s">
        <v>82</v>
      </c>
      <c r="AY378" s="16" t="s">
        <v>159</v>
      </c>
      <c r="BE378" s="168">
        <f>IF(N378="základná",J378,0)</f>
        <v>0</v>
      </c>
      <c r="BF378" s="168">
        <f>IF(N378="znížená",J378,0)</f>
        <v>0</v>
      </c>
      <c r="BG378" s="168">
        <f>IF(N378="zákl. prenesená",J378,0)</f>
        <v>0</v>
      </c>
      <c r="BH378" s="168">
        <f>IF(N378="zníž. prenesená",J378,0)</f>
        <v>0</v>
      </c>
      <c r="BI378" s="168">
        <f>IF(N378="nulová",J378,0)</f>
        <v>0</v>
      </c>
      <c r="BJ378" s="16" t="s">
        <v>82</v>
      </c>
      <c r="BK378" s="168">
        <f>ROUND(I378*H378,2)</f>
        <v>0</v>
      </c>
      <c r="BL378" s="16" t="s">
        <v>737</v>
      </c>
      <c r="BM378" s="167" t="s">
        <v>1338</v>
      </c>
    </row>
    <row r="379" spans="2:65" s="1" customFormat="1" ht="57.6">
      <c r="B379" s="31"/>
      <c r="D379" s="170" t="s">
        <v>179</v>
      </c>
      <c r="F379" s="186" t="s">
        <v>2140</v>
      </c>
      <c r="I379" s="95"/>
      <c r="L379" s="31"/>
      <c r="M379" s="187"/>
      <c r="N379" s="54"/>
      <c r="O379" s="54"/>
      <c r="P379" s="54"/>
      <c r="Q379" s="54"/>
      <c r="R379" s="54"/>
      <c r="S379" s="54"/>
      <c r="T379" s="55"/>
      <c r="AT379" s="16" t="s">
        <v>179</v>
      </c>
      <c r="AU379" s="16" t="s">
        <v>82</v>
      </c>
    </row>
    <row r="380" spans="2:65" s="1" customFormat="1" ht="16.5" customHeight="1">
      <c r="B380" s="155"/>
      <c r="C380" s="195" t="s">
        <v>1006</v>
      </c>
      <c r="D380" s="195" t="s">
        <v>224</v>
      </c>
      <c r="E380" s="196" t="s">
        <v>2141</v>
      </c>
      <c r="F380" s="197" t="s">
        <v>2142</v>
      </c>
      <c r="G380" s="198" t="s">
        <v>355</v>
      </c>
      <c r="H380" s="199">
        <v>12</v>
      </c>
      <c r="I380" s="200"/>
      <c r="J380" s="201">
        <f>ROUND(I380*H380,2)</f>
        <v>0</v>
      </c>
      <c r="K380" s="197" t="s">
        <v>1</v>
      </c>
      <c r="L380" s="202"/>
      <c r="M380" s="203" t="s">
        <v>1</v>
      </c>
      <c r="N380" s="204" t="s">
        <v>36</v>
      </c>
      <c r="O380" s="54"/>
      <c r="P380" s="165">
        <f>O380*H380</f>
        <v>0</v>
      </c>
      <c r="Q380" s="165">
        <v>0</v>
      </c>
      <c r="R380" s="165">
        <f>Q380*H380</f>
        <v>0</v>
      </c>
      <c r="S380" s="165">
        <v>0</v>
      </c>
      <c r="T380" s="166">
        <f>S380*H380</f>
        <v>0</v>
      </c>
      <c r="AR380" s="167" t="s">
        <v>1370</v>
      </c>
      <c r="AT380" s="167" t="s">
        <v>224</v>
      </c>
      <c r="AU380" s="167" t="s">
        <v>82</v>
      </c>
      <c r="AY380" s="16" t="s">
        <v>159</v>
      </c>
      <c r="BE380" s="168">
        <f>IF(N380="základná",J380,0)</f>
        <v>0</v>
      </c>
      <c r="BF380" s="168">
        <f>IF(N380="znížená",J380,0)</f>
        <v>0</v>
      </c>
      <c r="BG380" s="168">
        <f>IF(N380="zákl. prenesená",J380,0)</f>
        <v>0</v>
      </c>
      <c r="BH380" s="168">
        <f>IF(N380="zníž. prenesená",J380,0)</f>
        <v>0</v>
      </c>
      <c r="BI380" s="168">
        <f>IF(N380="nulová",J380,0)</f>
        <v>0</v>
      </c>
      <c r="BJ380" s="16" t="s">
        <v>82</v>
      </c>
      <c r="BK380" s="168">
        <f>ROUND(I380*H380,2)</f>
        <v>0</v>
      </c>
      <c r="BL380" s="16" t="s">
        <v>737</v>
      </c>
      <c r="BM380" s="167" t="s">
        <v>1341</v>
      </c>
    </row>
    <row r="381" spans="2:65" s="1" customFormat="1" ht="57.6">
      <c r="B381" s="31"/>
      <c r="D381" s="170" t="s">
        <v>179</v>
      </c>
      <c r="F381" s="186" t="s">
        <v>2143</v>
      </c>
      <c r="I381" s="95"/>
      <c r="L381" s="31"/>
      <c r="M381" s="187"/>
      <c r="N381" s="54"/>
      <c r="O381" s="54"/>
      <c r="P381" s="54"/>
      <c r="Q381" s="54"/>
      <c r="R381" s="54"/>
      <c r="S381" s="54"/>
      <c r="T381" s="55"/>
      <c r="AT381" s="16" t="s">
        <v>179</v>
      </c>
      <c r="AU381" s="16" t="s">
        <v>82</v>
      </c>
    </row>
    <row r="382" spans="2:65" s="1" customFormat="1" ht="24" customHeight="1">
      <c r="B382" s="155"/>
      <c r="C382" s="195" t="s">
        <v>1011</v>
      </c>
      <c r="D382" s="195" t="s">
        <v>224</v>
      </c>
      <c r="E382" s="196" t="s">
        <v>2144</v>
      </c>
      <c r="F382" s="197" t="s">
        <v>2145</v>
      </c>
      <c r="G382" s="198" t="s">
        <v>355</v>
      </c>
      <c r="H382" s="199">
        <v>10</v>
      </c>
      <c r="I382" s="200"/>
      <c r="J382" s="201">
        <f>ROUND(I382*H382,2)</f>
        <v>0</v>
      </c>
      <c r="K382" s="197" t="s">
        <v>1</v>
      </c>
      <c r="L382" s="202"/>
      <c r="M382" s="203" t="s">
        <v>1</v>
      </c>
      <c r="N382" s="204" t="s">
        <v>36</v>
      </c>
      <c r="O382" s="54"/>
      <c r="P382" s="165">
        <f>O382*H382</f>
        <v>0</v>
      </c>
      <c r="Q382" s="165">
        <v>0</v>
      </c>
      <c r="R382" s="165">
        <f>Q382*H382</f>
        <v>0</v>
      </c>
      <c r="S382" s="165">
        <v>0</v>
      </c>
      <c r="T382" s="166">
        <f>S382*H382</f>
        <v>0</v>
      </c>
      <c r="AR382" s="167" t="s">
        <v>1370</v>
      </c>
      <c r="AT382" s="167" t="s">
        <v>224</v>
      </c>
      <c r="AU382" s="167" t="s">
        <v>82</v>
      </c>
      <c r="AY382" s="16" t="s">
        <v>159</v>
      </c>
      <c r="BE382" s="168">
        <f>IF(N382="základná",J382,0)</f>
        <v>0</v>
      </c>
      <c r="BF382" s="168">
        <f>IF(N382="znížená",J382,0)</f>
        <v>0</v>
      </c>
      <c r="BG382" s="168">
        <f>IF(N382="zákl. prenesená",J382,0)</f>
        <v>0</v>
      </c>
      <c r="BH382" s="168">
        <f>IF(N382="zníž. prenesená",J382,0)</f>
        <v>0</v>
      </c>
      <c r="BI382" s="168">
        <f>IF(N382="nulová",J382,0)</f>
        <v>0</v>
      </c>
      <c r="BJ382" s="16" t="s">
        <v>82</v>
      </c>
      <c r="BK382" s="168">
        <f>ROUND(I382*H382,2)</f>
        <v>0</v>
      </c>
      <c r="BL382" s="16" t="s">
        <v>737</v>
      </c>
      <c r="BM382" s="167" t="s">
        <v>1344</v>
      </c>
    </row>
    <row r="383" spans="2:65" s="1" customFormat="1" ht="57.6">
      <c r="B383" s="31"/>
      <c r="D383" s="170" t="s">
        <v>179</v>
      </c>
      <c r="F383" s="186" t="s">
        <v>2146</v>
      </c>
      <c r="I383" s="95"/>
      <c r="L383" s="31"/>
      <c r="M383" s="187"/>
      <c r="N383" s="54"/>
      <c r="O383" s="54"/>
      <c r="P383" s="54"/>
      <c r="Q383" s="54"/>
      <c r="R383" s="54"/>
      <c r="S383" s="54"/>
      <c r="T383" s="55"/>
      <c r="AT383" s="16" t="s">
        <v>179</v>
      </c>
      <c r="AU383" s="16" t="s">
        <v>82</v>
      </c>
    </row>
    <row r="384" spans="2:65" s="1" customFormat="1" ht="16.5" customHeight="1">
      <c r="B384" s="155"/>
      <c r="C384" s="195" t="s">
        <v>1017</v>
      </c>
      <c r="D384" s="195" t="s">
        <v>224</v>
      </c>
      <c r="E384" s="196" t="s">
        <v>2147</v>
      </c>
      <c r="F384" s="197" t="s">
        <v>2148</v>
      </c>
      <c r="G384" s="198" t="s">
        <v>355</v>
      </c>
      <c r="H384" s="199">
        <v>10</v>
      </c>
      <c r="I384" s="200"/>
      <c r="J384" s="201">
        <f>ROUND(I384*H384,2)</f>
        <v>0</v>
      </c>
      <c r="K384" s="197" t="s">
        <v>1</v>
      </c>
      <c r="L384" s="202"/>
      <c r="M384" s="203" t="s">
        <v>1</v>
      </c>
      <c r="N384" s="204" t="s">
        <v>36</v>
      </c>
      <c r="O384" s="54"/>
      <c r="P384" s="165">
        <f>O384*H384</f>
        <v>0</v>
      </c>
      <c r="Q384" s="165">
        <v>0</v>
      </c>
      <c r="R384" s="165">
        <f>Q384*H384</f>
        <v>0</v>
      </c>
      <c r="S384" s="165">
        <v>0</v>
      </c>
      <c r="T384" s="166">
        <f>S384*H384</f>
        <v>0</v>
      </c>
      <c r="AR384" s="167" t="s">
        <v>1370</v>
      </c>
      <c r="AT384" s="167" t="s">
        <v>224</v>
      </c>
      <c r="AU384" s="167" t="s">
        <v>82</v>
      </c>
      <c r="AY384" s="16" t="s">
        <v>159</v>
      </c>
      <c r="BE384" s="168">
        <f>IF(N384="základná",J384,0)</f>
        <v>0</v>
      </c>
      <c r="BF384" s="168">
        <f>IF(N384="znížená",J384,0)</f>
        <v>0</v>
      </c>
      <c r="BG384" s="168">
        <f>IF(N384="zákl. prenesená",J384,0)</f>
        <v>0</v>
      </c>
      <c r="BH384" s="168">
        <f>IF(N384="zníž. prenesená",J384,0)</f>
        <v>0</v>
      </c>
      <c r="BI384" s="168">
        <f>IF(N384="nulová",J384,0)</f>
        <v>0</v>
      </c>
      <c r="BJ384" s="16" t="s">
        <v>82</v>
      </c>
      <c r="BK384" s="168">
        <f>ROUND(I384*H384,2)</f>
        <v>0</v>
      </c>
      <c r="BL384" s="16" t="s">
        <v>737</v>
      </c>
      <c r="BM384" s="167" t="s">
        <v>1347</v>
      </c>
    </row>
    <row r="385" spans="2:65" s="1" customFormat="1" ht="57.6">
      <c r="B385" s="31"/>
      <c r="D385" s="170" t="s">
        <v>179</v>
      </c>
      <c r="F385" s="186" t="s">
        <v>2149</v>
      </c>
      <c r="I385" s="95"/>
      <c r="L385" s="31"/>
      <c r="M385" s="187"/>
      <c r="N385" s="54"/>
      <c r="O385" s="54"/>
      <c r="P385" s="54"/>
      <c r="Q385" s="54"/>
      <c r="R385" s="54"/>
      <c r="S385" s="54"/>
      <c r="T385" s="55"/>
      <c r="AT385" s="16" t="s">
        <v>179</v>
      </c>
      <c r="AU385" s="16" t="s">
        <v>82</v>
      </c>
    </row>
    <row r="386" spans="2:65" s="1" customFormat="1" ht="16.5" customHeight="1">
      <c r="B386" s="155"/>
      <c r="C386" s="195" t="s">
        <v>1022</v>
      </c>
      <c r="D386" s="195" t="s">
        <v>224</v>
      </c>
      <c r="E386" s="196" t="s">
        <v>2150</v>
      </c>
      <c r="F386" s="197" t="s">
        <v>2151</v>
      </c>
      <c r="G386" s="198" t="s">
        <v>355</v>
      </c>
      <c r="H386" s="199">
        <v>5</v>
      </c>
      <c r="I386" s="200"/>
      <c r="J386" s="201">
        <f>ROUND(I386*H386,2)</f>
        <v>0</v>
      </c>
      <c r="K386" s="197" t="s">
        <v>1</v>
      </c>
      <c r="L386" s="202"/>
      <c r="M386" s="203" t="s">
        <v>1</v>
      </c>
      <c r="N386" s="204" t="s">
        <v>36</v>
      </c>
      <c r="O386" s="54"/>
      <c r="P386" s="165">
        <f>O386*H386</f>
        <v>0</v>
      </c>
      <c r="Q386" s="165">
        <v>0</v>
      </c>
      <c r="R386" s="165">
        <f>Q386*H386</f>
        <v>0</v>
      </c>
      <c r="S386" s="165">
        <v>0</v>
      </c>
      <c r="T386" s="166">
        <f>S386*H386</f>
        <v>0</v>
      </c>
      <c r="AR386" s="167" t="s">
        <v>1370</v>
      </c>
      <c r="AT386" s="167" t="s">
        <v>224</v>
      </c>
      <c r="AU386" s="167" t="s">
        <v>82</v>
      </c>
      <c r="AY386" s="16" t="s">
        <v>159</v>
      </c>
      <c r="BE386" s="168">
        <f>IF(N386="základná",J386,0)</f>
        <v>0</v>
      </c>
      <c r="BF386" s="168">
        <f>IF(N386="znížená",J386,0)</f>
        <v>0</v>
      </c>
      <c r="BG386" s="168">
        <f>IF(N386="zákl. prenesená",J386,0)</f>
        <v>0</v>
      </c>
      <c r="BH386" s="168">
        <f>IF(N386="zníž. prenesená",J386,0)</f>
        <v>0</v>
      </c>
      <c r="BI386" s="168">
        <f>IF(N386="nulová",J386,0)</f>
        <v>0</v>
      </c>
      <c r="BJ386" s="16" t="s">
        <v>82</v>
      </c>
      <c r="BK386" s="168">
        <f>ROUND(I386*H386,2)</f>
        <v>0</v>
      </c>
      <c r="BL386" s="16" t="s">
        <v>737</v>
      </c>
      <c r="BM386" s="167" t="s">
        <v>1350</v>
      </c>
    </row>
    <row r="387" spans="2:65" s="1" customFormat="1" ht="57.6">
      <c r="B387" s="31"/>
      <c r="D387" s="170" t="s">
        <v>179</v>
      </c>
      <c r="F387" s="186" t="s">
        <v>2149</v>
      </c>
      <c r="I387" s="95"/>
      <c r="L387" s="31"/>
      <c r="M387" s="187"/>
      <c r="N387" s="54"/>
      <c r="O387" s="54"/>
      <c r="P387" s="54"/>
      <c r="Q387" s="54"/>
      <c r="R387" s="54"/>
      <c r="S387" s="54"/>
      <c r="T387" s="55"/>
      <c r="AT387" s="16" t="s">
        <v>179</v>
      </c>
      <c r="AU387" s="16" t="s">
        <v>82</v>
      </c>
    </row>
    <row r="388" spans="2:65" s="11" customFormat="1" ht="22.95" customHeight="1">
      <c r="B388" s="142"/>
      <c r="D388" s="143" t="s">
        <v>69</v>
      </c>
      <c r="E388" s="153" t="s">
        <v>2194</v>
      </c>
      <c r="F388" s="153" t="s">
        <v>2195</v>
      </c>
      <c r="I388" s="145"/>
      <c r="J388" s="154">
        <f>BK388</f>
        <v>0</v>
      </c>
      <c r="L388" s="142"/>
      <c r="M388" s="147"/>
      <c r="N388" s="148"/>
      <c r="O388" s="148"/>
      <c r="P388" s="149">
        <f>SUM(P389:P390)</f>
        <v>0</v>
      </c>
      <c r="Q388" s="148"/>
      <c r="R388" s="149">
        <f>SUM(R389:R390)</f>
        <v>0</v>
      </c>
      <c r="S388" s="148"/>
      <c r="T388" s="150">
        <f>SUM(T389:T390)</f>
        <v>0</v>
      </c>
      <c r="AR388" s="143" t="s">
        <v>175</v>
      </c>
      <c r="AT388" s="151" t="s">
        <v>69</v>
      </c>
      <c r="AU388" s="151" t="s">
        <v>74</v>
      </c>
      <c r="AY388" s="143" t="s">
        <v>159</v>
      </c>
      <c r="BK388" s="152">
        <f>SUM(BK389:BK390)</f>
        <v>0</v>
      </c>
    </row>
    <row r="389" spans="2:65" s="1" customFormat="1" ht="16.5" customHeight="1">
      <c r="B389" s="155"/>
      <c r="C389" s="156" t="s">
        <v>1027</v>
      </c>
      <c r="D389" s="156" t="s">
        <v>161</v>
      </c>
      <c r="E389" s="157" t="s">
        <v>2196</v>
      </c>
      <c r="F389" s="158" t="s">
        <v>2197</v>
      </c>
      <c r="G389" s="159" t="s">
        <v>355</v>
      </c>
      <c r="H389" s="160">
        <v>1</v>
      </c>
      <c r="I389" s="161"/>
      <c r="J389" s="162">
        <f>ROUND(I389*H389,2)</f>
        <v>0</v>
      </c>
      <c r="K389" s="158" t="s">
        <v>1</v>
      </c>
      <c r="L389" s="31"/>
      <c r="M389" s="163" t="s">
        <v>1</v>
      </c>
      <c r="N389" s="164" t="s">
        <v>36</v>
      </c>
      <c r="O389" s="54"/>
      <c r="P389" s="165">
        <f>O389*H389</f>
        <v>0</v>
      </c>
      <c r="Q389" s="165">
        <v>0</v>
      </c>
      <c r="R389" s="165">
        <f>Q389*H389</f>
        <v>0</v>
      </c>
      <c r="S389" s="165">
        <v>0</v>
      </c>
      <c r="T389" s="166">
        <f>S389*H389</f>
        <v>0</v>
      </c>
      <c r="AR389" s="167" t="s">
        <v>737</v>
      </c>
      <c r="AT389" s="167" t="s">
        <v>161</v>
      </c>
      <c r="AU389" s="167" t="s">
        <v>82</v>
      </c>
      <c r="AY389" s="16" t="s">
        <v>159</v>
      </c>
      <c r="BE389" s="168">
        <f>IF(N389="základná",J389,0)</f>
        <v>0</v>
      </c>
      <c r="BF389" s="168">
        <f>IF(N389="znížená",J389,0)</f>
        <v>0</v>
      </c>
      <c r="BG389" s="168">
        <f>IF(N389="zákl. prenesená",J389,0)</f>
        <v>0</v>
      </c>
      <c r="BH389" s="168">
        <f>IF(N389="zníž. prenesená",J389,0)</f>
        <v>0</v>
      </c>
      <c r="BI389" s="168">
        <f>IF(N389="nulová",J389,0)</f>
        <v>0</v>
      </c>
      <c r="BJ389" s="16" t="s">
        <v>82</v>
      </c>
      <c r="BK389" s="168">
        <f>ROUND(I389*H389,2)</f>
        <v>0</v>
      </c>
      <c r="BL389" s="16" t="s">
        <v>737</v>
      </c>
      <c r="BM389" s="167" t="s">
        <v>1353</v>
      </c>
    </row>
    <row r="390" spans="2:65" s="1" customFormat="1" ht="38.4">
      <c r="B390" s="31"/>
      <c r="D390" s="170" t="s">
        <v>179</v>
      </c>
      <c r="F390" s="186" t="s">
        <v>2156</v>
      </c>
      <c r="I390" s="95"/>
      <c r="L390" s="31"/>
      <c r="M390" s="187"/>
      <c r="N390" s="54"/>
      <c r="O390" s="54"/>
      <c r="P390" s="54"/>
      <c r="Q390" s="54"/>
      <c r="R390" s="54"/>
      <c r="S390" s="54"/>
      <c r="T390" s="55"/>
      <c r="AT390" s="16" t="s">
        <v>179</v>
      </c>
      <c r="AU390" s="16" t="s">
        <v>82</v>
      </c>
    </row>
    <row r="391" spans="2:65" s="11" customFormat="1" ht="25.95" customHeight="1">
      <c r="B391" s="142"/>
      <c r="D391" s="143" t="s">
        <v>69</v>
      </c>
      <c r="E391" s="144" t="s">
        <v>2198</v>
      </c>
      <c r="F391" s="144" t="s">
        <v>2199</v>
      </c>
      <c r="I391" s="145"/>
      <c r="J391" s="146">
        <f>BK391</f>
        <v>0</v>
      </c>
      <c r="L391" s="142"/>
      <c r="M391" s="147"/>
      <c r="N391" s="148"/>
      <c r="O391" s="148"/>
      <c r="P391" s="149">
        <f>P392+SUM(P393:P404)+P478</f>
        <v>0</v>
      </c>
      <c r="Q391" s="148"/>
      <c r="R391" s="149">
        <f>R392+SUM(R393:R404)+R478</f>
        <v>0</v>
      </c>
      <c r="S391" s="148"/>
      <c r="T391" s="150">
        <f>T392+SUM(T393:T404)+T478</f>
        <v>0</v>
      </c>
      <c r="AR391" s="143" t="s">
        <v>175</v>
      </c>
      <c r="AT391" s="151" t="s">
        <v>69</v>
      </c>
      <c r="AU391" s="151" t="s">
        <v>70</v>
      </c>
      <c r="AY391" s="143" t="s">
        <v>159</v>
      </c>
      <c r="BK391" s="152">
        <f>BK392+SUM(BK393:BK404)+BK478</f>
        <v>0</v>
      </c>
    </row>
    <row r="392" spans="2:65" s="1" customFormat="1" ht="16.5" customHeight="1">
      <c r="B392" s="155"/>
      <c r="C392" s="195" t="s">
        <v>1032</v>
      </c>
      <c r="D392" s="195" t="s">
        <v>224</v>
      </c>
      <c r="E392" s="196" t="s">
        <v>2200</v>
      </c>
      <c r="F392" s="197" t="s">
        <v>2201</v>
      </c>
      <c r="G392" s="198" t="s">
        <v>355</v>
      </c>
      <c r="H392" s="199">
        <v>1</v>
      </c>
      <c r="I392" s="200"/>
      <c r="J392" s="201">
        <f>ROUND(I392*H392,2)</f>
        <v>0</v>
      </c>
      <c r="K392" s="197" t="s">
        <v>1</v>
      </c>
      <c r="L392" s="202"/>
      <c r="M392" s="203" t="s">
        <v>1</v>
      </c>
      <c r="N392" s="204" t="s">
        <v>36</v>
      </c>
      <c r="O392" s="54"/>
      <c r="P392" s="165">
        <f>O392*H392</f>
        <v>0</v>
      </c>
      <c r="Q392" s="165">
        <v>0</v>
      </c>
      <c r="R392" s="165">
        <f>Q392*H392</f>
        <v>0</v>
      </c>
      <c r="S392" s="165">
        <v>0</v>
      </c>
      <c r="T392" s="166">
        <f>S392*H392</f>
        <v>0</v>
      </c>
      <c r="AR392" s="167" t="s">
        <v>1370</v>
      </c>
      <c r="AT392" s="167" t="s">
        <v>224</v>
      </c>
      <c r="AU392" s="167" t="s">
        <v>74</v>
      </c>
      <c r="AY392" s="16" t="s">
        <v>159</v>
      </c>
      <c r="BE392" s="168">
        <f>IF(N392="základná",J392,0)</f>
        <v>0</v>
      </c>
      <c r="BF392" s="168">
        <f>IF(N392="znížená",J392,0)</f>
        <v>0</v>
      </c>
      <c r="BG392" s="168">
        <f>IF(N392="zákl. prenesená",J392,0)</f>
        <v>0</v>
      </c>
      <c r="BH392" s="168">
        <f>IF(N392="zníž. prenesená",J392,0)</f>
        <v>0</v>
      </c>
      <c r="BI392" s="168">
        <f>IF(N392="nulová",J392,0)</f>
        <v>0</v>
      </c>
      <c r="BJ392" s="16" t="s">
        <v>82</v>
      </c>
      <c r="BK392" s="168">
        <f>ROUND(I392*H392,2)</f>
        <v>0</v>
      </c>
      <c r="BL392" s="16" t="s">
        <v>737</v>
      </c>
      <c r="BM392" s="167" t="s">
        <v>1356</v>
      </c>
    </row>
    <row r="393" spans="2:65" s="1" customFormat="1" ht="48">
      <c r="B393" s="31"/>
      <c r="D393" s="170" t="s">
        <v>179</v>
      </c>
      <c r="F393" s="186" t="s">
        <v>2202</v>
      </c>
      <c r="I393" s="95"/>
      <c r="L393" s="31"/>
      <c r="M393" s="187"/>
      <c r="N393" s="54"/>
      <c r="O393" s="54"/>
      <c r="P393" s="54"/>
      <c r="Q393" s="54"/>
      <c r="R393" s="54"/>
      <c r="S393" s="54"/>
      <c r="T393" s="55"/>
      <c r="AT393" s="16" t="s">
        <v>179</v>
      </c>
      <c r="AU393" s="16" t="s">
        <v>74</v>
      </c>
    </row>
    <row r="394" spans="2:65" s="1" customFormat="1" ht="16.5" customHeight="1">
      <c r="B394" s="155"/>
      <c r="C394" s="195" t="s">
        <v>1038</v>
      </c>
      <c r="D394" s="195" t="s">
        <v>224</v>
      </c>
      <c r="E394" s="196" t="s">
        <v>1975</v>
      </c>
      <c r="F394" s="197" t="s">
        <v>1976</v>
      </c>
      <c r="G394" s="198" t="s">
        <v>355</v>
      </c>
      <c r="H394" s="199">
        <v>1</v>
      </c>
      <c r="I394" s="200"/>
      <c r="J394" s="201">
        <f>ROUND(I394*H394,2)</f>
        <v>0</v>
      </c>
      <c r="K394" s="197" t="s">
        <v>1</v>
      </c>
      <c r="L394" s="202"/>
      <c r="M394" s="203" t="s">
        <v>1</v>
      </c>
      <c r="N394" s="204" t="s">
        <v>36</v>
      </c>
      <c r="O394" s="54"/>
      <c r="P394" s="165">
        <f>O394*H394</f>
        <v>0</v>
      </c>
      <c r="Q394" s="165">
        <v>0</v>
      </c>
      <c r="R394" s="165">
        <f>Q394*H394</f>
        <v>0</v>
      </c>
      <c r="S394" s="165">
        <v>0</v>
      </c>
      <c r="T394" s="166">
        <f>S394*H394</f>
        <v>0</v>
      </c>
      <c r="AR394" s="167" t="s">
        <v>1370</v>
      </c>
      <c r="AT394" s="167" t="s">
        <v>224</v>
      </c>
      <c r="AU394" s="167" t="s">
        <v>74</v>
      </c>
      <c r="AY394" s="16" t="s">
        <v>159</v>
      </c>
      <c r="BE394" s="168">
        <f>IF(N394="základná",J394,0)</f>
        <v>0</v>
      </c>
      <c r="BF394" s="168">
        <f>IF(N394="znížená",J394,0)</f>
        <v>0</v>
      </c>
      <c r="BG394" s="168">
        <f>IF(N394="zákl. prenesená",J394,0)</f>
        <v>0</v>
      </c>
      <c r="BH394" s="168">
        <f>IF(N394="zníž. prenesená",J394,0)</f>
        <v>0</v>
      </c>
      <c r="BI394" s="168">
        <f>IF(N394="nulová",J394,0)</f>
        <v>0</v>
      </c>
      <c r="BJ394" s="16" t="s">
        <v>82</v>
      </c>
      <c r="BK394" s="168">
        <f>ROUND(I394*H394,2)</f>
        <v>0</v>
      </c>
      <c r="BL394" s="16" t="s">
        <v>737</v>
      </c>
      <c r="BM394" s="167" t="s">
        <v>1359</v>
      </c>
    </row>
    <row r="395" spans="2:65" s="1" customFormat="1" ht="28.8">
      <c r="B395" s="31"/>
      <c r="D395" s="170" t="s">
        <v>179</v>
      </c>
      <c r="F395" s="186" t="s">
        <v>1977</v>
      </c>
      <c r="I395" s="95"/>
      <c r="L395" s="31"/>
      <c r="M395" s="187"/>
      <c r="N395" s="54"/>
      <c r="O395" s="54"/>
      <c r="P395" s="54"/>
      <c r="Q395" s="54"/>
      <c r="R395" s="54"/>
      <c r="S395" s="54"/>
      <c r="T395" s="55"/>
      <c r="AT395" s="16" t="s">
        <v>179</v>
      </c>
      <c r="AU395" s="16" t="s">
        <v>74</v>
      </c>
    </row>
    <row r="396" spans="2:65" s="1" customFormat="1" ht="16.5" customHeight="1">
      <c r="B396" s="155"/>
      <c r="C396" s="195" t="s">
        <v>1045</v>
      </c>
      <c r="D396" s="195" t="s">
        <v>224</v>
      </c>
      <c r="E396" s="196" t="s">
        <v>2162</v>
      </c>
      <c r="F396" s="197" t="s">
        <v>2163</v>
      </c>
      <c r="G396" s="198" t="s">
        <v>355</v>
      </c>
      <c r="H396" s="199">
        <v>1</v>
      </c>
      <c r="I396" s="200"/>
      <c r="J396" s="201">
        <f>ROUND(I396*H396,2)</f>
        <v>0</v>
      </c>
      <c r="K396" s="197" t="s">
        <v>1</v>
      </c>
      <c r="L396" s="202"/>
      <c r="M396" s="203" t="s">
        <v>1</v>
      </c>
      <c r="N396" s="204" t="s">
        <v>36</v>
      </c>
      <c r="O396" s="54"/>
      <c r="P396" s="165">
        <f>O396*H396</f>
        <v>0</v>
      </c>
      <c r="Q396" s="165">
        <v>0</v>
      </c>
      <c r="R396" s="165">
        <f>Q396*H396</f>
        <v>0</v>
      </c>
      <c r="S396" s="165">
        <v>0</v>
      </c>
      <c r="T396" s="166">
        <f>S396*H396</f>
        <v>0</v>
      </c>
      <c r="AR396" s="167" t="s">
        <v>1370</v>
      </c>
      <c r="AT396" s="167" t="s">
        <v>224</v>
      </c>
      <c r="AU396" s="167" t="s">
        <v>74</v>
      </c>
      <c r="AY396" s="16" t="s">
        <v>159</v>
      </c>
      <c r="BE396" s="168">
        <f>IF(N396="základná",J396,0)</f>
        <v>0</v>
      </c>
      <c r="BF396" s="168">
        <f>IF(N396="znížená",J396,0)</f>
        <v>0</v>
      </c>
      <c r="BG396" s="168">
        <f>IF(N396="zákl. prenesená",J396,0)</f>
        <v>0</v>
      </c>
      <c r="BH396" s="168">
        <f>IF(N396="zníž. prenesená",J396,0)</f>
        <v>0</v>
      </c>
      <c r="BI396" s="168">
        <f>IF(N396="nulová",J396,0)</f>
        <v>0</v>
      </c>
      <c r="BJ396" s="16" t="s">
        <v>82</v>
      </c>
      <c r="BK396" s="168">
        <f>ROUND(I396*H396,2)</f>
        <v>0</v>
      </c>
      <c r="BL396" s="16" t="s">
        <v>737</v>
      </c>
      <c r="BM396" s="167" t="s">
        <v>1363</v>
      </c>
    </row>
    <row r="397" spans="2:65" s="1" customFormat="1" ht="28.8">
      <c r="B397" s="31"/>
      <c r="D397" s="170" t="s">
        <v>179</v>
      </c>
      <c r="F397" s="186" t="s">
        <v>2164</v>
      </c>
      <c r="I397" s="95"/>
      <c r="L397" s="31"/>
      <c r="M397" s="187"/>
      <c r="N397" s="54"/>
      <c r="O397" s="54"/>
      <c r="P397" s="54"/>
      <c r="Q397" s="54"/>
      <c r="R397" s="54"/>
      <c r="S397" s="54"/>
      <c r="T397" s="55"/>
      <c r="AT397" s="16" t="s">
        <v>179</v>
      </c>
      <c r="AU397" s="16" t="s">
        <v>74</v>
      </c>
    </row>
    <row r="398" spans="2:65" s="1" customFormat="1" ht="16.5" customHeight="1">
      <c r="B398" s="155"/>
      <c r="C398" s="195" t="s">
        <v>1360</v>
      </c>
      <c r="D398" s="195" t="s">
        <v>224</v>
      </c>
      <c r="E398" s="196" t="s">
        <v>2165</v>
      </c>
      <c r="F398" s="197" t="s">
        <v>2166</v>
      </c>
      <c r="G398" s="198" t="s">
        <v>355</v>
      </c>
      <c r="H398" s="199">
        <v>2</v>
      </c>
      <c r="I398" s="200"/>
      <c r="J398" s="201">
        <f>ROUND(I398*H398,2)</f>
        <v>0</v>
      </c>
      <c r="K398" s="197" t="s">
        <v>1</v>
      </c>
      <c r="L398" s="202"/>
      <c r="M398" s="203" t="s">
        <v>1</v>
      </c>
      <c r="N398" s="204" t="s">
        <v>36</v>
      </c>
      <c r="O398" s="54"/>
      <c r="P398" s="165">
        <f>O398*H398</f>
        <v>0</v>
      </c>
      <c r="Q398" s="165">
        <v>0</v>
      </c>
      <c r="R398" s="165">
        <f>Q398*H398</f>
        <v>0</v>
      </c>
      <c r="S398" s="165">
        <v>0</v>
      </c>
      <c r="T398" s="166">
        <f>S398*H398</f>
        <v>0</v>
      </c>
      <c r="AR398" s="167" t="s">
        <v>1370</v>
      </c>
      <c r="AT398" s="167" t="s">
        <v>224</v>
      </c>
      <c r="AU398" s="167" t="s">
        <v>74</v>
      </c>
      <c r="AY398" s="16" t="s">
        <v>159</v>
      </c>
      <c r="BE398" s="168">
        <f>IF(N398="základná",J398,0)</f>
        <v>0</v>
      </c>
      <c r="BF398" s="168">
        <f>IF(N398="znížená",J398,0)</f>
        <v>0</v>
      </c>
      <c r="BG398" s="168">
        <f>IF(N398="zákl. prenesená",J398,0)</f>
        <v>0</v>
      </c>
      <c r="BH398" s="168">
        <f>IF(N398="zníž. prenesená",J398,0)</f>
        <v>0</v>
      </c>
      <c r="BI398" s="168">
        <f>IF(N398="nulová",J398,0)</f>
        <v>0</v>
      </c>
      <c r="BJ398" s="16" t="s">
        <v>82</v>
      </c>
      <c r="BK398" s="168">
        <f>ROUND(I398*H398,2)</f>
        <v>0</v>
      </c>
      <c r="BL398" s="16" t="s">
        <v>737</v>
      </c>
      <c r="BM398" s="167" t="s">
        <v>1366</v>
      </c>
    </row>
    <row r="399" spans="2:65" s="1" customFormat="1" ht="48">
      <c r="B399" s="31"/>
      <c r="D399" s="170" t="s">
        <v>179</v>
      </c>
      <c r="F399" s="186" t="s">
        <v>2167</v>
      </c>
      <c r="I399" s="95"/>
      <c r="L399" s="31"/>
      <c r="M399" s="187"/>
      <c r="N399" s="54"/>
      <c r="O399" s="54"/>
      <c r="P399" s="54"/>
      <c r="Q399" s="54"/>
      <c r="R399" s="54"/>
      <c r="S399" s="54"/>
      <c r="T399" s="55"/>
      <c r="AT399" s="16" t="s">
        <v>179</v>
      </c>
      <c r="AU399" s="16" t="s">
        <v>74</v>
      </c>
    </row>
    <row r="400" spans="2:65" s="1" customFormat="1" ht="16.5" customHeight="1">
      <c r="B400" s="155"/>
      <c r="C400" s="195" t="s">
        <v>1172</v>
      </c>
      <c r="D400" s="195" t="s">
        <v>224</v>
      </c>
      <c r="E400" s="196" t="s">
        <v>2168</v>
      </c>
      <c r="F400" s="197" t="s">
        <v>2169</v>
      </c>
      <c r="G400" s="198" t="s">
        <v>355</v>
      </c>
      <c r="H400" s="199">
        <v>2</v>
      </c>
      <c r="I400" s="200"/>
      <c r="J400" s="201">
        <f>ROUND(I400*H400,2)</f>
        <v>0</v>
      </c>
      <c r="K400" s="197" t="s">
        <v>1</v>
      </c>
      <c r="L400" s="202"/>
      <c r="M400" s="203" t="s">
        <v>1</v>
      </c>
      <c r="N400" s="204" t="s">
        <v>36</v>
      </c>
      <c r="O400" s="54"/>
      <c r="P400" s="165">
        <f>O400*H400</f>
        <v>0</v>
      </c>
      <c r="Q400" s="165">
        <v>0</v>
      </c>
      <c r="R400" s="165">
        <f>Q400*H400</f>
        <v>0</v>
      </c>
      <c r="S400" s="165">
        <v>0</v>
      </c>
      <c r="T400" s="166">
        <f>S400*H400</f>
        <v>0</v>
      </c>
      <c r="AR400" s="167" t="s">
        <v>1370</v>
      </c>
      <c r="AT400" s="167" t="s">
        <v>224</v>
      </c>
      <c r="AU400" s="167" t="s">
        <v>74</v>
      </c>
      <c r="AY400" s="16" t="s">
        <v>159</v>
      </c>
      <c r="BE400" s="168">
        <f>IF(N400="základná",J400,0)</f>
        <v>0</v>
      </c>
      <c r="BF400" s="168">
        <f>IF(N400="znížená",J400,0)</f>
        <v>0</v>
      </c>
      <c r="BG400" s="168">
        <f>IF(N400="zákl. prenesená",J400,0)</f>
        <v>0</v>
      </c>
      <c r="BH400" s="168">
        <f>IF(N400="zníž. prenesená",J400,0)</f>
        <v>0</v>
      </c>
      <c r="BI400" s="168">
        <f>IF(N400="nulová",J400,0)</f>
        <v>0</v>
      </c>
      <c r="BJ400" s="16" t="s">
        <v>82</v>
      </c>
      <c r="BK400" s="168">
        <f>ROUND(I400*H400,2)</f>
        <v>0</v>
      </c>
      <c r="BL400" s="16" t="s">
        <v>737</v>
      </c>
      <c r="BM400" s="167" t="s">
        <v>1370</v>
      </c>
    </row>
    <row r="401" spans="2:65" s="1" customFormat="1" ht="38.4">
      <c r="B401" s="31"/>
      <c r="D401" s="170" t="s">
        <v>179</v>
      </c>
      <c r="F401" s="186" t="s">
        <v>2170</v>
      </c>
      <c r="I401" s="95"/>
      <c r="L401" s="31"/>
      <c r="M401" s="187"/>
      <c r="N401" s="54"/>
      <c r="O401" s="54"/>
      <c r="P401" s="54"/>
      <c r="Q401" s="54"/>
      <c r="R401" s="54"/>
      <c r="S401" s="54"/>
      <c r="T401" s="55"/>
      <c r="AT401" s="16" t="s">
        <v>179</v>
      </c>
      <c r="AU401" s="16" t="s">
        <v>74</v>
      </c>
    </row>
    <row r="402" spans="2:65" s="1" customFormat="1" ht="16.5" customHeight="1">
      <c r="B402" s="155"/>
      <c r="C402" s="195" t="s">
        <v>1367</v>
      </c>
      <c r="D402" s="195" t="s">
        <v>224</v>
      </c>
      <c r="E402" s="196" t="s">
        <v>2171</v>
      </c>
      <c r="F402" s="197" t="s">
        <v>2172</v>
      </c>
      <c r="G402" s="198" t="s">
        <v>355</v>
      </c>
      <c r="H402" s="199">
        <v>5</v>
      </c>
      <c r="I402" s="200"/>
      <c r="J402" s="201">
        <f>ROUND(I402*H402,2)</f>
        <v>0</v>
      </c>
      <c r="K402" s="197" t="s">
        <v>1</v>
      </c>
      <c r="L402" s="202"/>
      <c r="M402" s="203" t="s">
        <v>1</v>
      </c>
      <c r="N402" s="204" t="s">
        <v>36</v>
      </c>
      <c r="O402" s="54"/>
      <c r="P402" s="165">
        <f>O402*H402</f>
        <v>0</v>
      </c>
      <c r="Q402" s="165">
        <v>0</v>
      </c>
      <c r="R402" s="165">
        <f>Q402*H402</f>
        <v>0</v>
      </c>
      <c r="S402" s="165">
        <v>0</v>
      </c>
      <c r="T402" s="166">
        <f>S402*H402</f>
        <v>0</v>
      </c>
      <c r="AR402" s="167" t="s">
        <v>1370</v>
      </c>
      <c r="AT402" s="167" t="s">
        <v>224</v>
      </c>
      <c r="AU402" s="167" t="s">
        <v>74</v>
      </c>
      <c r="AY402" s="16" t="s">
        <v>159</v>
      </c>
      <c r="BE402" s="168">
        <f>IF(N402="základná",J402,0)</f>
        <v>0</v>
      </c>
      <c r="BF402" s="168">
        <f>IF(N402="znížená",J402,0)</f>
        <v>0</v>
      </c>
      <c r="BG402" s="168">
        <f>IF(N402="zákl. prenesená",J402,0)</f>
        <v>0</v>
      </c>
      <c r="BH402" s="168">
        <f>IF(N402="zníž. prenesená",J402,0)</f>
        <v>0</v>
      </c>
      <c r="BI402" s="168">
        <f>IF(N402="nulová",J402,0)</f>
        <v>0</v>
      </c>
      <c r="BJ402" s="16" t="s">
        <v>82</v>
      </c>
      <c r="BK402" s="168">
        <f>ROUND(I402*H402,2)</f>
        <v>0</v>
      </c>
      <c r="BL402" s="16" t="s">
        <v>737</v>
      </c>
      <c r="BM402" s="167" t="s">
        <v>1373</v>
      </c>
    </row>
    <row r="403" spans="2:65" s="1" customFormat="1" ht="38.4">
      <c r="B403" s="31"/>
      <c r="D403" s="170" t="s">
        <v>179</v>
      </c>
      <c r="F403" s="186" t="s">
        <v>2173</v>
      </c>
      <c r="I403" s="95"/>
      <c r="L403" s="31"/>
      <c r="M403" s="187"/>
      <c r="N403" s="54"/>
      <c r="O403" s="54"/>
      <c r="P403" s="54"/>
      <c r="Q403" s="54"/>
      <c r="R403" s="54"/>
      <c r="S403" s="54"/>
      <c r="T403" s="55"/>
      <c r="AT403" s="16" t="s">
        <v>179</v>
      </c>
      <c r="AU403" s="16" t="s">
        <v>74</v>
      </c>
    </row>
    <row r="404" spans="2:65" s="11" customFormat="1" ht="22.95" customHeight="1">
      <c r="B404" s="142"/>
      <c r="D404" s="143" t="s">
        <v>69</v>
      </c>
      <c r="E404" s="153" t="s">
        <v>2203</v>
      </c>
      <c r="F404" s="153" t="s">
        <v>2204</v>
      </c>
      <c r="I404" s="145"/>
      <c r="J404" s="154">
        <f>BK404</f>
        <v>0</v>
      </c>
      <c r="L404" s="142"/>
      <c r="M404" s="147"/>
      <c r="N404" s="148"/>
      <c r="O404" s="148"/>
      <c r="P404" s="149">
        <f>SUM(P405:P477)</f>
        <v>0</v>
      </c>
      <c r="Q404" s="148"/>
      <c r="R404" s="149">
        <f>SUM(R405:R477)</f>
        <v>0</v>
      </c>
      <c r="S404" s="148"/>
      <c r="T404" s="150">
        <f>SUM(T405:T477)</f>
        <v>0</v>
      </c>
      <c r="AR404" s="143" t="s">
        <v>175</v>
      </c>
      <c r="AT404" s="151" t="s">
        <v>69</v>
      </c>
      <c r="AU404" s="151" t="s">
        <v>74</v>
      </c>
      <c r="AY404" s="143" t="s">
        <v>159</v>
      </c>
      <c r="BK404" s="152">
        <f>SUM(BK405:BK477)</f>
        <v>0</v>
      </c>
    </row>
    <row r="405" spans="2:65" s="1" customFormat="1" ht="16.5" customHeight="1">
      <c r="B405" s="155"/>
      <c r="C405" s="195" t="s">
        <v>1175</v>
      </c>
      <c r="D405" s="195" t="s">
        <v>224</v>
      </c>
      <c r="E405" s="196" t="s">
        <v>1986</v>
      </c>
      <c r="F405" s="197" t="s">
        <v>1987</v>
      </c>
      <c r="G405" s="198" t="s">
        <v>355</v>
      </c>
      <c r="H405" s="199">
        <v>1</v>
      </c>
      <c r="I405" s="200"/>
      <c r="J405" s="201">
        <f>ROUND(I405*H405,2)</f>
        <v>0</v>
      </c>
      <c r="K405" s="197" t="s">
        <v>1</v>
      </c>
      <c r="L405" s="202"/>
      <c r="M405" s="203" t="s">
        <v>1</v>
      </c>
      <c r="N405" s="204" t="s">
        <v>36</v>
      </c>
      <c r="O405" s="54"/>
      <c r="P405" s="165">
        <f>O405*H405</f>
        <v>0</v>
      </c>
      <c r="Q405" s="165">
        <v>0</v>
      </c>
      <c r="R405" s="165">
        <f>Q405*H405</f>
        <v>0</v>
      </c>
      <c r="S405" s="165">
        <v>0</v>
      </c>
      <c r="T405" s="166">
        <f>S405*H405</f>
        <v>0</v>
      </c>
      <c r="AR405" s="167" t="s">
        <v>1370</v>
      </c>
      <c r="AT405" s="167" t="s">
        <v>224</v>
      </c>
      <c r="AU405" s="167" t="s">
        <v>82</v>
      </c>
      <c r="AY405" s="16" t="s">
        <v>159</v>
      </c>
      <c r="BE405" s="168">
        <f>IF(N405="základná",J405,0)</f>
        <v>0</v>
      </c>
      <c r="BF405" s="168">
        <f>IF(N405="znížená",J405,0)</f>
        <v>0</v>
      </c>
      <c r="BG405" s="168">
        <f>IF(N405="zákl. prenesená",J405,0)</f>
        <v>0</v>
      </c>
      <c r="BH405" s="168">
        <f>IF(N405="zníž. prenesená",J405,0)</f>
        <v>0</v>
      </c>
      <c r="BI405" s="168">
        <f>IF(N405="nulová",J405,0)</f>
        <v>0</v>
      </c>
      <c r="BJ405" s="16" t="s">
        <v>82</v>
      </c>
      <c r="BK405" s="168">
        <f>ROUND(I405*H405,2)</f>
        <v>0</v>
      </c>
      <c r="BL405" s="16" t="s">
        <v>737</v>
      </c>
      <c r="BM405" s="167" t="s">
        <v>1377</v>
      </c>
    </row>
    <row r="406" spans="2:65" s="1" customFormat="1" ht="38.4">
      <c r="B406" s="31"/>
      <c r="D406" s="170" t="s">
        <v>179</v>
      </c>
      <c r="F406" s="186" t="s">
        <v>1988</v>
      </c>
      <c r="I406" s="95"/>
      <c r="L406" s="31"/>
      <c r="M406" s="187"/>
      <c r="N406" s="54"/>
      <c r="O406" s="54"/>
      <c r="P406" s="54"/>
      <c r="Q406" s="54"/>
      <c r="R406" s="54"/>
      <c r="S406" s="54"/>
      <c r="T406" s="55"/>
      <c r="AT406" s="16" t="s">
        <v>179</v>
      </c>
      <c r="AU406" s="16" t="s">
        <v>82</v>
      </c>
    </row>
    <row r="407" spans="2:65" s="1" customFormat="1" ht="16.5" customHeight="1">
      <c r="B407" s="155"/>
      <c r="C407" s="195" t="s">
        <v>1374</v>
      </c>
      <c r="D407" s="195" t="s">
        <v>224</v>
      </c>
      <c r="E407" s="196" t="s">
        <v>2205</v>
      </c>
      <c r="F407" s="197" t="s">
        <v>2206</v>
      </c>
      <c r="G407" s="198" t="s">
        <v>355</v>
      </c>
      <c r="H407" s="199">
        <v>1</v>
      </c>
      <c r="I407" s="200"/>
      <c r="J407" s="201">
        <f>ROUND(I407*H407,2)</f>
        <v>0</v>
      </c>
      <c r="K407" s="197" t="s">
        <v>1</v>
      </c>
      <c r="L407" s="202"/>
      <c r="M407" s="203" t="s">
        <v>1</v>
      </c>
      <c r="N407" s="204" t="s">
        <v>36</v>
      </c>
      <c r="O407" s="54"/>
      <c r="P407" s="165">
        <f>O407*H407</f>
        <v>0</v>
      </c>
      <c r="Q407" s="165">
        <v>0</v>
      </c>
      <c r="R407" s="165">
        <f>Q407*H407</f>
        <v>0</v>
      </c>
      <c r="S407" s="165">
        <v>0</v>
      </c>
      <c r="T407" s="166">
        <f>S407*H407</f>
        <v>0</v>
      </c>
      <c r="AR407" s="167" t="s">
        <v>1370</v>
      </c>
      <c r="AT407" s="167" t="s">
        <v>224</v>
      </c>
      <c r="AU407" s="167" t="s">
        <v>82</v>
      </c>
      <c r="AY407" s="16" t="s">
        <v>159</v>
      </c>
      <c r="BE407" s="168">
        <f>IF(N407="základná",J407,0)</f>
        <v>0</v>
      </c>
      <c r="BF407" s="168">
        <f>IF(N407="znížená",J407,0)</f>
        <v>0</v>
      </c>
      <c r="BG407" s="168">
        <f>IF(N407="zákl. prenesená",J407,0)</f>
        <v>0</v>
      </c>
      <c r="BH407" s="168">
        <f>IF(N407="zníž. prenesená",J407,0)</f>
        <v>0</v>
      </c>
      <c r="BI407" s="168">
        <f>IF(N407="nulová",J407,0)</f>
        <v>0</v>
      </c>
      <c r="BJ407" s="16" t="s">
        <v>82</v>
      </c>
      <c r="BK407" s="168">
        <f>ROUND(I407*H407,2)</f>
        <v>0</v>
      </c>
      <c r="BL407" s="16" t="s">
        <v>737</v>
      </c>
      <c r="BM407" s="167" t="s">
        <v>1380</v>
      </c>
    </row>
    <row r="408" spans="2:65" s="1" customFormat="1" ht="38.4">
      <c r="B408" s="31"/>
      <c r="D408" s="170" t="s">
        <v>179</v>
      </c>
      <c r="F408" s="186" t="s">
        <v>2207</v>
      </c>
      <c r="I408" s="95"/>
      <c r="L408" s="31"/>
      <c r="M408" s="187"/>
      <c r="N408" s="54"/>
      <c r="O408" s="54"/>
      <c r="P408" s="54"/>
      <c r="Q408" s="54"/>
      <c r="R408" s="54"/>
      <c r="S408" s="54"/>
      <c r="T408" s="55"/>
      <c r="AT408" s="16" t="s">
        <v>179</v>
      </c>
      <c r="AU408" s="16" t="s">
        <v>82</v>
      </c>
    </row>
    <row r="409" spans="2:65" s="1" customFormat="1" ht="16.5" customHeight="1">
      <c r="B409" s="155"/>
      <c r="C409" s="195" t="s">
        <v>1180</v>
      </c>
      <c r="D409" s="195" t="s">
        <v>224</v>
      </c>
      <c r="E409" s="196" t="s">
        <v>1992</v>
      </c>
      <c r="F409" s="197" t="s">
        <v>1993</v>
      </c>
      <c r="G409" s="198" t="s">
        <v>355</v>
      </c>
      <c r="H409" s="199">
        <v>1</v>
      </c>
      <c r="I409" s="200"/>
      <c r="J409" s="201">
        <f>ROUND(I409*H409,2)</f>
        <v>0</v>
      </c>
      <c r="K409" s="197" t="s">
        <v>1</v>
      </c>
      <c r="L409" s="202"/>
      <c r="M409" s="203" t="s">
        <v>1</v>
      </c>
      <c r="N409" s="204" t="s">
        <v>36</v>
      </c>
      <c r="O409" s="54"/>
      <c r="P409" s="165">
        <f>O409*H409</f>
        <v>0</v>
      </c>
      <c r="Q409" s="165">
        <v>0</v>
      </c>
      <c r="R409" s="165">
        <f>Q409*H409</f>
        <v>0</v>
      </c>
      <c r="S409" s="165">
        <v>0</v>
      </c>
      <c r="T409" s="166">
        <f>S409*H409</f>
        <v>0</v>
      </c>
      <c r="AR409" s="167" t="s">
        <v>1370</v>
      </c>
      <c r="AT409" s="167" t="s">
        <v>224</v>
      </c>
      <c r="AU409" s="167" t="s">
        <v>82</v>
      </c>
      <c r="AY409" s="16" t="s">
        <v>159</v>
      </c>
      <c r="BE409" s="168">
        <f>IF(N409="základná",J409,0)</f>
        <v>0</v>
      </c>
      <c r="BF409" s="168">
        <f>IF(N409="znížená",J409,0)</f>
        <v>0</v>
      </c>
      <c r="BG409" s="168">
        <f>IF(N409="zákl. prenesená",J409,0)</f>
        <v>0</v>
      </c>
      <c r="BH409" s="168">
        <f>IF(N409="zníž. prenesená",J409,0)</f>
        <v>0</v>
      </c>
      <c r="BI409" s="168">
        <f>IF(N409="nulová",J409,0)</f>
        <v>0</v>
      </c>
      <c r="BJ409" s="16" t="s">
        <v>82</v>
      </c>
      <c r="BK409" s="168">
        <f>ROUND(I409*H409,2)</f>
        <v>0</v>
      </c>
      <c r="BL409" s="16" t="s">
        <v>737</v>
      </c>
      <c r="BM409" s="167" t="s">
        <v>1384</v>
      </c>
    </row>
    <row r="410" spans="2:65" s="1" customFormat="1" ht="38.4">
      <c r="B410" s="31"/>
      <c r="D410" s="170" t="s">
        <v>179</v>
      </c>
      <c r="F410" s="186" t="s">
        <v>1994</v>
      </c>
      <c r="I410" s="95"/>
      <c r="L410" s="31"/>
      <c r="M410" s="187"/>
      <c r="N410" s="54"/>
      <c r="O410" s="54"/>
      <c r="P410" s="54"/>
      <c r="Q410" s="54"/>
      <c r="R410" s="54"/>
      <c r="S410" s="54"/>
      <c r="T410" s="55"/>
      <c r="AT410" s="16" t="s">
        <v>179</v>
      </c>
      <c r="AU410" s="16" t="s">
        <v>82</v>
      </c>
    </row>
    <row r="411" spans="2:65" s="1" customFormat="1" ht="16.5" customHeight="1">
      <c r="B411" s="155"/>
      <c r="C411" s="195" t="s">
        <v>1381</v>
      </c>
      <c r="D411" s="195" t="s">
        <v>224</v>
      </c>
      <c r="E411" s="196" t="s">
        <v>2208</v>
      </c>
      <c r="F411" s="197" t="s">
        <v>2209</v>
      </c>
      <c r="G411" s="198" t="s">
        <v>355</v>
      </c>
      <c r="H411" s="199">
        <v>1</v>
      </c>
      <c r="I411" s="200"/>
      <c r="J411" s="201">
        <f>ROUND(I411*H411,2)</f>
        <v>0</v>
      </c>
      <c r="K411" s="197" t="s">
        <v>1</v>
      </c>
      <c r="L411" s="202"/>
      <c r="M411" s="203" t="s">
        <v>1</v>
      </c>
      <c r="N411" s="204" t="s">
        <v>36</v>
      </c>
      <c r="O411" s="54"/>
      <c r="P411" s="165">
        <f>O411*H411</f>
        <v>0</v>
      </c>
      <c r="Q411" s="165">
        <v>0</v>
      </c>
      <c r="R411" s="165">
        <f>Q411*H411</f>
        <v>0</v>
      </c>
      <c r="S411" s="165">
        <v>0</v>
      </c>
      <c r="T411" s="166">
        <f>S411*H411</f>
        <v>0</v>
      </c>
      <c r="AR411" s="167" t="s">
        <v>1370</v>
      </c>
      <c r="AT411" s="167" t="s">
        <v>224</v>
      </c>
      <c r="AU411" s="167" t="s">
        <v>82</v>
      </c>
      <c r="AY411" s="16" t="s">
        <v>159</v>
      </c>
      <c r="BE411" s="168">
        <f>IF(N411="základná",J411,0)</f>
        <v>0</v>
      </c>
      <c r="BF411" s="168">
        <f>IF(N411="znížená",J411,0)</f>
        <v>0</v>
      </c>
      <c r="BG411" s="168">
        <f>IF(N411="zákl. prenesená",J411,0)</f>
        <v>0</v>
      </c>
      <c r="BH411" s="168">
        <f>IF(N411="zníž. prenesená",J411,0)</f>
        <v>0</v>
      </c>
      <c r="BI411" s="168">
        <f>IF(N411="nulová",J411,0)</f>
        <v>0</v>
      </c>
      <c r="BJ411" s="16" t="s">
        <v>82</v>
      </c>
      <c r="BK411" s="168">
        <f>ROUND(I411*H411,2)</f>
        <v>0</v>
      </c>
      <c r="BL411" s="16" t="s">
        <v>737</v>
      </c>
      <c r="BM411" s="167" t="s">
        <v>1387</v>
      </c>
    </row>
    <row r="412" spans="2:65" s="1" customFormat="1" ht="38.4">
      <c r="B412" s="31"/>
      <c r="D412" s="170" t="s">
        <v>179</v>
      </c>
      <c r="F412" s="186" t="s">
        <v>2210</v>
      </c>
      <c r="I412" s="95"/>
      <c r="L412" s="31"/>
      <c r="M412" s="187"/>
      <c r="N412" s="54"/>
      <c r="O412" s="54"/>
      <c r="P412" s="54"/>
      <c r="Q412" s="54"/>
      <c r="R412" s="54"/>
      <c r="S412" s="54"/>
      <c r="T412" s="55"/>
      <c r="AT412" s="16" t="s">
        <v>179</v>
      </c>
      <c r="AU412" s="16" t="s">
        <v>82</v>
      </c>
    </row>
    <row r="413" spans="2:65" s="1" customFormat="1" ht="16.5" customHeight="1">
      <c r="B413" s="155"/>
      <c r="C413" s="195" t="s">
        <v>1183</v>
      </c>
      <c r="D413" s="195" t="s">
        <v>224</v>
      </c>
      <c r="E413" s="196" t="s">
        <v>1995</v>
      </c>
      <c r="F413" s="197" t="s">
        <v>1996</v>
      </c>
      <c r="G413" s="198" t="s">
        <v>355</v>
      </c>
      <c r="H413" s="199">
        <v>1</v>
      </c>
      <c r="I413" s="200"/>
      <c r="J413" s="201">
        <f>ROUND(I413*H413,2)</f>
        <v>0</v>
      </c>
      <c r="K413" s="197" t="s">
        <v>1</v>
      </c>
      <c r="L413" s="202"/>
      <c r="M413" s="203" t="s">
        <v>1</v>
      </c>
      <c r="N413" s="204" t="s">
        <v>36</v>
      </c>
      <c r="O413" s="54"/>
      <c r="P413" s="165">
        <f>O413*H413</f>
        <v>0</v>
      </c>
      <c r="Q413" s="165">
        <v>0</v>
      </c>
      <c r="R413" s="165">
        <f>Q413*H413</f>
        <v>0</v>
      </c>
      <c r="S413" s="165">
        <v>0</v>
      </c>
      <c r="T413" s="166">
        <f>S413*H413</f>
        <v>0</v>
      </c>
      <c r="AR413" s="167" t="s">
        <v>1370</v>
      </c>
      <c r="AT413" s="167" t="s">
        <v>224</v>
      </c>
      <c r="AU413" s="167" t="s">
        <v>82</v>
      </c>
      <c r="AY413" s="16" t="s">
        <v>159</v>
      </c>
      <c r="BE413" s="168">
        <f>IF(N413="základná",J413,0)</f>
        <v>0</v>
      </c>
      <c r="BF413" s="168">
        <f>IF(N413="znížená",J413,0)</f>
        <v>0</v>
      </c>
      <c r="BG413" s="168">
        <f>IF(N413="zákl. prenesená",J413,0)</f>
        <v>0</v>
      </c>
      <c r="BH413" s="168">
        <f>IF(N413="zníž. prenesená",J413,0)</f>
        <v>0</v>
      </c>
      <c r="BI413" s="168">
        <f>IF(N413="nulová",J413,0)</f>
        <v>0</v>
      </c>
      <c r="BJ413" s="16" t="s">
        <v>82</v>
      </c>
      <c r="BK413" s="168">
        <f>ROUND(I413*H413,2)</f>
        <v>0</v>
      </c>
      <c r="BL413" s="16" t="s">
        <v>737</v>
      </c>
      <c r="BM413" s="167" t="s">
        <v>1391</v>
      </c>
    </row>
    <row r="414" spans="2:65" s="1" customFormat="1" ht="38.4">
      <c r="B414" s="31"/>
      <c r="D414" s="170" t="s">
        <v>179</v>
      </c>
      <c r="F414" s="186" t="s">
        <v>1997</v>
      </c>
      <c r="I414" s="95"/>
      <c r="L414" s="31"/>
      <c r="M414" s="187"/>
      <c r="N414" s="54"/>
      <c r="O414" s="54"/>
      <c r="P414" s="54"/>
      <c r="Q414" s="54"/>
      <c r="R414" s="54"/>
      <c r="S414" s="54"/>
      <c r="T414" s="55"/>
      <c r="AT414" s="16" t="s">
        <v>179</v>
      </c>
      <c r="AU414" s="16" t="s">
        <v>82</v>
      </c>
    </row>
    <row r="415" spans="2:65" s="1" customFormat="1" ht="16.5" customHeight="1">
      <c r="B415" s="155"/>
      <c r="C415" s="195" t="s">
        <v>1388</v>
      </c>
      <c r="D415" s="195" t="s">
        <v>224</v>
      </c>
      <c r="E415" s="196" t="s">
        <v>1998</v>
      </c>
      <c r="F415" s="197" t="s">
        <v>1999</v>
      </c>
      <c r="G415" s="198" t="s">
        <v>355</v>
      </c>
      <c r="H415" s="199">
        <v>2</v>
      </c>
      <c r="I415" s="200"/>
      <c r="J415" s="201">
        <f>ROUND(I415*H415,2)</f>
        <v>0</v>
      </c>
      <c r="K415" s="197" t="s">
        <v>1</v>
      </c>
      <c r="L415" s="202"/>
      <c r="M415" s="203" t="s">
        <v>1</v>
      </c>
      <c r="N415" s="204" t="s">
        <v>36</v>
      </c>
      <c r="O415" s="54"/>
      <c r="P415" s="165">
        <f>O415*H415</f>
        <v>0</v>
      </c>
      <c r="Q415" s="165">
        <v>0</v>
      </c>
      <c r="R415" s="165">
        <f>Q415*H415</f>
        <v>0</v>
      </c>
      <c r="S415" s="165">
        <v>0</v>
      </c>
      <c r="T415" s="166">
        <f>S415*H415</f>
        <v>0</v>
      </c>
      <c r="AR415" s="167" t="s">
        <v>1370</v>
      </c>
      <c r="AT415" s="167" t="s">
        <v>224</v>
      </c>
      <c r="AU415" s="167" t="s">
        <v>82</v>
      </c>
      <c r="AY415" s="16" t="s">
        <v>159</v>
      </c>
      <c r="BE415" s="168">
        <f>IF(N415="základná",J415,0)</f>
        <v>0</v>
      </c>
      <c r="BF415" s="168">
        <f>IF(N415="znížená",J415,0)</f>
        <v>0</v>
      </c>
      <c r="BG415" s="168">
        <f>IF(N415="zákl. prenesená",J415,0)</f>
        <v>0</v>
      </c>
      <c r="BH415" s="168">
        <f>IF(N415="zníž. prenesená",J415,0)</f>
        <v>0</v>
      </c>
      <c r="BI415" s="168">
        <f>IF(N415="nulová",J415,0)</f>
        <v>0</v>
      </c>
      <c r="BJ415" s="16" t="s">
        <v>82</v>
      </c>
      <c r="BK415" s="168">
        <f>ROUND(I415*H415,2)</f>
        <v>0</v>
      </c>
      <c r="BL415" s="16" t="s">
        <v>737</v>
      </c>
      <c r="BM415" s="167" t="s">
        <v>1394</v>
      </c>
    </row>
    <row r="416" spans="2:65" s="1" customFormat="1" ht="38.4">
      <c r="B416" s="31"/>
      <c r="D416" s="170" t="s">
        <v>179</v>
      </c>
      <c r="F416" s="186" t="s">
        <v>2000</v>
      </c>
      <c r="I416" s="95"/>
      <c r="L416" s="31"/>
      <c r="M416" s="187"/>
      <c r="N416" s="54"/>
      <c r="O416" s="54"/>
      <c r="P416" s="54"/>
      <c r="Q416" s="54"/>
      <c r="R416" s="54"/>
      <c r="S416" s="54"/>
      <c r="T416" s="55"/>
      <c r="AT416" s="16" t="s">
        <v>179</v>
      </c>
      <c r="AU416" s="16" t="s">
        <v>82</v>
      </c>
    </row>
    <row r="417" spans="2:65" s="1" customFormat="1" ht="16.5" customHeight="1">
      <c r="B417" s="155"/>
      <c r="C417" s="195" t="s">
        <v>1186</v>
      </c>
      <c r="D417" s="195" t="s">
        <v>224</v>
      </c>
      <c r="E417" s="196" t="s">
        <v>2001</v>
      </c>
      <c r="F417" s="197" t="s">
        <v>2002</v>
      </c>
      <c r="G417" s="198" t="s">
        <v>355</v>
      </c>
      <c r="H417" s="199">
        <v>5</v>
      </c>
      <c r="I417" s="200"/>
      <c r="J417" s="201">
        <f>ROUND(I417*H417,2)</f>
        <v>0</v>
      </c>
      <c r="K417" s="197" t="s">
        <v>1</v>
      </c>
      <c r="L417" s="202"/>
      <c r="M417" s="203" t="s">
        <v>1</v>
      </c>
      <c r="N417" s="204" t="s">
        <v>36</v>
      </c>
      <c r="O417" s="54"/>
      <c r="P417" s="165">
        <f>O417*H417</f>
        <v>0</v>
      </c>
      <c r="Q417" s="165">
        <v>0</v>
      </c>
      <c r="R417" s="165">
        <f>Q417*H417</f>
        <v>0</v>
      </c>
      <c r="S417" s="165">
        <v>0</v>
      </c>
      <c r="T417" s="166">
        <f>S417*H417</f>
        <v>0</v>
      </c>
      <c r="AR417" s="167" t="s">
        <v>1370</v>
      </c>
      <c r="AT417" s="167" t="s">
        <v>224</v>
      </c>
      <c r="AU417" s="167" t="s">
        <v>82</v>
      </c>
      <c r="AY417" s="16" t="s">
        <v>159</v>
      </c>
      <c r="BE417" s="168">
        <f>IF(N417="základná",J417,0)</f>
        <v>0</v>
      </c>
      <c r="BF417" s="168">
        <f>IF(N417="znížená",J417,0)</f>
        <v>0</v>
      </c>
      <c r="BG417" s="168">
        <f>IF(N417="zákl. prenesená",J417,0)</f>
        <v>0</v>
      </c>
      <c r="BH417" s="168">
        <f>IF(N417="zníž. prenesená",J417,0)</f>
        <v>0</v>
      </c>
      <c r="BI417" s="168">
        <f>IF(N417="nulová",J417,0)</f>
        <v>0</v>
      </c>
      <c r="BJ417" s="16" t="s">
        <v>82</v>
      </c>
      <c r="BK417" s="168">
        <f>ROUND(I417*H417,2)</f>
        <v>0</v>
      </c>
      <c r="BL417" s="16" t="s">
        <v>737</v>
      </c>
      <c r="BM417" s="167" t="s">
        <v>1398</v>
      </c>
    </row>
    <row r="418" spans="2:65" s="1" customFormat="1" ht="38.4">
      <c r="B418" s="31"/>
      <c r="D418" s="170" t="s">
        <v>179</v>
      </c>
      <c r="F418" s="186" t="s">
        <v>2003</v>
      </c>
      <c r="I418" s="95"/>
      <c r="L418" s="31"/>
      <c r="M418" s="187"/>
      <c r="N418" s="54"/>
      <c r="O418" s="54"/>
      <c r="P418" s="54"/>
      <c r="Q418" s="54"/>
      <c r="R418" s="54"/>
      <c r="S418" s="54"/>
      <c r="T418" s="55"/>
      <c r="AT418" s="16" t="s">
        <v>179</v>
      </c>
      <c r="AU418" s="16" t="s">
        <v>82</v>
      </c>
    </row>
    <row r="419" spans="2:65" s="1" customFormat="1" ht="16.5" customHeight="1">
      <c r="B419" s="155"/>
      <c r="C419" s="195" t="s">
        <v>1395</v>
      </c>
      <c r="D419" s="195" t="s">
        <v>224</v>
      </c>
      <c r="E419" s="196" t="s">
        <v>2004</v>
      </c>
      <c r="F419" s="197" t="s">
        <v>2005</v>
      </c>
      <c r="G419" s="198" t="s">
        <v>355</v>
      </c>
      <c r="H419" s="199">
        <v>1</v>
      </c>
      <c r="I419" s="200"/>
      <c r="J419" s="201">
        <f>ROUND(I419*H419,2)</f>
        <v>0</v>
      </c>
      <c r="K419" s="197" t="s">
        <v>1</v>
      </c>
      <c r="L419" s="202"/>
      <c r="M419" s="203" t="s">
        <v>1</v>
      </c>
      <c r="N419" s="204" t="s">
        <v>36</v>
      </c>
      <c r="O419" s="54"/>
      <c r="P419" s="165">
        <f>O419*H419</f>
        <v>0</v>
      </c>
      <c r="Q419" s="165">
        <v>0</v>
      </c>
      <c r="R419" s="165">
        <f>Q419*H419</f>
        <v>0</v>
      </c>
      <c r="S419" s="165">
        <v>0</v>
      </c>
      <c r="T419" s="166">
        <f>S419*H419</f>
        <v>0</v>
      </c>
      <c r="AR419" s="167" t="s">
        <v>1370</v>
      </c>
      <c r="AT419" s="167" t="s">
        <v>224</v>
      </c>
      <c r="AU419" s="167" t="s">
        <v>82</v>
      </c>
      <c r="AY419" s="16" t="s">
        <v>159</v>
      </c>
      <c r="BE419" s="168">
        <f>IF(N419="základná",J419,0)</f>
        <v>0</v>
      </c>
      <c r="BF419" s="168">
        <f>IF(N419="znížená",J419,0)</f>
        <v>0</v>
      </c>
      <c r="BG419" s="168">
        <f>IF(N419="zákl. prenesená",J419,0)</f>
        <v>0</v>
      </c>
      <c r="BH419" s="168">
        <f>IF(N419="zníž. prenesená",J419,0)</f>
        <v>0</v>
      </c>
      <c r="BI419" s="168">
        <f>IF(N419="nulová",J419,0)</f>
        <v>0</v>
      </c>
      <c r="BJ419" s="16" t="s">
        <v>82</v>
      </c>
      <c r="BK419" s="168">
        <f>ROUND(I419*H419,2)</f>
        <v>0</v>
      </c>
      <c r="BL419" s="16" t="s">
        <v>737</v>
      </c>
      <c r="BM419" s="167" t="s">
        <v>1401</v>
      </c>
    </row>
    <row r="420" spans="2:65" s="1" customFormat="1" ht="38.4">
      <c r="B420" s="31"/>
      <c r="D420" s="170" t="s">
        <v>179</v>
      </c>
      <c r="F420" s="186" t="s">
        <v>2006</v>
      </c>
      <c r="I420" s="95"/>
      <c r="L420" s="31"/>
      <c r="M420" s="187"/>
      <c r="N420" s="54"/>
      <c r="O420" s="54"/>
      <c r="P420" s="54"/>
      <c r="Q420" s="54"/>
      <c r="R420" s="54"/>
      <c r="S420" s="54"/>
      <c r="T420" s="55"/>
      <c r="AT420" s="16" t="s">
        <v>179</v>
      </c>
      <c r="AU420" s="16" t="s">
        <v>82</v>
      </c>
    </row>
    <row r="421" spans="2:65" s="1" customFormat="1" ht="16.5" customHeight="1">
      <c r="B421" s="155"/>
      <c r="C421" s="195" t="s">
        <v>1189</v>
      </c>
      <c r="D421" s="195" t="s">
        <v>224</v>
      </c>
      <c r="E421" s="196" t="s">
        <v>2007</v>
      </c>
      <c r="F421" s="197" t="s">
        <v>2008</v>
      </c>
      <c r="G421" s="198" t="s">
        <v>355</v>
      </c>
      <c r="H421" s="199">
        <v>17</v>
      </c>
      <c r="I421" s="200"/>
      <c r="J421" s="201">
        <f>ROUND(I421*H421,2)</f>
        <v>0</v>
      </c>
      <c r="K421" s="197" t="s">
        <v>1</v>
      </c>
      <c r="L421" s="202"/>
      <c r="M421" s="203" t="s">
        <v>1</v>
      </c>
      <c r="N421" s="204" t="s">
        <v>36</v>
      </c>
      <c r="O421" s="54"/>
      <c r="P421" s="165">
        <f>O421*H421</f>
        <v>0</v>
      </c>
      <c r="Q421" s="165">
        <v>0</v>
      </c>
      <c r="R421" s="165">
        <f>Q421*H421</f>
        <v>0</v>
      </c>
      <c r="S421" s="165">
        <v>0</v>
      </c>
      <c r="T421" s="166">
        <f>S421*H421</f>
        <v>0</v>
      </c>
      <c r="AR421" s="167" t="s">
        <v>1370</v>
      </c>
      <c r="AT421" s="167" t="s">
        <v>224</v>
      </c>
      <c r="AU421" s="167" t="s">
        <v>82</v>
      </c>
      <c r="AY421" s="16" t="s">
        <v>159</v>
      </c>
      <c r="BE421" s="168">
        <f>IF(N421="základná",J421,0)</f>
        <v>0</v>
      </c>
      <c r="BF421" s="168">
        <f>IF(N421="znížená",J421,0)</f>
        <v>0</v>
      </c>
      <c r="BG421" s="168">
        <f>IF(N421="zákl. prenesená",J421,0)</f>
        <v>0</v>
      </c>
      <c r="BH421" s="168">
        <f>IF(N421="zníž. prenesená",J421,0)</f>
        <v>0</v>
      </c>
      <c r="BI421" s="168">
        <f>IF(N421="nulová",J421,0)</f>
        <v>0</v>
      </c>
      <c r="BJ421" s="16" t="s">
        <v>82</v>
      </c>
      <c r="BK421" s="168">
        <f>ROUND(I421*H421,2)</f>
        <v>0</v>
      </c>
      <c r="BL421" s="16" t="s">
        <v>737</v>
      </c>
      <c r="BM421" s="167" t="s">
        <v>1405</v>
      </c>
    </row>
    <row r="422" spans="2:65" s="1" customFormat="1" ht="38.4">
      <c r="B422" s="31"/>
      <c r="D422" s="170" t="s">
        <v>179</v>
      </c>
      <c r="F422" s="186" t="s">
        <v>2009</v>
      </c>
      <c r="I422" s="95"/>
      <c r="L422" s="31"/>
      <c r="M422" s="187"/>
      <c r="N422" s="54"/>
      <c r="O422" s="54"/>
      <c r="P422" s="54"/>
      <c r="Q422" s="54"/>
      <c r="R422" s="54"/>
      <c r="S422" s="54"/>
      <c r="T422" s="55"/>
      <c r="AT422" s="16" t="s">
        <v>179</v>
      </c>
      <c r="AU422" s="16" t="s">
        <v>82</v>
      </c>
    </row>
    <row r="423" spans="2:65" s="1" customFormat="1" ht="16.5" customHeight="1">
      <c r="B423" s="155"/>
      <c r="C423" s="195" t="s">
        <v>1402</v>
      </c>
      <c r="D423" s="195" t="s">
        <v>224</v>
      </c>
      <c r="E423" s="196" t="s">
        <v>2010</v>
      </c>
      <c r="F423" s="197" t="s">
        <v>2011</v>
      </c>
      <c r="G423" s="198" t="s">
        <v>355</v>
      </c>
      <c r="H423" s="199">
        <v>5</v>
      </c>
      <c r="I423" s="200"/>
      <c r="J423" s="201">
        <f>ROUND(I423*H423,2)</f>
        <v>0</v>
      </c>
      <c r="K423" s="197" t="s">
        <v>1</v>
      </c>
      <c r="L423" s="202"/>
      <c r="M423" s="203" t="s">
        <v>1</v>
      </c>
      <c r="N423" s="204" t="s">
        <v>36</v>
      </c>
      <c r="O423" s="54"/>
      <c r="P423" s="165">
        <f>O423*H423</f>
        <v>0</v>
      </c>
      <c r="Q423" s="165">
        <v>0</v>
      </c>
      <c r="R423" s="165">
        <f>Q423*H423</f>
        <v>0</v>
      </c>
      <c r="S423" s="165">
        <v>0</v>
      </c>
      <c r="T423" s="166">
        <f>S423*H423</f>
        <v>0</v>
      </c>
      <c r="AR423" s="167" t="s">
        <v>1370</v>
      </c>
      <c r="AT423" s="167" t="s">
        <v>224</v>
      </c>
      <c r="AU423" s="167" t="s">
        <v>82</v>
      </c>
      <c r="AY423" s="16" t="s">
        <v>159</v>
      </c>
      <c r="BE423" s="168">
        <f>IF(N423="základná",J423,0)</f>
        <v>0</v>
      </c>
      <c r="BF423" s="168">
        <f>IF(N423="znížená",J423,0)</f>
        <v>0</v>
      </c>
      <c r="BG423" s="168">
        <f>IF(N423="zákl. prenesená",J423,0)</f>
        <v>0</v>
      </c>
      <c r="BH423" s="168">
        <f>IF(N423="zníž. prenesená",J423,0)</f>
        <v>0</v>
      </c>
      <c r="BI423" s="168">
        <f>IF(N423="nulová",J423,0)</f>
        <v>0</v>
      </c>
      <c r="BJ423" s="16" t="s">
        <v>82</v>
      </c>
      <c r="BK423" s="168">
        <f>ROUND(I423*H423,2)</f>
        <v>0</v>
      </c>
      <c r="BL423" s="16" t="s">
        <v>737</v>
      </c>
      <c r="BM423" s="167" t="s">
        <v>1408</v>
      </c>
    </row>
    <row r="424" spans="2:65" s="1" customFormat="1" ht="38.4">
      <c r="B424" s="31"/>
      <c r="D424" s="170" t="s">
        <v>179</v>
      </c>
      <c r="F424" s="186" t="s">
        <v>2012</v>
      </c>
      <c r="I424" s="95"/>
      <c r="L424" s="31"/>
      <c r="M424" s="187"/>
      <c r="N424" s="54"/>
      <c r="O424" s="54"/>
      <c r="P424" s="54"/>
      <c r="Q424" s="54"/>
      <c r="R424" s="54"/>
      <c r="S424" s="54"/>
      <c r="T424" s="55"/>
      <c r="AT424" s="16" t="s">
        <v>179</v>
      </c>
      <c r="AU424" s="16" t="s">
        <v>82</v>
      </c>
    </row>
    <row r="425" spans="2:65" s="1" customFormat="1" ht="16.5" customHeight="1">
      <c r="B425" s="155"/>
      <c r="C425" s="195" t="s">
        <v>1192</v>
      </c>
      <c r="D425" s="195" t="s">
        <v>224</v>
      </c>
      <c r="E425" s="196" t="s">
        <v>2013</v>
      </c>
      <c r="F425" s="197" t="s">
        <v>2014</v>
      </c>
      <c r="G425" s="198" t="s">
        <v>355</v>
      </c>
      <c r="H425" s="199">
        <v>1</v>
      </c>
      <c r="I425" s="200"/>
      <c r="J425" s="201">
        <f>ROUND(I425*H425,2)</f>
        <v>0</v>
      </c>
      <c r="K425" s="197" t="s">
        <v>1</v>
      </c>
      <c r="L425" s="202"/>
      <c r="M425" s="203" t="s">
        <v>1</v>
      </c>
      <c r="N425" s="204" t="s">
        <v>36</v>
      </c>
      <c r="O425" s="54"/>
      <c r="P425" s="165">
        <f>O425*H425</f>
        <v>0</v>
      </c>
      <c r="Q425" s="165">
        <v>0</v>
      </c>
      <c r="R425" s="165">
        <f>Q425*H425</f>
        <v>0</v>
      </c>
      <c r="S425" s="165">
        <v>0</v>
      </c>
      <c r="T425" s="166">
        <f>S425*H425</f>
        <v>0</v>
      </c>
      <c r="AR425" s="167" t="s">
        <v>1370</v>
      </c>
      <c r="AT425" s="167" t="s">
        <v>224</v>
      </c>
      <c r="AU425" s="167" t="s">
        <v>82</v>
      </c>
      <c r="AY425" s="16" t="s">
        <v>159</v>
      </c>
      <c r="BE425" s="168">
        <f>IF(N425="základná",J425,0)</f>
        <v>0</v>
      </c>
      <c r="BF425" s="168">
        <f>IF(N425="znížená",J425,0)</f>
        <v>0</v>
      </c>
      <c r="BG425" s="168">
        <f>IF(N425="zákl. prenesená",J425,0)</f>
        <v>0</v>
      </c>
      <c r="BH425" s="168">
        <f>IF(N425="zníž. prenesená",J425,0)</f>
        <v>0</v>
      </c>
      <c r="BI425" s="168">
        <f>IF(N425="nulová",J425,0)</f>
        <v>0</v>
      </c>
      <c r="BJ425" s="16" t="s">
        <v>82</v>
      </c>
      <c r="BK425" s="168">
        <f>ROUND(I425*H425,2)</f>
        <v>0</v>
      </c>
      <c r="BL425" s="16" t="s">
        <v>737</v>
      </c>
      <c r="BM425" s="167" t="s">
        <v>1412</v>
      </c>
    </row>
    <row r="426" spans="2:65" s="1" customFormat="1" ht="38.4">
      <c r="B426" s="31"/>
      <c r="D426" s="170" t="s">
        <v>179</v>
      </c>
      <c r="F426" s="186" t="s">
        <v>2015</v>
      </c>
      <c r="I426" s="95"/>
      <c r="L426" s="31"/>
      <c r="M426" s="187"/>
      <c r="N426" s="54"/>
      <c r="O426" s="54"/>
      <c r="P426" s="54"/>
      <c r="Q426" s="54"/>
      <c r="R426" s="54"/>
      <c r="S426" s="54"/>
      <c r="T426" s="55"/>
      <c r="AT426" s="16" t="s">
        <v>179</v>
      </c>
      <c r="AU426" s="16" t="s">
        <v>82</v>
      </c>
    </row>
    <row r="427" spans="2:65" s="1" customFormat="1" ht="16.5" customHeight="1">
      <c r="B427" s="155"/>
      <c r="C427" s="195" t="s">
        <v>1409</v>
      </c>
      <c r="D427" s="195" t="s">
        <v>224</v>
      </c>
      <c r="E427" s="196" t="s">
        <v>2019</v>
      </c>
      <c r="F427" s="197" t="s">
        <v>2020</v>
      </c>
      <c r="G427" s="198" t="s">
        <v>355</v>
      </c>
      <c r="H427" s="199">
        <v>1</v>
      </c>
      <c r="I427" s="200"/>
      <c r="J427" s="201">
        <f>ROUND(I427*H427,2)</f>
        <v>0</v>
      </c>
      <c r="K427" s="197" t="s">
        <v>1</v>
      </c>
      <c r="L427" s="202"/>
      <c r="M427" s="203" t="s">
        <v>1</v>
      </c>
      <c r="N427" s="204" t="s">
        <v>36</v>
      </c>
      <c r="O427" s="54"/>
      <c r="P427" s="165">
        <f>O427*H427</f>
        <v>0</v>
      </c>
      <c r="Q427" s="165">
        <v>0</v>
      </c>
      <c r="R427" s="165">
        <f>Q427*H427</f>
        <v>0</v>
      </c>
      <c r="S427" s="165">
        <v>0</v>
      </c>
      <c r="T427" s="166">
        <f>S427*H427</f>
        <v>0</v>
      </c>
      <c r="AR427" s="167" t="s">
        <v>1370</v>
      </c>
      <c r="AT427" s="167" t="s">
        <v>224</v>
      </c>
      <c r="AU427" s="167" t="s">
        <v>82</v>
      </c>
      <c r="AY427" s="16" t="s">
        <v>159</v>
      </c>
      <c r="BE427" s="168">
        <f>IF(N427="základná",J427,0)</f>
        <v>0</v>
      </c>
      <c r="BF427" s="168">
        <f>IF(N427="znížená",J427,0)</f>
        <v>0</v>
      </c>
      <c r="BG427" s="168">
        <f>IF(N427="zákl. prenesená",J427,0)</f>
        <v>0</v>
      </c>
      <c r="BH427" s="168">
        <f>IF(N427="zníž. prenesená",J427,0)</f>
        <v>0</v>
      </c>
      <c r="BI427" s="168">
        <f>IF(N427="nulová",J427,0)</f>
        <v>0</v>
      </c>
      <c r="BJ427" s="16" t="s">
        <v>82</v>
      </c>
      <c r="BK427" s="168">
        <f>ROUND(I427*H427,2)</f>
        <v>0</v>
      </c>
      <c r="BL427" s="16" t="s">
        <v>737</v>
      </c>
      <c r="BM427" s="167" t="s">
        <v>1415</v>
      </c>
    </row>
    <row r="428" spans="2:65" s="1" customFormat="1" ht="38.4">
      <c r="B428" s="31"/>
      <c r="D428" s="170" t="s">
        <v>179</v>
      </c>
      <c r="F428" s="186" t="s">
        <v>2021</v>
      </c>
      <c r="I428" s="95"/>
      <c r="L428" s="31"/>
      <c r="M428" s="187"/>
      <c r="N428" s="54"/>
      <c r="O428" s="54"/>
      <c r="P428" s="54"/>
      <c r="Q428" s="54"/>
      <c r="R428" s="54"/>
      <c r="S428" s="54"/>
      <c r="T428" s="55"/>
      <c r="AT428" s="16" t="s">
        <v>179</v>
      </c>
      <c r="AU428" s="16" t="s">
        <v>82</v>
      </c>
    </row>
    <row r="429" spans="2:65" s="1" customFormat="1" ht="16.5" customHeight="1">
      <c r="B429" s="155"/>
      <c r="C429" s="195" t="s">
        <v>1195</v>
      </c>
      <c r="D429" s="195" t="s">
        <v>224</v>
      </c>
      <c r="E429" s="196" t="s">
        <v>2211</v>
      </c>
      <c r="F429" s="197" t="s">
        <v>2212</v>
      </c>
      <c r="G429" s="198" t="s">
        <v>355</v>
      </c>
      <c r="H429" s="199">
        <v>1</v>
      </c>
      <c r="I429" s="200"/>
      <c r="J429" s="201">
        <f>ROUND(I429*H429,2)</f>
        <v>0</v>
      </c>
      <c r="K429" s="197" t="s">
        <v>1</v>
      </c>
      <c r="L429" s="202"/>
      <c r="M429" s="203" t="s">
        <v>1</v>
      </c>
      <c r="N429" s="204" t="s">
        <v>36</v>
      </c>
      <c r="O429" s="54"/>
      <c r="P429" s="165">
        <f>O429*H429</f>
        <v>0</v>
      </c>
      <c r="Q429" s="165">
        <v>0</v>
      </c>
      <c r="R429" s="165">
        <f>Q429*H429</f>
        <v>0</v>
      </c>
      <c r="S429" s="165">
        <v>0</v>
      </c>
      <c r="T429" s="166">
        <f>S429*H429</f>
        <v>0</v>
      </c>
      <c r="AR429" s="167" t="s">
        <v>1370</v>
      </c>
      <c r="AT429" s="167" t="s">
        <v>224</v>
      </c>
      <c r="AU429" s="167" t="s">
        <v>82</v>
      </c>
      <c r="AY429" s="16" t="s">
        <v>159</v>
      </c>
      <c r="BE429" s="168">
        <f>IF(N429="základná",J429,0)</f>
        <v>0</v>
      </c>
      <c r="BF429" s="168">
        <f>IF(N429="znížená",J429,0)</f>
        <v>0</v>
      </c>
      <c r="BG429" s="168">
        <f>IF(N429="zákl. prenesená",J429,0)</f>
        <v>0</v>
      </c>
      <c r="BH429" s="168">
        <f>IF(N429="zníž. prenesená",J429,0)</f>
        <v>0</v>
      </c>
      <c r="BI429" s="168">
        <f>IF(N429="nulová",J429,0)</f>
        <v>0</v>
      </c>
      <c r="BJ429" s="16" t="s">
        <v>82</v>
      </c>
      <c r="BK429" s="168">
        <f>ROUND(I429*H429,2)</f>
        <v>0</v>
      </c>
      <c r="BL429" s="16" t="s">
        <v>737</v>
      </c>
      <c r="BM429" s="167" t="s">
        <v>1419</v>
      </c>
    </row>
    <row r="430" spans="2:65" s="1" customFormat="1" ht="38.4">
      <c r="B430" s="31"/>
      <c r="D430" s="170" t="s">
        <v>179</v>
      </c>
      <c r="F430" s="186" t="s">
        <v>2213</v>
      </c>
      <c r="I430" s="95"/>
      <c r="L430" s="31"/>
      <c r="M430" s="187"/>
      <c r="N430" s="54"/>
      <c r="O430" s="54"/>
      <c r="P430" s="54"/>
      <c r="Q430" s="54"/>
      <c r="R430" s="54"/>
      <c r="S430" s="54"/>
      <c r="T430" s="55"/>
      <c r="AT430" s="16" t="s">
        <v>179</v>
      </c>
      <c r="AU430" s="16" t="s">
        <v>82</v>
      </c>
    </row>
    <row r="431" spans="2:65" s="1" customFormat="1" ht="16.5" customHeight="1">
      <c r="B431" s="155"/>
      <c r="C431" s="195" t="s">
        <v>1416</v>
      </c>
      <c r="D431" s="195" t="s">
        <v>224</v>
      </c>
      <c r="E431" s="196" t="s">
        <v>2040</v>
      </c>
      <c r="F431" s="197" t="s">
        <v>2041</v>
      </c>
      <c r="G431" s="198" t="s">
        <v>355</v>
      </c>
      <c r="H431" s="199">
        <v>17</v>
      </c>
      <c r="I431" s="200"/>
      <c r="J431" s="201">
        <f>ROUND(I431*H431,2)</f>
        <v>0</v>
      </c>
      <c r="K431" s="197" t="s">
        <v>1</v>
      </c>
      <c r="L431" s="202"/>
      <c r="M431" s="203" t="s">
        <v>1</v>
      </c>
      <c r="N431" s="204" t="s">
        <v>36</v>
      </c>
      <c r="O431" s="54"/>
      <c r="P431" s="165">
        <f>O431*H431</f>
        <v>0</v>
      </c>
      <c r="Q431" s="165">
        <v>0</v>
      </c>
      <c r="R431" s="165">
        <f>Q431*H431</f>
        <v>0</v>
      </c>
      <c r="S431" s="165">
        <v>0</v>
      </c>
      <c r="T431" s="166">
        <f>S431*H431</f>
        <v>0</v>
      </c>
      <c r="AR431" s="167" t="s">
        <v>1370</v>
      </c>
      <c r="AT431" s="167" t="s">
        <v>224</v>
      </c>
      <c r="AU431" s="167" t="s">
        <v>82</v>
      </c>
      <c r="AY431" s="16" t="s">
        <v>159</v>
      </c>
      <c r="BE431" s="168">
        <f>IF(N431="základná",J431,0)</f>
        <v>0</v>
      </c>
      <c r="BF431" s="168">
        <f>IF(N431="znížená",J431,0)</f>
        <v>0</v>
      </c>
      <c r="BG431" s="168">
        <f>IF(N431="zákl. prenesená",J431,0)</f>
        <v>0</v>
      </c>
      <c r="BH431" s="168">
        <f>IF(N431="zníž. prenesená",J431,0)</f>
        <v>0</v>
      </c>
      <c r="BI431" s="168">
        <f>IF(N431="nulová",J431,0)</f>
        <v>0</v>
      </c>
      <c r="BJ431" s="16" t="s">
        <v>82</v>
      </c>
      <c r="BK431" s="168">
        <f>ROUND(I431*H431,2)</f>
        <v>0</v>
      </c>
      <c r="BL431" s="16" t="s">
        <v>737</v>
      </c>
      <c r="BM431" s="167" t="s">
        <v>1423</v>
      </c>
    </row>
    <row r="432" spans="2:65" s="1" customFormat="1" ht="38.4">
      <c r="B432" s="31"/>
      <c r="D432" s="170" t="s">
        <v>179</v>
      </c>
      <c r="F432" s="186" t="s">
        <v>2042</v>
      </c>
      <c r="I432" s="95"/>
      <c r="L432" s="31"/>
      <c r="M432" s="187"/>
      <c r="N432" s="54"/>
      <c r="O432" s="54"/>
      <c r="P432" s="54"/>
      <c r="Q432" s="54"/>
      <c r="R432" s="54"/>
      <c r="S432" s="54"/>
      <c r="T432" s="55"/>
      <c r="AT432" s="16" t="s">
        <v>179</v>
      </c>
      <c r="AU432" s="16" t="s">
        <v>82</v>
      </c>
    </row>
    <row r="433" spans="2:65" s="1" customFormat="1" ht="16.5" customHeight="1">
      <c r="B433" s="155"/>
      <c r="C433" s="195" t="s">
        <v>1198</v>
      </c>
      <c r="D433" s="195" t="s">
        <v>224</v>
      </c>
      <c r="E433" s="196" t="s">
        <v>2046</v>
      </c>
      <c r="F433" s="197" t="s">
        <v>2047</v>
      </c>
      <c r="G433" s="198" t="s">
        <v>355</v>
      </c>
      <c r="H433" s="199">
        <v>3</v>
      </c>
      <c r="I433" s="200"/>
      <c r="J433" s="201">
        <f>ROUND(I433*H433,2)</f>
        <v>0</v>
      </c>
      <c r="K433" s="197" t="s">
        <v>1</v>
      </c>
      <c r="L433" s="202"/>
      <c r="M433" s="203" t="s">
        <v>1</v>
      </c>
      <c r="N433" s="204" t="s">
        <v>36</v>
      </c>
      <c r="O433" s="54"/>
      <c r="P433" s="165">
        <f>O433*H433</f>
        <v>0</v>
      </c>
      <c r="Q433" s="165">
        <v>0</v>
      </c>
      <c r="R433" s="165">
        <f>Q433*H433</f>
        <v>0</v>
      </c>
      <c r="S433" s="165">
        <v>0</v>
      </c>
      <c r="T433" s="166">
        <f>S433*H433</f>
        <v>0</v>
      </c>
      <c r="AR433" s="167" t="s">
        <v>1370</v>
      </c>
      <c r="AT433" s="167" t="s">
        <v>224</v>
      </c>
      <c r="AU433" s="167" t="s">
        <v>82</v>
      </c>
      <c r="AY433" s="16" t="s">
        <v>159</v>
      </c>
      <c r="BE433" s="168">
        <f>IF(N433="základná",J433,0)</f>
        <v>0</v>
      </c>
      <c r="BF433" s="168">
        <f>IF(N433="znížená",J433,0)</f>
        <v>0</v>
      </c>
      <c r="BG433" s="168">
        <f>IF(N433="zákl. prenesená",J433,0)</f>
        <v>0</v>
      </c>
      <c r="BH433" s="168">
        <f>IF(N433="zníž. prenesená",J433,0)</f>
        <v>0</v>
      </c>
      <c r="BI433" s="168">
        <f>IF(N433="nulová",J433,0)</f>
        <v>0</v>
      </c>
      <c r="BJ433" s="16" t="s">
        <v>82</v>
      </c>
      <c r="BK433" s="168">
        <f>ROUND(I433*H433,2)</f>
        <v>0</v>
      </c>
      <c r="BL433" s="16" t="s">
        <v>737</v>
      </c>
      <c r="BM433" s="167" t="s">
        <v>1427</v>
      </c>
    </row>
    <row r="434" spans="2:65" s="1" customFormat="1" ht="28.8">
      <c r="B434" s="31"/>
      <c r="D434" s="170" t="s">
        <v>179</v>
      </c>
      <c r="F434" s="186" t="s">
        <v>2048</v>
      </c>
      <c r="I434" s="95"/>
      <c r="L434" s="31"/>
      <c r="M434" s="187"/>
      <c r="N434" s="54"/>
      <c r="O434" s="54"/>
      <c r="P434" s="54"/>
      <c r="Q434" s="54"/>
      <c r="R434" s="54"/>
      <c r="S434" s="54"/>
      <c r="T434" s="55"/>
      <c r="AT434" s="16" t="s">
        <v>179</v>
      </c>
      <c r="AU434" s="16" t="s">
        <v>82</v>
      </c>
    </row>
    <row r="435" spans="2:65" s="1" customFormat="1" ht="16.5" customHeight="1">
      <c r="B435" s="155"/>
      <c r="C435" s="195" t="s">
        <v>1424</v>
      </c>
      <c r="D435" s="195" t="s">
        <v>224</v>
      </c>
      <c r="E435" s="196" t="s">
        <v>2049</v>
      </c>
      <c r="F435" s="197" t="s">
        <v>2050</v>
      </c>
      <c r="G435" s="198" t="s">
        <v>355</v>
      </c>
      <c r="H435" s="199">
        <v>1</v>
      </c>
      <c r="I435" s="200"/>
      <c r="J435" s="201">
        <f>ROUND(I435*H435,2)</f>
        <v>0</v>
      </c>
      <c r="K435" s="197" t="s">
        <v>1</v>
      </c>
      <c r="L435" s="202"/>
      <c r="M435" s="203" t="s">
        <v>1</v>
      </c>
      <c r="N435" s="204" t="s">
        <v>36</v>
      </c>
      <c r="O435" s="54"/>
      <c r="P435" s="165">
        <f>O435*H435</f>
        <v>0</v>
      </c>
      <c r="Q435" s="165">
        <v>0</v>
      </c>
      <c r="R435" s="165">
        <f>Q435*H435</f>
        <v>0</v>
      </c>
      <c r="S435" s="165">
        <v>0</v>
      </c>
      <c r="T435" s="166">
        <f>S435*H435</f>
        <v>0</v>
      </c>
      <c r="AR435" s="167" t="s">
        <v>1370</v>
      </c>
      <c r="AT435" s="167" t="s">
        <v>224</v>
      </c>
      <c r="AU435" s="167" t="s">
        <v>82</v>
      </c>
      <c r="AY435" s="16" t="s">
        <v>159</v>
      </c>
      <c r="BE435" s="168">
        <f>IF(N435="základná",J435,0)</f>
        <v>0</v>
      </c>
      <c r="BF435" s="168">
        <f>IF(N435="znížená",J435,0)</f>
        <v>0</v>
      </c>
      <c r="BG435" s="168">
        <f>IF(N435="zákl. prenesená",J435,0)</f>
        <v>0</v>
      </c>
      <c r="BH435" s="168">
        <f>IF(N435="zníž. prenesená",J435,0)</f>
        <v>0</v>
      </c>
      <c r="BI435" s="168">
        <f>IF(N435="nulová",J435,0)</f>
        <v>0</v>
      </c>
      <c r="BJ435" s="16" t="s">
        <v>82</v>
      </c>
      <c r="BK435" s="168">
        <f>ROUND(I435*H435,2)</f>
        <v>0</v>
      </c>
      <c r="BL435" s="16" t="s">
        <v>737</v>
      </c>
      <c r="BM435" s="167" t="s">
        <v>1430</v>
      </c>
    </row>
    <row r="436" spans="2:65" s="1" customFormat="1" ht="38.4">
      <c r="B436" s="31"/>
      <c r="D436" s="170" t="s">
        <v>179</v>
      </c>
      <c r="F436" s="186" t="s">
        <v>2051</v>
      </c>
      <c r="I436" s="95"/>
      <c r="L436" s="31"/>
      <c r="M436" s="187"/>
      <c r="N436" s="54"/>
      <c r="O436" s="54"/>
      <c r="P436" s="54"/>
      <c r="Q436" s="54"/>
      <c r="R436" s="54"/>
      <c r="S436" s="54"/>
      <c r="T436" s="55"/>
      <c r="AT436" s="16" t="s">
        <v>179</v>
      </c>
      <c r="AU436" s="16" t="s">
        <v>82</v>
      </c>
    </row>
    <row r="437" spans="2:65" s="1" customFormat="1" ht="16.5" customHeight="1">
      <c r="B437" s="155"/>
      <c r="C437" s="195" t="s">
        <v>1201</v>
      </c>
      <c r="D437" s="195" t="s">
        <v>224</v>
      </c>
      <c r="E437" s="196" t="s">
        <v>2055</v>
      </c>
      <c r="F437" s="197" t="s">
        <v>2056</v>
      </c>
      <c r="G437" s="198" t="s">
        <v>355</v>
      </c>
      <c r="H437" s="199">
        <v>3</v>
      </c>
      <c r="I437" s="200"/>
      <c r="J437" s="201">
        <f>ROUND(I437*H437,2)</f>
        <v>0</v>
      </c>
      <c r="K437" s="197" t="s">
        <v>1</v>
      </c>
      <c r="L437" s="202"/>
      <c r="M437" s="203" t="s">
        <v>1</v>
      </c>
      <c r="N437" s="204" t="s">
        <v>36</v>
      </c>
      <c r="O437" s="54"/>
      <c r="P437" s="165">
        <f>O437*H437</f>
        <v>0</v>
      </c>
      <c r="Q437" s="165">
        <v>0</v>
      </c>
      <c r="R437" s="165">
        <f>Q437*H437</f>
        <v>0</v>
      </c>
      <c r="S437" s="165">
        <v>0</v>
      </c>
      <c r="T437" s="166">
        <f>S437*H437</f>
        <v>0</v>
      </c>
      <c r="AR437" s="167" t="s">
        <v>1370</v>
      </c>
      <c r="AT437" s="167" t="s">
        <v>224</v>
      </c>
      <c r="AU437" s="167" t="s">
        <v>82</v>
      </c>
      <c r="AY437" s="16" t="s">
        <v>159</v>
      </c>
      <c r="BE437" s="168">
        <f>IF(N437="základná",J437,0)</f>
        <v>0</v>
      </c>
      <c r="BF437" s="168">
        <f>IF(N437="znížená",J437,0)</f>
        <v>0</v>
      </c>
      <c r="BG437" s="168">
        <f>IF(N437="zákl. prenesená",J437,0)</f>
        <v>0</v>
      </c>
      <c r="BH437" s="168">
        <f>IF(N437="zníž. prenesená",J437,0)</f>
        <v>0</v>
      </c>
      <c r="BI437" s="168">
        <f>IF(N437="nulová",J437,0)</f>
        <v>0</v>
      </c>
      <c r="BJ437" s="16" t="s">
        <v>82</v>
      </c>
      <c r="BK437" s="168">
        <f>ROUND(I437*H437,2)</f>
        <v>0</v>
      </c>
      <c r="BL437" s="16" t="s">
        <v>737</v>
      </c>
      <c r="BM437" s="167" t="s">
        <v>1434</v>
      </c>
    </row>
    <row r="438" spans="2:65" s="1" customFormat="1" ht="38.4">
      <c r="B438" s="31"/>
      <c r="D438" s="170" t="s">
        <v>179</v>
      </c>
      <c r="F438" s="186" t="s">
        <v>2057</v>
      </c>
      <c r="I438" s="95"/>
      <c r="L438" s="31"/>
      <c r="M438" s="187"/>
      <c r="N438" s="54"/>
      <c r="O438" s="54"/>
      <c r="P438" s="54"/>
      <c r="Q438" s="54"/>
      <c r="R438" s="54"/>
      <c r="S438" s="54"/>
      <c r="T438" s="55"/>
      <c r="AT438" s="16" t="s">
        <v>179</v>
      </c>
      <c r="AU438" s="16" t="s">
        <v>82</v>
      </c>
    </row>
    <row r="439" spans="2:65" s="1" customFormat="1" ht="16.5" customHeight="1">
      <c r="B439" s="155"/>
      <c r="C439" s="195" t="s">
        <v>1431</v>
      </c>
      <c r="D439" s="195" t="s">
        <v>224</v>
      </c>
      <c r="E439" s="196" t="s">
        <v>2067</v>
      </c>
      <c r="F439" s="197" t="s">
        <v>2068</v>
      </c>
      <c r="G439" s="198" t="s">
        <v>355</v>
      </c>
      <c r="H439" s="199">
        <v>1</v>
      </c>
      <c r="I439" s="200"/>
      <c r="J439" s="201">
        <f>ROUND(I439*H439,2)</f>
        <v>0</v>
      </c>
      <c r="K439" s="197" t="s">
        <v>1</v>
      </c>
      <c r="L439" s="202"/>
      <c r="M439" s="203" t="s">
        <v>1</v>
      </c>
      <c r="N439" s="204" t="s">
        <v>36</v>
      </c>
      <c r="O439" s="54"/>
      <c r="P439" s="165">
        <f>O439*H439</f>
        <v>0</v>
      </c>
      <c r="Q439" s="165">
        <v>0</v>
      </c>
      <c r="R439" s="165">
        <f>Q439*H439</f>
        <v>0</v>
      </c>
      <c r="S439" s="165">
        <v>0</v>
      </c>
      <c r="T439" s="166">
        <f>S439*H439</f>
        <v>0</v>
      </c>
      <c r="AR439" s="167" t="s">
        <v>1370</v>
      </c>
      <c r="AT439" s="167" t="s">
        <v>224</v>
      </c>
      <c r="AU439" s="167" t="s">
        <v>82</v>
      </c>
      <c r="AY439" s="16" t="s">
        <v>159</v>
      </c>
      <c r="BE439" s="168">
        <f>IF(N439="základná",J439,0)</f>
        <v>0</v>
      </c>
      <c r="BF439" s="168">
        <f>IF(N439="znížená",J439,0)</f>
        <v>0</v>
      </c>
      <c r="BG439" s="168">
        <f>IF(N439="zákl. prenesená",J439,0)</f>
        <v>0</v>
      </c>
      <c r="BH439" s="168">
        <f>IF(N439="zníž. prenesená",J439,0)</f>
        <v>0</v>
      </c>
      <c r="BI439" s="168">
        <f>IF(N439="nulová",J439,0)</f>
        <v>0</v>
      </c>
      <c r="BJ439" s="16" t="s">
        <v>82</v>
      </c>
      <c r="BK439" s="168">
        <f>ROUND(I439*H439,2)</f>
        <v>0</v>
      </c>
      <c r="BL439" s="16" t="s">
        <v>737</v>
      </c>
      <c r="BM439" s="167" t="s">
        <v>1437</v>
      </c>
    </row>
    <row r="440" spans="2:65" s="1" customFormat="1" ht="48">
      <c r="B440" s="31"/>
      <c r="D440" s="170" t="s">
        <v>179</v>
      </c>
      <c r="F440" s="186" t="s">
        <v>2069</v>
      </c>
      <c r="I440" s="95"/>
      <c r="L440" s="31"/>
      <c r="M440" s="187"/>
      <c r="N440" s="54"/>
      <c r="O440" s="54"/>
      <c r="P440" s="54"/>
      <c r="Q440" s="54"/>
      <c r="R440" s="54"/>
      <c r="S440" s="54"/>
      <c r="T440" s="55"/>
      <c r="AT440" s="16" t="s">
        <v>179</v>
      </c>
      <c r="AU440" s="16" t="s">
        <v>82</v>
      </c>
    </row>
    <row r="441" spans="2:65" s="1" customFormat="1" ht="16.5" customHeight="1">
      <c r="B441" s="155"/>
      <c r="C441" s="195" t="s">
        <v>1204</v>
      </c>
      <c r="D441" s="195" t="s">
        <v>224</v>
      </c>
      <c r="E441" s="196" t="s">
        <v>2093</v>
      </c>
      <c r="F441" s="197" t="s">
        <v>2094</v>
      </c>
      <c r="G441" s="198" t="s">
        <v>355</v>
      </c>
      <c r="H441" s="199">
        <v>1</v>
      </c>
      <c r="I441" s="200"/>
      <c r="J441" s="201">
        <f>ROUND(I441*H441,2)</f>
        <v>0</v>
      </c>
      <c r="K441" s="197" t="s">
        <v>1</v>
      </c>
      <c r="L441" s="202"/>
      <c r="M441" s="203" t="s">
        <v>1</v>
      </c>
      <c r="N441" s="204" t="s">
        <v>36</v>
      </c>
      <c r="O441" s="54"/>
      <c r="P441" s="165">
        <f>O441*H441</f>
        <v>0</v>
      </c>
      <c r="Q441" s="165">
        <v>0</v>
      </c>
      <c r="R441" s="165">
        <f>Q441*H441</f>
        <v>0</v>
      </c>
      <c r="S441" s="165">
        <v>0</v>
      </c>
      <c r="T441" s="166">
        <f>S441*H441</f>
        <v>0</v>
      </c>
      <c r="AR441" s="167" t="s">
        <v>1370</v>
      </c>
      <c r="AT441" s="167" t="s">
        <v>224</v>
      </c>
      <c r="AU441" s="167" t="s">
        <v>82</v>
      </c>
      <c r="AY441" s="16" t="s">
        <v>159</v>
      </c>
      <c r="BE441" s="168">
        <f>IF(N441="základná",J441,0)</f>
        <v>0</v>
      </c>
      <c r="BF441" s="168">
        <f>IF(N441="znížená",J441,0)</f>
        <v>0</v>
      </c>
      <c r="BG441" s="168">
        <f>IF(N441="zákl. prenesená",J441,0)</f>
        <v>0</v>
      </c>
      <c r="BH441" s="168">
        <f>IF(N441="zníž. prenesená",J441,0)</f>
        <v>0</v>
      </c>
      <c r="BI441" s="168">
        <f>IF(N441="nulová",J441,0)</f>
        <v>0</v>
      </c>
      <c r="BJ441" s="16" t="s">
        <v>82</v>
      </c>
      <c r="BK441" s="168">
        <f>ROUND(I441*H441,2)</f>
        <v>0</v>
      </c>
      <c r="BL441" s="16" t="s">
        <v>737</v>
      </c>
      <c r="BM441" s="167" t="s">
        <v>1443</v>
      </c>
    </row>
    <row r="442" spans="2:65" s="1" customFormat="1" ht="28.8">
      <c r="B442" s="31"/>
      <c r="D442" s="170" t="s">
        <v>179</v>
      </c>
      <c r="F442" s="186" t="s">
        <v>2095</v>
      </c>
      <c r="I442" s="95"/>
      <c r="L442" s="31"/>
      <c r="M442" s="187"/>
      <c r="N442" s="54"/>
      <c r="O442" s="54"/>
      <c r="P442" s="54"/>
      <c r="Q442" s="54"/>
      <c r="R442" s="54"/>
      <c r="S442" s="54"/>
      <c r="T442" s="55"/>
      <c r="AT442" s="16" t="s">
        <v>179</v>
      </c>
      <c r="AU442" s="16" t="s">
        <v>82</v>
      </c>
    </row>
    <row r="443" spans="2:65" s="1" customFormat="1" ht="24" customHeight="1">
      <c r="B443" s="155"/>
      <c r="C443" s="195" t="s">
        <v>1440</v>
      </c>
      <c r="D443" s="195" t="s">
        <v>224</v>
      </c>
      <c r="E443" s="196" t="s">
        <v>2102</v>
      </c>
      <c r="F443" s="197" t="s">
        <v>2103</v>
      </c>
      <c r="G443" s="198" t="s">
        <v>355</v>
      </c>
      <c r="H443" s="199">
        <v>1</v>
      </c>
      <c r="I443" s="200"/>
      <c r="J443" s="201">
        <f>ROUND(I443*H443,2)</f>
        <v>0</v>
      </c>
      <c r="K443" s="197" t="s">
        <v>1</v>
      </c>
      <c r="L443" s="202"/>
      <c r="M443" s="203" t="s">
        <v>1</v>
      </c>
      <c r="N443" s="204" t="s">
        <v>36</v>
      </c>
      <c r="O443" s="54"/>
      <c r="P443" s="165">
        <f>O443*H443</f>
        <v>0</v>
      </c>
      <c r="Q443" s="165">
        <v>0</v>
      </c>
      <c r="R443" s="165">
        <f>Q443*H443</f>
        <v>0</v>
      </c>
      <c r="S443" s="165">
        <v>0</v>
      </c>
      <c r="T443" s="166">
        <f>S443*H443</f>
        <v>0</v>
      </c>
      <c r="AR443" s="167" t="s">
        <v>1370</v>
      </c>
      <c r="AT443" s="167" t="s">
        <v>224</v>
      </c>
      <c r="AU443" s="167" t="s">
        <v>82</v>
      </c>
      <c r="AY443" s="16" t="s">
        <v>159</v>
      </c>
      <c r="BE443" s="168">
        <f>IF(N443="základná",J443,0)</f>
        <v>0</v>
      </c>
      <c r="BF443" s="168">
        <f>IF(N443="znížená",J443,0)</f>
        <v>0</v>
      </c>
      <c r="BG443" s="168">
        <f>IF(N443="zákl. prenesená",J443,0)</f>
        <v>0</v>
      </c>
      <c r="BH443" s="168">
        <f>IF(N443="zníž. prenesená",J443,0)</f>
        <v>0</v>
      </c>
      <c r="BI443" s="168">
        <f>IF(N443="nulová",J443,0)</f>
        <v>0</v>
      </c>
      <c r="BJ443" s="16" t="s">
        <v>82</v>
      </c>
      <c r="BK443" s="168">
        <f>ROUND(I443*H443,2)</f>
        <v>0</v>
      </c>
      <c r="BL443" s="16" t="s">
        <v>737</v>
      </c>
      <c r="BM443" s="167" t="s">
        <v>1446</v>
      </c>
    </row>
    <row r="444" spans="2:65" s="1" customFormat="1" ht="16.5" customHeight="1">
      <c r="B444" s="155"/>
      <c r="C444" s="195" t="s">
        <v>1207</v>
      </c>
      <c r="D444" s="195" t="s">
        <v>224</v>
      </c>
      <c r="E444" s="196" t="s">
        <v>2104</v>
      </c>
      <c r="F444" s="197" t="s">
        <v>2105</v>
      </c>
      <c r="G444" s="198" t="s">
        <v>355</v>
      </c>
      <c r="H444" s="199">
        <v>1</v>
      </c>
      <c r="I444" s="200"/>
      <c r="J444" s="201">
        <f>ROUND(I444*H444,2)</f>
        <v>0</v>
      </c>
      <c r="K444" s="197" t="s">
        <v>1</v>
      </c>
      <c r="L444" s="202"/>
      <c r="M444" s="203" t="s">
        <v>1</v>
      </c>
      <c r="N444" s="204" t="s">
        <v>36</v>
      </c>
      <c r="O444" s="54"/>
      <c r="P444" s="165">
        <f>O444*H444</f>
        <v>0</v>
      </c>
      <c r="Q444" s="165">
        <v>0</v>
      </c>
      <c r="R444" s="165">
        <f>Q444*H444</f>
        <v>0</v>
      </c>
      <c r="S444" s="165">
        <v>0</v>
      </c>
      <c r="T444" s="166">
        <f>S444*H444</f>
        <v>0</v>
      </c>
      <c r="AR444" s="167" t="s">
        <v>1370</v>
      </c>
      <c r="AT444" s="167" t="s">
        <v>224</v>
      </c>
      <c r="AU444" s="167" t="s">
        <v>82</v>
      </c>
      <c r="AY444" s="16" t="s">
        <v>159</v>
      </c>
      <c r="BE444" s="168">
        <f>IF(N444="základná",J444,0)</f>
        <v>0</v>
      </c>
      <c r="BF444" s="168">
        <f>IF(N444="znížená",J444,0)</f>
        <v>0</v>
      </c>
      <c r="BG444" s="168">
        <f>IF(N444="zákl. prenesená",J444,0)</f>
        <v>0</v>
      </c>
      <c r="BH444" s="168">
        <f>IF(N444="zníž. prenesená",J444,0)</f>
        <v>0</v>
      </c>
      <c r="BI444" s="168">
        <f>IF(N444="nulová",J444,0)</f>
        <v>0</v>
      </c>
      <c r="BJ444" s="16" t="s">
        <v>82</v>
      </c>
      <c r="BK444" s="168">
        <f>ROUND(I444*H444,2)</f>
        <v>0</v>
      </c>
      <c r="BL444" s="16" t="s">
        <v>737</v>
      </c>
      <c r="BM444" s="167" t="s">
        <v>1450</v>
      </c>
    </row>
    <row r="445" spans="2:65" s="1" customFormat="1" ht="16.5" customHeight="1">
      <c r="B445" s="155"/>
      <c r="C445" s="195" t="s">
        <v>1447</v>
      </c>
      <c r="D445" s="195" t="s">
        <v>224</v>
      </c>
      <c r="E445" s="196" t="s">
        <v>2106</v>
      </c>
      <c r="F445" s="197" t="s">
        <v>2107</v>
      </c>
      <c r="G445" s="198" t="s">
        <v>355</v>
      </c>
      <c r="H445" s="199">
        <v>1</v>
      </c>
      <c r="I445" s="200"/>
      <c r="J445" s="201">
        <f>ROUND(I445*H445,2)</f>
        <v>0</v>
      </c>
      <c r="K445" s="197" t="s">
        <v>1</v>
      </c>
      <c r="L445" s="202"/>
      <c r="M445" s="203" t="s">
        <v>1</v>
      </c>
      <c r="N445" s="204" t="s">
        <v>36</v>
      </c>
      <c r="O445" s="54"/>
      <c r="P445" s="165">
        <f>O445*H445</f>
        <v>0</v>
      </c>
      <c r="Q445" s="165">
        <v>0</v>
      </c>
      <c r="R445" s="165">
        <f>Q445*H445</f>
        <v>0</v>
      </c>
      <c r="S445" s="165">
        <v>0</v>
      </c>
      <c r="T445" s="166">
        <f>S445*H445</f>
        <v>0</v>
      </c>
      <c r="AR445" s="167" t="s">
        <v>1370</v>
      </c>
      <c r="AT445" s="167" t="s">
        <v>224</v>
      </c>
      <c r="AU445" s="167" t="s">
        <v>82</v>
      </c>
      <c r="AY445" s="16" t="s">
        <v>159</v>
      </c>
      <c r="BE445" s="168">
        <f>IF(N445="základná",J445,0)</f>
        <v>0</v>
      </c>
      <c r="BF445" s="168">
        <f>IF(N445="znížená",J445,0)</f>
        <v>0</v>
      </c>
      <c r="BG445" s="168">
        <f>IF(N445="zákl. prenesená",J445,0)</f>
        <v>0</v>
      </c>
      <c r="BH445" s="168">
        <f>IF(N445="zníž. prenesená",J445,0)</f>
        <v>0</v>
      </c>
      <c r="BI445" s="168">
        <f>IF(N445="nulová",J445,0)</f>
        <v>0</v>
      </c>
      <c r="BJ445" s="16" t="s">
        <v>82</v>
      </c>
      <c r="BK445" s="168">
        <f>ROUND(I445*H445,2)</f>
        <v>0</v>
      </c>
      <c r="BL445" s="16" t="s">
        <v>737</v>
      </c>
      <c r="BM445" s="167" t="s">
        <v>1453</v>
      </c>
    </row>
    <row r="446" spans="2:65" s="1" customFormat="1" ht="16.5" customHeight="1">
      <c r="B446" s="155"/>
      <c r="C446" s="195" t="s">
        <v>1210</v>
      </c>
      <c r="D446" s="195" t="s">
        <v>224</v>
      </c>
      <c r="E446" s="196" t="s">
        <v>2188</v>
      </c>
      <c r="F446" s="197" t="s">
        <v>2189</v>
      </c>
      <c r="G446" s="198" t="s">
        <v>355</v>
      </c>
      <c r="H446" s="199">
        <v>1</v>
      </c>
      <c r="I446" s="200"/>
      <c r="J446" s="201">
        <f>ROUND(I446*H446,2)</f>
        <v>0</v>
      </c>
      <c r="K446" s="197" t="s">
        <v>1</v>
      </c>
      <c r="L446" s="202"/>
      <c r="M446" s="203" t="s">
        <v>1</v>
      </c>
      <c r="N446" s="204" t="s">
        <v>36</v>
      </c>
      <c r="O446" s="54"/>
      <c r="P446" s="165">
        <f>O446*H446</f>
        <v>0</v>
      </c>
      <c r="Q446" s="165">
        <v>0</v>
      </c>
      <c r="R446" s="165">
        <f>Q446*H446</f>
        <v>0</v>
      </c>
      <c r="S446" s="165">
        <v>0</v>
      </c>
      <c r="T446" s="166">
        <f>S446*H446</f>
        <v>0</v>
      </c>
      <c r="AR446" s="167" t="s">
        <v>1370</v>
      </c>
      <c r="AT446" s="167" t="s">
        <v>224</v>
      </c>
      <c r="AU446" s="167" t="s">
        <v>82</v>
      </c>
      <c r="AY446" s="16" t="s">
        <v>159</v>
      </c>
      <c r="BE446" s="168">
        <f>IF(N446="základná",J446,0)</f>
        <v>0</v>
      </c>
      <c r="BF446" s="168">
        <f>IF(N446="znížená",J446,0)</f>
        <v>0</v>
      </c>
      <c r="BG446" s="168">
        <f>IF(N446="zákl. prenesená",J446,0)</f>
        <v>0</v>
      </c>
      <c r="BH446" s="168">
        <f>IF(N446="zníž. prenesená",J446,0)</f>
        <v>0</v>
      </c>
      <c r="BI446" s="168">
        <f>IF(N446="nulová",J446,0)</f>
        <v>0</v>
      </c>
      <c r="BJ446" s="16" t="s">
        <v>82</v>
      </c>
      <c r="BK446" s="168">
        <f>ROUND(I446*H446,2)</f>
        <v>0</v>
      </c>
      <c r="BL446" s="16" t="s">
        <v>737</v>
      </c>
      <c r="BM446" s="167" t="s">
        <v>1457</v>
      </c>
    </row>
    <row r="447" spans="2:65" s="1" customFormat="1" ht="144">
      <c r="B447" s="31"/>
      <c r="D447" s="170" t="s">
        <v>179</v>
      </c>
      <c r="F447" s="186" t="s">
        <v>2190</v>
      </c>
      <c r="I447" s="95"/>
      <c r="L447" s="31"/>
      <c r="M447" s="187"/>
      <c r="N447" s="54"/>
      <c r="O447" s="54"/>
      <c r="P447" s="54"/>
      <c r="Q447" s="54"/>
      <c r="R447" s="54"/>
      <c r="S447" s="54"/>
      <c r="T447" s="55"/>
      <c r="AT447" s="16" t="s">
        <v>179</v>
      </c>
      <c r="AU447" s="16" t="s">
        <v>82</v>
      </c>
    </row>
    <row r="448" spans="2:65" s="1" customFormat="1" ht="24" customHeight="1">
      <c r="B448" s="155"/>
      <c r="C448" s="195" t="s">
        <v>1454</v>
      </c>
      <c r="D448" s="195" t="s">
        <v>224</v>
      </c>
      <c r="E448" s="196" t="s">
        <v>2191</v>
      </c>
      <c r="F448" s="197" t="s">
        <v>2192</v>
      </c>
      <c r="G448" s="198" t="s">
        <v>355</v>
      </c>
      <c r="H448" s="199">
        <v>1</v>
      </c>
      <c r="I448" s="200"/>
      <c r="J448" s="201">
        <f>ROUND(I448*H448,2)</f>
        <v>0</v>
      </c>
      <c r="K448" s="197" t="s">
        <v>1</v>
      </c>
      <c r="L448" s="202"/>
      <c r="M448" s="203" t="s">
        <v>1</v>
      </c>
      <c r="N448" s="204" t="s">
        <v>36</v>
      </c>
      <c r="O448" s="54"/>
      <c r="P448" s="165">
        <f>O448*H448</f>
        <v>0</v>
      </c>
      <c r="Q448" s="165">
        <v>0</v>
      </c>
      <c r="R448" s="165">
        <f>Q448*H448</f>
        <v>0</v>
      </c>
      <c r="S448" s="165">
        <v>0</v>
      </c>
      <c r="T448" s="166">
        <f>S448*H448</f>
        <v>0</v>
      </c>
      <c r="AR448" s="167" t="s">
        <v>1370</v>
      </c>
      <c r="AT448" s="167" t="s">
        <v>224</v>
      </c>
      <c r="AU448" s="167" t="s">
        <v>82</v>
      </c>
      <c r="AY448" s="16" t="s">
        <v>159</v>
      </c>
      <c r="BE448" s="168">
        <f>IF(N448="základná",J448,0)</f>
        <v>0</v>
      </c>
      <c r="BF448" s="168">
        <f>IF(N448="znížená",J448,0)</f>
        <v>0</v>
      </c>
      <c r="BG448" s="168">
        <f>IF(N448="zákl. prenesená",J448,0)</f>
        <v>0</v>
      </c>
      <c r="BH448" s="168">
        <f>IF(N448="zníž. prenesená",J448,0)</f>
        <v>0</v>
      </c>
      <c r="BI448" s="168">
        <f>IF(N448="nulová",J448,0)</f>
        <v>0</v>
      </c>
      <c r="BJ448" s="16" t="s">
        <v>82</v>
      </c>
      <c r="BK448" s="168">
        <f>ROUND(I448*H448,2)</f>
        <v>0</v>
      </c>
      <c r="BL448" s="16" t="s">
        <v>737</v>
      </c>
      <c r="BM448" s="167" t="s">
        <v>1460</v>
      </c>
    </row>
    <row r="449" spans="2:65" s="1" customFormat="1" ht="172.8">
      <c r="B449" s="31"/>
      <c r="D449" s="170" t="s">
        <v>179</v>
      </c>
      <c r="F449" s="186" t="s">
        <v>2193</v>
      </c>
      <c r="I449" s="95"/>
      <c r="L449" s="31"/>
      <c r="M449" s="187"/>
      <c r="N449" s="54"/>
      <c r="O449" s="54"/>
      <c r="P449" s="54"/>
      <c r="Q449" s="54"/>
      <c r="R449" s="54"/>
      <c r="S449" s="54"/>
      <c r="T449" s="55"/>
      <c r="AT449" s="16" t="s">
        <v>179</v>
      </c>
      <c r="AU449" s="16" t="s">
        <v>82</v>
      </c>
    </row>
    <row r="450" spans="2:65" s="1" customFormat="1" ht="16.5" customHeight="1">
      <c r="B450" s="155"/>
      <c r="C450" s="195" t="s">
        <v>1213</v>
      </c>
      <c r="D450" s="195" t="s">
        <v>224</v>
      </c>
      <c r="E450" s="196" t="s">
        <v>2111</v>
      </c>
      <c r="F450" s="197" t="s">
        <v>2112</v>
      </c>
      <c r="G450" s="198" t="s">
        <v>355</v>
      </c>
      <c r="H450" s="199">
        <v>7</v>
      </c>
      <c r="I450" s="200"/>
      <c r="J450" s="201">
        <f>ROUND(I450*H450,2)</f>
        <v>0</v>
      </c>
      <c r="K450" s="197" t="s">
        <v>1</v>
      </c>
      <c r="L450" s="202"/>
      <c r="M450" s="203" t="s">
        <v>1</v>
      </c>
      <c r="N450" s="204" t="s">
        <v>36</v>
      </c>
      <c r="O450" s="54"/>
      <c r="P450" s="165">
        <f>O450*H450</f>
        <v>0</v>
      </c>
      <c r="Q450" s="165">
        <v>0</v>
      </c>
      <c r="R450" s="165">
        <f>Q450*H450</f>
        <v>0</v>
      </c>
      <c r="S450" s="165">
        <v>0</v>
      </c>
      <c r="T450" s="166">
        <f>S450*H450</f>
        <v>0</v>
      </c>
      <c r="AR450" s="167" t="s">
        <v>1370</v>
      </c>
      <c r="AT450" s="167" t="s">
        <v>224</v>
      </c>
      <c r="AU450" s="167" t="s">
        <v>82</v>
      </c>
      <c r="AY450" s="16" t="s">
        <v>159</v>
      </c>
      <c r="BE450" s="168">
        <f>IF(N450="základná",J450,0)</f>
        <v>0</v>
      </c>
      <c r="BF450" s="168">
        <f>IF(N450="znížená",J450,0)</f>
        <v>0</v>
      </c>
      <c r="BG450" s="168">
        <f>IF(N450="zákl. prenesená",J450,0)</f>
        <v>0</v>
      </c>
      <c r="BH450" s="168">
        <f>IF(N450="zníž. prenesená",J450,0)</f>
        <v>0</v>
      </c>
      <c r="BI450" s="168">
        <f>IF(N450="nulová",J450,0)</f>
        <v>0</v>
      </c>
      <c r="BJ450" s="16" t="s">
        <v>82</v>
      </c>
      <c r="BK450" s="168">
        <f>ROUND(I450*H450,2)</f>
        <v>0</v>
      </c>
      <c r="BL450" s="16" t="s">
        <v>737</v>
      </c>
      <c r="BM450" s="167" t="s">
        <v>1464</v>
      </c>
    </row>
    <row r="451" spans="2:65" s="1" customFormat="1" ht="96">
      <c r="B451" s="31"/>
      <c r="D451" s="170" t="s">
        <v>179</v>
      </c>
      <c r="F451" s="186" t="s">
        <v>2113</v>
      </c>
      <c r="I451" s="95"/>
      <c r="L451" s="31"/>
      <c r="M451" s="187"/>
      <c r="N451" s="54"/>
      <c r="O451" s="54"/>
      <c r="P451" s="54"/>
      <c r="Q451" s="54"/>
      <c r="R451" s="54"/>
      <c r="S451" s="54"/>
      <c r="T451" s="55"/>
      <c r="AT451" s="16" t="s">
        <v>179</v>
      </c>
      <c r="AU451" s="16" t="s">
        <v>82</v>
      </c>
    </row>
    <row r="452" spans="2:65" s="1" customFormat="1" ht="16.5" customHeight="1">
      <c r="B452" s="155"/>
      <c r="C452" s="195" t="s">
        <v>1461</v>
      </c>
      <c r="D452" s="195" t="s">
        <v>224</v>
      </c>
      <c r="E452" s="196" t="s">
        <v>2114</v>
      </c>
      <c r="F452" s="197" t="s">
        <v>2115</v>
      </c>
      <c r="G452" s="198" t="s">
        <v>355</v>
      </c>
      <c r="H452" s="199">
        <v>2</v>
      </c>
      <c r="I452" s="200"/>
      <c r="J452" s="201">
        <f>ROUND(I452*H452,2)</f>
        <v>0</v>
      </c>
      <c r="K452" s="197" t="s">
        <v>1</v>
      </c>
      <c r="L452" s="202"/>
      <c r="M452" s="203" t="s">
        <v>1</v>
      </c>
      <c r="N452" s="204" t="s">
        <v>36</v>
      </c>
      <c r="O452" s="54"/>
      <c r="P452" s="165">
        <f>O452*H452</f>
        <v>0</v>
      </c>
      <c r="Q452" s="165">
        <v>0</v>
      </c>
      <c r="R452" s="165">
        <f>Q452*H452</f>
        <v>0</v>
      </c>
      <c r="S452" s="165">
        <v>0</v>
      </c>
      <c r="T452" s="166">
        <f>S452*H452</f>
        <v>0</v>
      </c>
      <c r="AR452" s="167" t="s">
        <v>1370</v>
      </c>
      <c r="AT452" s="167" t="s">
        <v>224</v>
      </c>
      <c r="AU452" s="167" t="s">
        <v>82</v>
      </c>
      <c r="AY452" s="16" t="s">
        <v>159</v>
      </c>
      <c r="BE452" s="168">
        <f>IF(N452="základná",J452,0)</f>
        <v>0</v>
      </c>
      <c r="BF452" s="168">
        <f>IF(N452="znížená",J452,0)</f>
        <v>0</v>
      </c>
      <c r="BG452" s="168">
        <f>IF(N452="zákl. prenesená",J452,0)</f>
        <v>0</v>
      </c>
      <c r="BH452" s="168">
        <f>IF(N452="zníž. prenesená",J452,0)</f>
        <v>0</v>
      </c>
      <c r="BI452" s="168">
        <f>IF(N452="nulová",J452,0)</f>
        <v>0</v>
      </c>
      <c r="BJ452" s="16" t="s">
        <v>82</v>
      </c>
      <c r="BK452" s="168">
        <f>ROUND(I452*H452,2)</f>
        <v>0</v>
      </c>
      <c r="BL452" s="16" t="s">
        <v>737</v>
      </c>
      <c r="BM452" s="167" t="s">
        <v>1467</v>
      </c>
    </row>
    <row r="453" spans="2:65" s="1" customFormat="1" ht="96">
      <c r="B453" s="31"/>
      <c r="D453" s="170" t="s">
        <v>179</v>
      </c>
      <c r="F453" s="186" t="s">
        <v>2116</v>
      </c>
      <c r="I453" s="95"/>
      <c r="L453" s="31"/>
      <c r="M453" s="187"/>
      <c r="N453" s="54"/>
      <c r="O453" s="54"/>
      <c r="P453" s="54"/>
      <c r="Q453" s="54"/>
      <c r="R453" s="54"/>
      <c r="S453" s="54"/>
      <c r="T453" s="55"/>
      <c r="AT453" s="16" t="s">
        <v>179</v>
      </c>
      <c r="AU453" s="16" t="s">
        <v>82</v>
      </c>
    </row>
    <row r="454" spans="2:65" s="1" customFormat="1" ht="16.5" customHeight="1">
      <c r="B454" s="155"/>
      <c r="C454" s="195" t="s">
        <v>1216</v>
      </c>
      <c r="D454" s="195" t="s">
        <v>224</v>
      </c>
      <c r="E454" s="196" t="s">
        <v>2117</v>
      </c>
      <c r="F454" s="197" t="s">
        <v>2118</v>
      </c>
      <c r="G454" s="198" t="s">
        <v>355</v>
      </c>
      <c r="H454" s="199">
        <v>30</v>
      </c>
      <c r="I454" s="200"/>
      <c r="J454" s="201">
        <f>ROUND(I454*H454,2)</f>
        <v>0</v>
      </c>
      <c r="K454" s="197" t="s">
        <v>1</v>
      </c>
      <c r="L454" s="202"/>
      <c r="M454" s="203" t="s">
        <v>1</v>
      </c>
      <c r="N454" s="204" t="s">
        <v>36</v>
      </c>
      <c r="O454" s="54"/>
      <c r="P454" s="165">
        <f>O454*H454</f>
        <v>0</v>
      </c>
      <c r="Q454" s="165">
        <v>0</v>
      </c>
      <c r="R454" s="165">
        <f>Q454*H454</f>
        <v>0</v>
      </c>
      <c r="S454" s="165">
        <v>0</v>
      </c>
      <c r="T454" s="166">
        <f>S454*H454</f>
        <v>0</v>
      </c>
      <c r="AR454" s="167" t="s">
        <v>1370</v>
      </c>
      <c r="AT454" s="167" t="s">
        <v>224</v>
      </c>
      <c r="AU454" s="167" t="s">
        <v>82</v>
      </c>
      <c r="AY454" s="16" t="s">
        <v>159</v>
      </c>
      <c r="BE454" s="168">
        <f>IF(N454="základná",J454,0)</f>
        <v>0</v>
      </c>
      <c r="BF454" s="168">
        <f>IF(N454="znížená",J454,0)</f>
        <v>0</v>
      </c>
      <c r="BG454" s="168">
        <f>IF(N454="zákl. prenesená",J454,0)</f>
        <v>0</v>
      </c>
      <c r="BH454" s="168">
        <f>IF(N454="zníž. prenesená",J454,0)</f>
        <v>0</v>
      </c>
      <c r="BI454" s="168">
        <f>IF(N454="nulová",J454,0)</f>
        <v>0</v>
      </c>
      <c r="BJ454" s="16" t="s">
        <v>82</v>
      </c>
      <c r="BK454" s="168">
        <f>ROUND(I454*H454,2)</f>
        <v>0</v>
      </c>
      <c r="BL454" s="16" t="s">
        <v>737</v>
      </c>
      <c r="BM454" s="167" t="s">
        <v>1471</v>
      </c>
    </row>
    <row r="455" spans="2:65" s="1" customFormat="1" ht="96">
      <c r="B455" s="31"/>
      <c r="D455" s="170" t="s">
        <v>179</v>
      </c>
      <c r="F455" s="186" t="s">
        <v>2119</v>
      </c>
      <c r="I455" s="95"/>
      <c r="L455" s="31"/>
      <c r="M455" s="187"/>
      <c r="N455" s="54"/>
      <c r="O455" s="54"/>
      <c r="P455" s="54"/>
      <c r="Q455" s="54"/>
      <c r="R455" s="54"/>
      <c r="S455" s="54"/>
      <c r="T455" s="55"/>
      <c r="AT455" s="16" t="s">
        <v>179</v>
      </c>
      <c r="AU455" s="16" t="s">
        <v>82</v>
      </c>
    </row>
    <row r="456" spans="2:65" s="1" customFormat="1" ht="16.5" customHeight="1">
      <c r="B456" s="155"/>
      <c r="C456" s="195" t="s">
        <v>1468</v>
      </c>
      <c r="D456" s="195" t="s">
        <v>224</v>
      </c>
      <c r="E456" s="196" t="s">
        <v>2120</v>
      </c>
      <c r="F456" s="197" t="s">
        <v>2121</v>
      </c>
      <c r="G456" s="198" t="s">
        <v>355</v>
      </c>
      <c r="H456" s="199">
        <v>30</v>
      </c>
      <c r="I456" s="200"/>
      <c r="J456" s="201">
        <f>ROUND(I456*H456,2)</f>
        <v>0</v>
      </c>
      <c r="K456" s="197" t="s">
        <v>1</v>
      </c>
      <c r="L456" s="202"/>
      <c r="M456" s="203" t="s">
        <v>1</v>
      </c>
      <c r="N456" s="204" t="s">
        <v>36</v>
      </c>
      <c r="O456" s="54"/>
      <c r="P456" s="165">
        <f>O456*H456</f>
        <v>0</v>
      </c>
      <c r="Q456" s="165">
        <v>0</v>
      </c>
      <c r="R456" s="165">
        <f>Q456*H456</f>
        <v>0</v>
      </c>
      <c r="S456" s="165">
        <v>0</v>
      </c>
      <c r="T456" s="166">
        <f>S456*H456</f>
        <v>0</v>
      </c>
      <c r="AR456" s="167" t="s">
        <v>1370</v>
      </c>
      <c r="AT456" s="167" t="s">
        <v>224</v>
      </c>
      <c r="AU456" s="167" t="s">
        <v>82</v>
      </c>
      <c r="AY456" s="16" t="s">
        <v>159</v>
      </c>
      <c r="BE456" s="168">
        <f>IF(N456="základná",J456,0)</f>
        <v>0</v>
      </c>
      <c r="BF456" s="168">
        <f>IF(N456="znížená",J456,0)</f>
        <v>0</v>
      </c>
      <c r="BG456" s="168">
        <f>IF(N456="zákl. prenesená",J456,0)</f>
        <v>0</v>
      </c>
      <c r="BH456" s="168">
        <f>IF(N456="zníž. prenesená",J456,0)</f>
        <v>0</v>
      </c>
      <c r="BI456" s="168">
        <f>IF(N456="nulová",J456,0)</f>
        <v>0</v>
      </c>
      <c r="BJ456" s="16" t="s">
        <v>82</v>
      </c>
      <c r="BK456" s="168">
        <f>ROUND(I456*H456,2)</f>
        <v>0</v>
      </c>
      <c r="BL456" s="16" t="s">
        <v>737</v>
      </c>
      <c r="BM456" s="167" t="s">
        <v>1474</v>
      </c>
    </row>
    <row r="457" spans="2:65" s="1" customFormat="1" ht="96">
      <c r="B457" s="31"/>
      <c r="D457" s="170" t="s">
        <v>179</v>
      </c>
      <c r="F457" s="186" t="s">
        <v>2122</v>
      </c>
      <c r="I457" s="95"/>
      <c r="L457" s="31"/>
      <c r="M457" s="187"/>
      <c r="N457" s="54"/>
      <c r="O457" s="54"/>
      <c r="P457" s="54"/>
      <c r="Q457" s="54"/>
      <c r="R457" s="54"/>
      <c r="S457" s="54"/>
      <c r="T457" s="55"/>
      <c r="AT457" s="16" t="s">
        <v>179</v>
      </c>
      <c r="AU457" s="16" t="s">
        <v>82</v>
      </c>
    </row>
    <row r="458" spans="2:65" s="1" customFormat="1" ht="16.5" customHeight="1">
      <c r="B458" s="155"/>
      <c r="C458" s="195" t="s">
        <v>1219</v>
      </c>
      <c r="D458" s="195" t="s">
        <v>224</v>
      </c>
      <c r="E458" s="196" t="s">
        <v>2123</v>
      </c>
      <c r="F458" s="197" t="s">
        <v>2124</v>
      </c>
      <c r="G458" s="198" t="s">
        <v>355</v>
      </c>
      <c r="H458" s="199">
        <v>6</v>
      </c>
      <c r="I458" s="200"/>
      <c r="J458" s="201">
        <f>ROUND(I458*H458,2)</f>
        <v>0</v>
      </c>
      <c r="K458" s="197" t="s">
        <v>1</v>
      </c>
      <c r="L458" s="202"/>
      <c r="M458" s="203" t="s">
        <v>1</v>
      </c>
      <c r="N458" s="204" t="s">
        <v>36</v>
      </c>
      <c r="O458" s="54"/>
      <c r="P458" s="165">
        <f>O458*H458</f>
        <v>0</v>
      </c>
      <c r="Q458" s="165">
        <v>0</v>
      </c>
      <c r="R458" s="165">
        <f>Q458*H458</f>
        <v>0</v>
      </c>
      <c r="S458" s="165">
        <v>0</v>
      </c>
      <c r="T458" s="166">
        <f>S458*H458</f>
        <v>0</v>
      </c>
      <c r="AR458" s="167" t="s">
        <v>1370</v>
      </c>
      <c r="AT458" s="167" t="s">
        <v>224</v>
      </c>
      <c r="AU458" s="167" t="s">
        <v>82</v>
      </c>
      <c r="AY458" s="16" t="s">
        <v>159</v>
      </c>
      <c r="BE458" s="168">
        <f>IF(N458="základná",J458,0)</f>
        <v>0</v>
      </c>
      <c r="BF458" s="168">
        <f>IF(N458="znížená",J458,0)</f>
        <v>0</v>
      </c>
      <c r="BG458" s="168">
        <f>IF(N458="zákl. prenesená",J458,0)</f>
        <v>0</v>
      </c>
      <c r="BH458" s="168">
        <f>IF(N458="zníž. prenesená",J458,0)</f>
        <v>0</v>
      </c>
      <c r="BI458" s="168">
        <f>IF(N458="nulová",J458,0)</f>
        <v>0</v>
      </c>
      <c r="BJ458" s="16" t="s">
        <v>82</v>
      </c>
      <c r="BK458" s="168">
        <f>ROUND(I458*H458,2)</f>
        <v>0</v>
      </c>
      <c r="BL458" s="16" t="s">
        <v>737</v>
      </c>
      <c r="BM458" s="167" t="s">
        <v>1478</v>
      </c>
    </row>
    <row r="459" spans="2:65" s="1" customFormat="1" ht="96">
      <c r="B459" s="31"/>
      <c r="D459" s="170" t="s">
        <v>179</v>
      </c>
      <c r="F459" s="186" t="s">
        <v>2125</v>
      </c>
      <c r="I459" s="95"/>
      <c r="L459" s="31"/>
      <c r="M459" s="187"/>
      <c r="N459" s="54"/>
      <c r="O459" s="54"/>
      <c r="P459" s="54"/>
      <c r="Q459" s="54"/>
      <c r="R459" s="54"/>
      <c r="S459" s="54"/>
      <c r="T459" s="55"/>
      <c r="AT459" s="16" t="s">
        <v>179</v>
      </c>
      <c r="AU459" s="16" t="s">
        <v>82</v>
      </c>
    </row>
    <row r="460" spans="2:65" s="1" customFormat="1" ht="16.5" customHeight="1">
      <c r="B460" s="155"/>
      <c r="C460" s="195" t="s">
        <v>1475</v>
      </c>
      <c r="D460" s="195" t="s">
        <v>224</v>
      </c>
      <c r="E460" s="196" t="s">
        <v>2126</v>
      </c>
      <c r="F460" s="197" t="s">
        <v>2127</v>
      </c>
      <c r="G460" s="198" t="s">
        <v>355</v>
      </c>
      <c r="H460" s="199">
        <v>2</v>
      </c>
      <c r="I460" s="200"/>
      <c r="J460" s="201">
        <f>ROUND(I460*H460,2)</f>
        <v>0</v>
      </c>
      <c r="K460" s="197" t="s">
        <v>1</v>
      </c>
      <c r="L460" s="202"/>
      <c r="M460" s="203" t="s">
        <v>1</v>
      </c>
      <c r="N460" s="204" t="s">
        <v>36</v>
      </c>
      <c r="O460" s="54"/>
      <c r="P460" s="165">
        <f>O460*H460</f>
        <v>0</v>
      </c>
      <c r="Q460" s="165">
        <v>0</v>
      </c>
      <c r="R460" s="165">
        <f>Q460*H460</f>
        <v>0</v>
      </c>
      <c r="S460" s="165">
        <v>0</v>
      </c>
      <c r="T460" s="166">
        <f>S460*H460</f>
        <v>0</v>
      </c>
      <c r="AR460" s="167" t="s">
        <v>1370</v>
      </c>
      <c r="AT460" s="167" t="s">
        <v>224</v>
      </c>
      <c r="AU460" s="167" t="s">
        <v>82</v>
      </c>
      <c r="AY460" s="16" t="s">
        <v>159</v>
      </c>
      <c r="BE460" s="168">
        <f>IF(N460="základná",J460,0)</f>
        <v>0</v>
      </c>
      <c r="BF460" s="168">
        <f>IF(N460="znížená",J460,0)</f>
        <v>0</v>
      </c>
      <c r="BG460" s="168">
        <f>IF(N460="zákl. prenesená",J460,0)</f>
        <v>0</v>
      </c>
      <c r="BH460" s="168">
        <f>IF(N460="zníž. prenesená",J460,0)</f>
        <v>0</v>
      </c>
      <c r="BI460" s="168">
        <f>IF(N460="nulová",J460,0)</f>
        <v>0</v>
      </c>
      <c r="BJ460" s="16" t="s">
        <v>82</v>
      </c>
      <c r="BK460" s="168">
        <f>ROUND(I460*H460,2)</f>
        <v>0</v>
      </c>
      <c r="BL460" s="16" t="s">
        <v>737</v>
      </c>
      <c r="BM460" s="167" t="s">
        <v>1481</v>
      </c>
    </row>
    <row r="461" spans="2:65" s="1" customFormat="1" ht="86.4">
      <c r="B461" s="31"/>
      <c r="D461" s="170" t="s">
        <v>179</v>
      </c>
      <c r="F461" s="186" t="s">
        <v>2128</v>
      </c>
      <c r="I461" s="95"/>
      <c r="L461" s="31"/>
      <c r="M461" s="187"/>
      <c r="N461" s="54"/>
      <c r="O461" s="54"/>
      <c r="P461" s="54"/>
      <c r="Q461" s="54"/>
      <c r="R461" s="54"/>
      <c r="S461" s="54"/>
      <c r="T461" s="55"/>
      <c r="AT461" s="16" t="s">
        <v>179</v>
      </c>
      <c r="AU461" s="16" t="s">
        <v>82</v>
      </c>
    </row>
    <row r="462" spans="2:65" s="1" customFormat="1" ht="16.5" customHeight="1">
      <c r="B462" s="155"/>
      <c r="C462" s="195" t="s">
        <v>1222</v>
      </c>
      <c r="D462" s="195" t="s">
        <v>224</v>
      </c>
      <c r="E462" s="196" t="s">
        <v>2129</v>
      </c>
      <c r="F462" s="197" t="s">
        <v>2130</v>
      </c>
      <c r="G462" s="198" t="s">
        <v>355</v>
      </c>
      <c r="H462" s="199">
        <v>30</v>
      </c>
      <c r="I462" s="200"/>
      <c r="J462" s="201">
        <f>ROUND(I462*H462,2)</f>
        <v>0</v>
      </c>
      <c r="K462" s="197" t="s">
        <v>1</v>
      </c>
      <c r="L462" s="202"/>
      <c r="M462" s="203" t="s">
        <v>1</v>
      </c>
      <c r="N462" s="204" t="s">
        <v>36</v>
      </c>
      <c r="O462" s="54"/>
      <c r="P462" s="165">
        <f>O462*H462</f>
        <v>0</v>
      </c>
      <c r="Q462" s="165">
        <v>0</v>
      </c>
      <c r="R462" s="165">
        <f>Q462*H462</f>
        <v>0</v>
      </c>
      <c r="S462" s="165">
        <v>0</v>
      </c>
      <c r="T462" s="166">
        <f>S462*H462</f>
        <v>0</v>
      </c>
      <c r="AR462" s="167" t="s">
        <v>1370</v>
      </c>
      <c r="AT462" s="167" t="s">
        <v>224</v>
      </c>
      <c r="AU462" s="167" t="s">
        <v>82</v>
      </c>
      <c r="AY462" s="16" t="s">
        <v>159</v>
      </c>
      <c r="BE462" s="168">
        <f>IF(N462="základná",J462,0)</f>
        <v>0</v>
      </c>
      <c r="BF462" s="168">
        <f>IF(N462="znížená",J462,0)</f>
        <v>0</v>
      </c>
      <c r="BG462" s="168">
        <f>IF(N462="zákl. prenesená",J462,0)</f>
        <v>0</v>
      </c>
      <c r="BH462" s="168">
        <f>IF(N462="zníž. prenesená",J462,0)</f>
        <v>0</v>
      </c>
      <c r="BI462" s="168">
        <f>IF(N462="nulová",J462,0)</f>
        <v>0</v>
      </c>
      <c r="BJ462" s="16" t="s">
        <v>82</v>
      </c>
      <c r="BK462" s="168">
        <f>ROUND(I462*H462,2)</f>
        <v>0</v>
      </c>
      <c r="BL462" s="16" t="s">
        <v>737</v>
      </c>
      <c r="BM462" s="167" t="s">
        <v>1485</v>
      </c>
    </row>
    <row r="463" spans="2:65" s="1" customFormat="1" ht="67.2">
      <c r="B463" s="31"/>
      <c r="D463" s="170" t="s">
        <v>179</v>
      </c>
      <c r="F463" s="186" t="s">
        <v>2131</v>
      </c>
      <c r="I463" s="95"/>
      <c r="L463" s="31"/>
      <c r="M463" s="187"/>
      <c r="N463" s="54"/>
      <c r="O463" s="54"/>
      <c r="P463" s="54"/>
      <c r="Q463" s="54"/>
      <c r="R463" s="54"/>
      <c r="S463" s="54"/>
      <c r="T463" s="55"/>
      <c r="AT463" s="16" t="s">
        <v>179</v>
      </c>
      <c r="AU463" s="16" t="s">
        <v>82</v>
      </c>
    </row>
    <row r="464" spans="2:65" s="1" customFormat="1" ht="16.5" customHeight="1">
      <c r="B464" s="155"/>
      <c r="C464" s="195" t="s">
        <v>1482</v>
      </c>
      <c r="D464" s="195" t="s">
        <v>224</v>
      </c>
      <c r="E464" s="196" t="s">
        <v>2132</v>
      </c>
      <c r="F464" s="197" t="s">
        <v>2133</v>
      </c>
      <c r="G464" s="198" t="s">
        <v>355</v>
      </c>
      <c r="H464" s="199">
        <v>30</v>
      </c>
      <c r="I464" s="200"/>
      <c r="J464" s="201">
        <f>ROUND(I464*H464,2)</f>
        <v>0</v>
      </c>
      <c r="K464" s="197" t="s">
        <v>1</v>
      </c>
      <c r="L464" s="202"/>
      <c r="M464" s="203" t="s">
        <v>1</v>
      </c>
      <c r="N464" s="204" t="s">
        <v>36</v>
      </c>
      <c r="O464" s="54"/>
      <c r="P464" s="165">
        <f>O464*H464</f>
        <v>0</v>
      </c>
      <c r="Q464" s="165">
        <v>0</v>
      </c>
      <c r="R464" s="165">
        <f>Q464*H464</f>
        <v>0</v>
      </c>
      <c r="S464" s="165">
        <v>0</v>
      </c>
      <c r="T464" s="166">
        <f>S464*H464</f>
        <v>0</v>
      </c>
      <c r="AR464" s="167" t="s">
        <v>1370</v>
      </c>
      <c r="AT464" s="167" t="s">
        <v>224</v>
      </c>
      <c r="AU464" s="167" t="s">
        <v>82</v>
      </c>
      <c r="AY464" s="16" t="s">
        <v>159</v>
      </c>
      <c r="BE464" s="168">
        <f>IF(N464="základná",J464,0)</f>
        <v>0</v>
      </c>
      <c r="BF464" s="168">
        <f>IF(N464="znížená",J464,0)</f>
        <v>0</v>
      </c>
      <c r="BG464" s="168">
        <f>IF(N464="zákl. prenesená",J464,0)</f>
        <v>0</v>
      </c>
      <c r="BH464" s="168">
        <f>IF(N464="zníž. prenesená",J464,0)</f>
        <v>0</v>
      </c>
      <c r="BI464" s="168">
        <f>IF(N464="nulová",J464,0)</f>
        <v>0</v>
      </c>
      <c r="BJ464" s="16" t="s">
        <v>82</v>
      </c>
      <c r="BK464" s="168">
        <f>ROUND(I464*H464,2)</f>
        <v>0</v>
      </c>
      <c r="BL464" s="16" t="s">
        <v>737</v>
      </c>
      <c r="BM464" s="167" t="s">
        <v>1488</v>
      </c>
    </row>
    <row r="465" spans="2:65" s="1" customFormat="1" ht="76.8">
      <c r="B465" s="31"/>
      <c r="D465" s="170" t="s">
        <v>179</v>
      </c>
      <c r="F465" s="186" t="s">
        <v>2134</v>
      </c>
      <c r="I465" s="95"/>
      <c r="L465" s="31"/>
      <c r="M465" s="187"/>
      <c r="N465" s="54"/>
      <c r="O465" s="54"/>
      <c r="P465" s="54"/>
      <c r="Q465" s="54"/>
      <c r="R465" s="54"/>
      <c r="S465" s="54"/>
      <c r="T465" s="55"/>
      <c r="AT465" s="16" t="s">
        <v>179</v>
      </c>
      <c r="AU465" s="16" t="s">
        <v>82</v>
      </c>
    </row>
    <row r="466" spans="2:65" s="1" customFormat="1" ht="16.5" customHeight="1">
      <c r="B466" s="155"/>
      <c r="C466" s="195" t="s">
        <v>1225</v>
      </c>
      <c r="D466" s="195" t="s">
        <v>224</v>
      </c>
      <c r="E466" s="196" t="s">
        <v>2135</v>
      </c>
      <c r="F466" s="197" t="s">
        <v>2136</v>
      </c>
      <c r="G466" s="198" t="s">
        <v>355</v>
      </c>
      <c r="H466" s="199">
        <v>6</v>
      </c>
      <c r="I466" s="200"/>
      <c r="J466" s="201">
        <f>ROUND(I466*H466,2)</f>
        <v>0</v>
      </c>
      <c r="K466" s="197" t="s">
        <v>1</v>
      </c>
      <c r="L466" s="202"/>
      <c r="M466" s="203" t="s">
        <v>1</v>
      </c>
      <c r="N466" s="204" t="s">
        <v>36</v>
      </c>
      <c r="O466" s="54"/>
      <c r="P466" s="165">
        <f>O466*H466</f>
        <v>0</v>
      </c>
      <c r="Q466" s="165">
        <v>0</v>
      </c>
      <c r="R466" s="165">
        <f>Q466*H466</f>
        <v>0</v>
      </c>
      <c r="S466" s="165">
        <v>0</v>
      </c>
      <c r="T466" s="166">
        <f>S466*H466</f>
        <v>0</v>
      </c>
      <c r="AR466" s="167" t="s">
        <v>1370</v>
      </c>
      <c r="AT466" s="167" t="s">
        <v>224</v>
      </c>
      <c r="AU466" s="167" t="s">
        <v>82</v>
      </c>
      <c r="AY466" s="16" t="s">
        <v>159</v>
      </c>
      <c r="BE466" s="168">
        <f>IF(N466="základná",J466,0)</f>
        <v>0</v>
      </c>
      <c r="BF466" s="168">
        <f>IF(N466="znížená",J466,0)</f>
        <v>0</v>
      </c>
      <c r="BG466" s="168">
        <f>IF(N466="zákl. prenesená",J466,0)</f>
        <v>0</v>
      </c>
      <c r="BH466" s="168">
        <f>IF(N466="zníž. prenesená",J466,0)</f>
        <v>0</v>
      </c>
      <c r="BI466" s="168">
        <f>IF(N466="nulová",J466,0)</f>
        <v>0</v>
      </c>
      <c r="BJ466" s="16" t="s">
        <v>82</v>
      </c>
      <c r="BK466" s="168">
        <f>ROUND(I466*H466,2)</f>
        <v>0</v>
      </c>
      <c r="BL466" s="16" t="s">
        <v>737</v>
      </c>
      <c r="BM466" s="167" t="s">
        <v>1492</v>
      </c>
    </row>
    <row r="467" spans="2:65" s="1" customFormat="1" ht="67.2">
      <c r="B467" s="31"/>
      <c r="D467" s="170" t="s">
        <v>179</v>
      </c>
      <c r="F467" s="186" t="s">
        <v>2137</v>
      </c>
      <c r="I467" s="95"/>
      <c r="L467" s="31"/>
      <c r="M467" s="187"/>
      <c r="N467" s="54"/>
      <c r="O467" s="54"/>
      <c r="P467" s="54"/>
      <c r="Q467" s="54"/>
      <c r="R467" s="54"/>
      <c r="S467" s="54"/>
      <c r="T467" s="55"/>
      <c r="AT467" s="16" t="s">
        <v>179</v>
      </c>
      <c r="AU467" s="16" t="s">
        <v>82</v>
      </c>
    </row>
    <row r="468" spans="2:65" s="1" customFormat="1" ht="16.5" customHeight="1">
      <c r="B468" s="155"/>
      <c r="C468" s="195" t="s">
        <v>1489</v>
      </c>
      <c r="D468" s="195" t="s">
        <v>224</v>
      </c>
      <c r="E468" s="196" t="s">
        <v>2138</v>
      </c>
      <c r="F468" s="197" t="s">
        <v>2139</v>
      </c>
      <c r="G468" s="198" t="s">
        <v>355</v>
      </c>
      <c r="H468" s="199">
        <v>2</v>
      </c>
      <c r="I468" s="200"/>
      <c r="J468" s="201">
        <f>ROUND(I468*H468,2)</f>
        <v>0</v>
      </c>
      <c r="K468" s="197" t="s">
        <v>1</v>
      </c>
      <c r="L468" s="202"/>
      <c r="M468" s="203" t="s">
        <v>1</v>
      </c>
      <c r="N468" s="204" t="s">
        <v>36</v>
      </c>
      <c r="O468" s="54"/>
      <c r="P468" s="165">
        <f>O468*H468</f>
        <v>0</v>
      </c>
      <c r="Q468" s="165">
        <v>0</v>
      </c>
      <c r="R468" s="165">
        <f>Q468*H468</f>
        <v>0</v>
      </c>
      <c r="S468" s="165">
        <v>0</v>
      </c>
      <c r="T468" s="166">
        <f>S468*H468</f>
        <v>0</v>
      </c>
      <c r="AR468" s="167" t="s">
        <v>1370</v>
      </c>
      <c r="AT468" s="167" t="s">
        <v>224</v>
      </c>
      <c r="AU468" s="167" t="s">
        <v>82</v>
      </c>
      <c r="AY468" s="16" t="s">
        <v>159</v>
      </c>
      <c r="BE468" s="168">
        <f>IF(N468="základná",J468,0)</f>
        <v>0</v>
      </c>
      <c r="BF468" s="168">
        <f>IF(N468="znížená",J468,0)</f>
        <v>0</v>
      </c>
      <c r="BG468" s="168">
        <f>IF(N468="zákl. prenesená",J468,0)</f>
        <v>0</v>
      </c>
      <c r="BH468" s="168">
        <f>IF(N468="zníž. prenesená",J468,0)</f>
        <v>0</v>
      </c>
      <c r="BI468" s="168">
        <f>IF(N468="nulová",J468,0)</f>
        <v>0</v>
      </c>
      <c r="BJ468" s="16" t="s">
        <v>82</v>
      </c>
      <c r="BK468" s="168">
        <f>ROUND(I468*H468,2)</f>
        <v>0</v>
      </c>
      <c r="BL468" s="16" t="s">
        <v>737</v>
      </c>
      <c r="BM468" s="167" t="s">
        <v>1495</v>
      </c>
    </row>
    <row r="469" spans="2:65" s="1" customFormat="1" ht="57.6">
      <c r="B469" s="31"/>
      <c r="D469" s="170" t="s">
        <v>179</v>
      </c>
      <c r="F469" s="186" t="s">
        <v>2140</v>
      </c>
      <c r="I469" s="95"/>
      <c r="L469" s="31"/>
      <c r="M469" s="187"/>
      <c r="N469" s="54"/>
      <c r="O469" s="54"/>
      <c r="P469" s="54"/>
      <c r="Q469" s="54"/>
      <c r="R469" s="54"/>
      <c r="S469" s="54"/>
      <c r="T469" s="55"/>
      <c r="AT469" s="16" t="s">
        <v>179</v>
      </c>
      <c r="AU469" s="16" t="s">
        <v>82</v>
      </c>
    </row>
    <row r="470" spans="2:65" s="1" customFormat="1" ht="16.5" customHeight="1">
      <c r="B470" s="155"/>
      <c r="C470" s="195" t="s">
        <v>1228</v>
      </c>
      <c r="D470" s="195" t="s">
        <v>224</v>
      </c>
      <c r="E470" s="196" t="s">
        <v>2141</v>
      </c>
      <c r="F470" s="197" t="s">
        <v>2142</v>
      </c>
      <c r="G470" s="198" t="s">
        <v>355</v>
      </c>
      <c r="H470" s="199">
        <v>10</v>
      </c>
      <c r="I470" s="200"/>
      <c r="J470" s="201">
        <f>ROUND(I470*H470,2)</f>
        <v>0</v>
      </c>
      <c r="K470" s="197" t="s">
        <v>1</v>
      </c>
      <c r="L470" s="202"/>
      <c r="M470" s="203" t="s">
        <v>1</v>
      </c>
      <c r="N470" s="204" t="s">
        <v>36</v>
      </c>
      <c r="O470" s="54"/>
      <c r="P470" s="165">
        <f>O470*H470</f>
        <v>0</v>
      </c>
      <c r="Q470" s="165">
        <v>0</v>
      </c>
      <c r="R470" s="165">
        <f>Q470*H470</f>
        <v>0</v>
      </c>
      <c r="S470" s="165">
        <v>0</v>
      </c>
      <c r="T470" s="166">
        <f>S470*H470</f>
        <v>0</v>
      </c>
      <c r="AR470" s="167" t="s">
        <v>1370</v>
      </c>
      <c r="AT470" s="167" t="s">
        <v>224</v>
      </c>
      <c r="AU470" s="167" t="s">
        <v>82</v>
      </c>
      <c r="AY470" s="16" t="s">
        <v>159</v>
      </c>
      <c r="BE470" s="168">
        <f>IF(N470="základná",J470,0)</f>
        <v>0</v>
      </c>
      <c r="BF470" s="168">
        <f>IF(N470="znížená",J470,0)</f>
        <v>0</v>
      </c>
      <c r="BG470" s="168">
        <f>IF(N470="zákl. prenesená",J470,0)</f>
        <v>0</v>
      </c>
      <c r="BH470" s="168">
        <f>IF(N470="zníž. prenesená",J470,0)</f>
        <v>0</v>
      </c>
      <c r="BI470" s="168">
        <f>IF(N470="nulová",J470,0)</f>
        <v>0</v>
      </c>
      <c r="BJ470" s="16" t="s">
        <v>82</v>
      </c>
      <c r="BK470" s="168">
        <f>ROUND(I470*H470,2)</f>
        <v>0</v>
      </c>
      <c r="BL470" s="16" t="s">
        <v>737</v>
      </c>
      <c r="BM470" s="167" t="s">
        <v>1499</v>
      </c>
    </row>
    <row r="471" spans="2:65" s="1" customFormat="1" ht="57.6">
      <c r="B471" s="31"/>
      <c r="D471" s="170" t="s">
        <v>179</v>
      </c>
      <c r="F471" s="186" t="s">
        <v>2143</v>
      </c>
      <c r="I471" s="95"/>
      <c r="L471" s="31"/>
      <c r="M471" s="187"/>
      <c r="N471" s="54"/>
      <c r="O471" s="54"/>
      <c r="P471" s="54"/>
      <c r="Q471" s="54"/>
      <c r="R471" s="54"/>
      <c r="S471" s="54"/>
      <c r="T471" s="55"/>
      <c r="AT471" s="16" t="s">
        <v>179</v>
      </c>
      <c r="AU471" s="16" t="s">
        <v>82</v>
      </c>
    </row>
    <row r="472" spans="2:65" s="1" customFormat="1" ht="24" customHeight="1">
      <c r="B472" s="155"/>
      <c r="C472" s="195" t="s">
        <v>1496</v>
      </c>
      <c r="D472" s="195" t="s">
        <v>224</v>
      </c>
      <c r="E472" s="196" t="s">
        <v>2144</v>
      </c>
      <c r="F472" s="197" t="s">
        <v>2145</v>
      </c>
      <c r="G472" s="198" t="s">
        <v>355</v>
      </c>
      <c r="H472" s="199">
        <v>5</v>
      </c>
      <c r="I472" s="200"/>
      <c r="J472" s="201">
        <f>ROUND(I472*H472,2)</f>
        <v>0</v>
      </c>
      <c r="K472" s="197" t="s">
        <v>1</v>
      </c>
      <c r="L472" s="202"/>
      <c r="M472" s="203" t="s">
        <v>1</v>
      </c>
      <c r="N472" s="204" t="s">
        <v>36</v>
      </c>
      <c r="O472" s="54"/>
      <c r="P472" s="165">
        <f>O472*H472</f>
        <v>0</v>
      </c>
      <c r="Q472" s="165">
        <v>0</v>
      </c>
      <c r="R472" s="165">
        <f>Q472*H472</f>
        <v>0</v>
      </c>
      <c r="S472" s="165">
        <v>0</v>
      </c>
      <c r="T472" s="166">
        <f>S472*H472</f>
        <v>0</v>
      </c>
      <c r="AR472" s="167" t="s">
        <v>1370</v>
      </c>
      <c r="AT472" s="167" t="s">
        <v>224</v>
      </c>
      <c r="AU472" s="167" t="s">
        <v>82</v>
      </c>
      <c r="AY472" s="16" t="s">
        <v>159</v>
      </c>
      <c r="BE472" s="168">
        <f>IF(N472="základná",J472,0)</f>
        <v>0</v>
      </c>
      <c r="BF472" s="168">
        <f>IF(N472="znížená",J472,0)</f>
        <v>0</v>
      </c>
      <c r="BG472" s="168">
        <f>IF(N472="zákl. prenesená",J472,0)</f>
        <v>0</v>
      </c>
      <c r="BH472" s="168">
        <f>IF(N472="zníž. prenesená",J472,0)</f>
        <v>0</v>
      </c>
      <c r="BI472" s="168">
        <f>IF(N472="nulová",J472,0)</f>
        <v>0</v>
      </c>
      <c r="BJ472" s="16" t="s">
        <v>82</v>
      </c>
      <c r="BK472" s="168">
        <f>ROUND(I472*H472,2)</f>
        <v>0</v>
      </c>
      <c r="BL472" s="16" t="s">
        <v>737</v>
      </c>
      <c r="BM472" s="167" t="s">
        <v>1502</v>
      </c>
    </row>
    <row r="473" spans="2:65" s="1" customFormat="1" ht="57.6">
      <c r="B473" s="31"/>
      <c r="D473" s="170" t="s">
        <v>179</v>
      </c>
      <c r="F473" s="186" t="s">
        <v>2146</v>
      </c>
      <c r="I473" s="95"/>
      <c r="L473" s="31"/>
      <c r="M473" s="187"/>
      <c r="N473" s="54"/>
      <c r="O473" s="54"/>
      <c r="P473" s="54"/>
      <c r="Q473" s="54"/>
      <c r="R473" s="54"/>
      <c r="S473" s="54"/>
      <c r="T473" s="55"/>
      <c r="AT473" s="16" t="s">
        <v>179</v>
      </c>
      <c r="AU473" s="16" t="s">
        <v>82</v>
      </c>
    </row>
    <row r="474" spans="2:65" s="1" customFormat="1" ht="16.5" customHeight="1">
      <c r="B474" s="155"/>
      <c r="C474" s="195" t="s">
        <v>1231</v>
      </c>
      <c r="D474" s="195" t="s">
        <v>224</v>
      </c>
      <c r="E474" s="196" t="s">
        <v>2147</v>
      </c>
      <c r="F474" s="197" t="s">
        <v>2148</v>
      </c>
      <c r="G474" s="198" t="s">
        <v>355</v>
      </c>
      <c r="H474" s="199">
        <v>5</v>
      </c>
      <c r="I474" s="200"/>
      <c r="J474" s="201">
        <f>ROUND(I474*H474,2)</f>
        <v>0</v>
      </c>
      <c r="K474" s="197" t="s">
        <v>1</v>
      </c>
      <c r="L474" s="202"/>
      <c r="M474" s="203" t="s">
        <v>1</v>
      </c>
      <c r="N474" s="204" t="s">
        <v>36</v>
      </c>
      <c r="O474" s="54"/>
      <c r="P474" s="165">
        <f>O474*H474</f>
        <v>0</v>
      </c>
      <c r="Q474" s="165">
        <v>0</v>
      </c>
      <c r="R474" s="165">
        <f>Q474*H474</f>
        <v>0</v>
      </c>
      <c r="S474" s="165">
        <v>0</v>
      </c>
      <c r="T474" s="166">
        <f>S474*H474</f>
        <v>0</v>
      </c>
      <c r="AR474" s="167" t="s">
        <v>1370</v>
      </c>
      <c r="AT474" s="167" t="s">
        <v>224</v>
      </c>
      <c r="AU474" s="167" t="s">
        <v>82</v>
      </c>
      <c r="AY474" s="16" t="s">
        <v>159</v>
      </c>
      <c r="BE474" s="168">
        <f>IF(N474="základná",J474,0)</f>
        <v>0</v>
      </c>
      <c r="BF474" s="168">
        <f>IF(N474="znížená",J474,0)</f>
        <v>0</v>
      </c>
      <c r="BG474" s="168">
        <f>IF(N474="zákl. prenesená",J474,0)</f>
        <v>0</v>
      </c>
      <c r="BH474" s="168">
        <f>IF(N474="zníž. prenesená",J474,0)</f>
        <v>0</v>
      </c>
      <c r="BI474" s="168">
        <f>IF(N474="nulová",J474,0)</f>
        <v>0</v>
      </c>
      <c r="BJ474" s="16" t="s">
        <v>82</v>
      </c>
      <c r="BK474" s="168">
        <f>ROUND(I474*H474,2)</f>
        <v>0</v>
      </c>
      <c r="BL474" s="16" t="s">
        <v>737</v>
      </c>
      <c r="BM474" s="167" t="s">
        <v>1506</v>
      </c>
    </row>
    <row r="475" spans="2:65" s="1" customFormat="1" ht="57.6">
      <c r="B475" s="31"/>
      <c r="D475" s="170" t="s">
        <v>179</v>
      </c>
      <c r="F475" s="186" t="s">
        <v>2149</v>
      </c>
      <c r="I475" s="95"/>
      <c r="L475" s="31"/>
      <c r="M475" s="187"/>
      <c r="N475" s="54"/>
      <c r="O475" s="54"/>
      <c r="P475" s="54"/>
      <c r="Q475" s="54"/>
      <c r="R475" s="54"/>
      <c r="S475" s="54"/>
      <c r="T475" s="55"/>
      <c r="AT475" s="16" t="s">
        <v>179</v>
      </c>
      <c r="AU475" s="16" t="s">
        <v>82</v>
      </c>
    </row>
    <row r="476" spans="2:65" s="1" customFormat="1" ht="16.5" customHeight="1">
      <c r="B476" s="155"/>
      <c r="C476" s="195" t="s">
        <v>1503</v>
      </c>
      <c r="D476" s="195" t="s">
        <v>224</v>
      </c>
      <c r="E476" s="196" t="s">
        <v>2150</v>
      </c>
      <c r="F476" s="197" t="s">
        <v>2151</v>
      </c>
      <c r="G476" s="198" t="s">
        <v>355</v>
      </c>
      <c r="H476" s="199">
        <v>5</v>
      </c>
      <c r="I476" s="200"/>
      <c r="J476" s="201">
        <f>ROUND(I476*H476,2)</f>
        <v>0</v>
      </c>
      <c r="K476" s="197" t="s">
        <v>1</v>
      </c>
      <c r="L476" s="202"/>
      <c r="M476" s="203" t="s">
        <v>1</v>
      </c>
      <c r="N476" s="204" t="s">
        <v>36</v>
      </c>
      <c r="O476" s="54"/>
      <c r="P476" s="165">
        <f>O476*H476</f>
        <v>0</v>
      </c>
      <c r="Q476" s="165">
        <v>0</v>
      </c>
      <c r="R476" s="165">
        <f>Q476*H476</f>
        <v>0</v>
      </c>
      <c r="S476" s="165">
        <v>0</v>
      </c>
      <c r="T476" s="166">
        <f>S476*H476</f>
        <v>0</v>
      </c>
      <c r="AR476" s="167" t="s">
        <v>1370</v>
      </c>
      <c r="AT476" s="167" t="s">
        <v>224</v>
      </c>
      <c r="AU476" s="167" t="s">
        <v>82</v>
      </c>
      <c r="AY476" s="16" t="s">
        <v>159</v>
      </c>
      <c r="BE476" s="168">
        <f>IF(N476="základná",J476,0)</f>
        <v>0</v>
      </c>
      <c r="BF476" s="168">
        <f>IF(N476="znížená",J476,0)</f>
        <v>0</v>
      </c>
      <c r="BG476" s="168">
        <f>IF(N476="zákl. prenesená",J476,0)</f>
        <v>0</v>
      </c>
      <c r="BH476" s="168">
        <f>IF(N476="zníž. prenesená",J476,0)</f>
        <v>0</v>
      </c>
      <c r="BI476" s="168">
        <f>IF(N476="nulová",J476,0)</f>
        <v>0</v>
      </c>
      <c r="BJ476" s="16" t="s">
        <v>82</v>
      </c>
      <c r="BK476" s="168">
        <f>ROUND(I476*H476,2)</f>
        <v>0</v>
      </c>
      <c r="BL476" s="16" t="s">
        <v>737</v>
      </c>
      <c r="BM476" s="167" t="s">
        <v>1509</v>
      </c>
    </row>
    <row r="477" spans="2:65" s="1" customFormat="1" ht="57.6">
      <c r="B477" s="31"/>
      <c r="D477" s="170" t="s">
        <v>179</v>
      </c>
      <c r="F477" s="186" t="s">
        <v>2149</v>
      </c>
      <c r="I477" s="95"/>
      <c r="L477" s="31"/>
      <c r="M477" s="187"/>
      <c r="N477" s="54"/>
      <c r="O477" s="54"/>
      <c r="P477" s="54"/>
      <c r="Q477" s="54"/>
      <c r="R477" s="54"/>
      <c r="S477" s="54"/>
      <c r="T477" s="55"/>
      <c r="AT477" s="16" t="s">
        <v>179</v>
      </c>
      <c r="AU477" s="16" t="s">
        <v>82</v>
      </c>
    </row>
    <row r="478" spans="2:65" s="11" customFormat="1" ht="22.95" customHeight="1">
      <c r="B478" s="142"/>
      <c r="D478" s="143" t="s">
        <v>69</v>
      </c>
      <c r="E478" s="153" t="s">
        <v>2214</v>
      </c>
      <c r="F478" s="153" t="s">
        <v>2215</v>
      </c>
      <c r="I478" s="145"/>
      <c r="J478" s="154">
        <f>BK478</f>
        <v>0</v>
      </c>
      <c r="L478" s="142"/>
      <c r="M478" s="147"/>
      <c r="N478" s="148"/>
      <c r="O478" s="148"/>
      <c r="P478" s="149">
        <f>SUM(P479:P480)</f>
        <v>0</v>
      </c>
      <c r="Q478" s="148"/>
      <c r="R478" s="149">
        <f>SUM(R479:R480)</f>
        <v>0</v>
      </c>
      <c r="S478" s="148"/>
      <c r="T478" s="150">
        <f>SUM(T479:T480)</f>
        <v>0</v>
      </c>
      <c r="AR478" s="143" t="s">
        <v>175</v>
      </c>
      <c r="AT478" s="151" t="s">
        <v>69</v>
      </c>
      <c r="AU478" s="151" t="s">
        <v>74</v>
      </c>
      <c r="AY478" s="143" t="s">
        <v>159</v>
      </c>
      <c r="BK478" s="152">
        <f>SUM(BK479:BK480)</f>
        <v>0</v>
      </c>
    </row>
    <row r="479" spans="2:65" s="1" customFormat="1" ht="16.5" customHeight="1">
      <c r="B479" s="155"/>
      <c r="C479" s="156" t="s">
        <v>1234</v>
      </c>
      <c r="D479" s="156" t="s">
        <v>161</v>
      </c>
      <c r="E479" s="157" t="s">
        <v>2216</v>
      </c>
      <c r="F479" s="158" t="s">
        <v>2197</v>
      </c>
      <c r="G479" s="159" t="s">
        <v>355</v>
      </c>
      <c r="H479" s="160">
        <v>1</v>
      </c>
      <c r="I479" s="161"/>
      <c r="J479" s="162">
        <f>ROUND(I479*H479,2)</f>
        <v>0</v>
      </c>
      <c r="K479" s="158" t="s">
        <v>1</v>
      </c>
      <c r="L479" s="31"/>
      <c r="M479" s="163" t="s">
        <v>1</v>
      </c>
      <c r="N479" s="164" t="s">
        <v>36</v>
      </c>
      <c r="O479" s="54"/>
      <c r="P479" s="165">
        <f>O479*H479</f>
        <v>0</v>
      </c>
      <c r="Q479" s="165">
        <v>0</v>
      </c>
      <c r="R479" s="165">
        <f>Q479*H479</f>
        <v>0</v>
      </c>
      <c r="S479" s="165">
        <v>0</v>
      </c>
      <c r="T479" s="166">
        <f>S479*H479</f>
        <v>0</v>
      </c>
      <c r="AR479" s="167" t="s">
        <v>737</v>
      </c>
      <c r="AT479" s="167" t="s">
        <v>161</v>
      </c>
      <c r="AU479" s="167" t="s">
        <v>82</v>
      </c>
      <c r="AY479" s="16" t="s">
        <v>159</v>
      </c>
      <c r="BE479" s="168">
        <f>IF(N479="základná",J479,0)</f>
        <v>0</v>
      </c>
      <c r="BF479" s="168">
        <f>IF(N479="znížená",J479,0)</f>
        <v>0</v>
      </c>
      <c r="BG479" s="168">
        <f>IF(N479="zákl. prenesená",J479,0)</f>
        <v>0</v>
      </c>
      <c r="BH479" s="168">
        <f>IF(N479="zníž. prenesená",J479,0)</f>
        <v>0</v>
      </c>
      <c r="BI479" s="168">
        <f>IF(N479="nulová",J479,0)</f>
        <v>0</v>
      </c>
      <c r="BJ479" s="16" t="s">
        <v>82</v>
      </c>
      <c r="BK479" s="168">
        <f>ROUND(I479*H479,2)</f>
        <v>0</v>
      </c>
      <c r="BL479" s="16" t="s">
        <v>737</v>
      </c>
      <c r="BM479" s="167" t="s">
        <v>1513</v>
      </c>
    </row>
    <row r="480" spans="2:65" s="1" customFormat="1" ht="38.4">
      <c r="B480" s="31"/>
      <c r="D480" s="170" t="s">
        <v>179</v>
      </c>
      <c r="F480" s="186" t="s">
        <v>2156</v>
      </c>
      <c r="I480" s="95"/>
      <c r="L480" s="31"/>
      <c r="M480" s="187"/>
      <c r="N480" s="54"/>
      <c r="O480" s="54"/>
      <c r="P480" s="54"/>
      <c r="Q480" s="54"/>
      <c r="R480" s="54"/>
      <c r="S480" s="54"/>
      <c r="T480" s="55"/>
      <c r="AT480" s="16" t="s">
        <v>179</v>
      </c>
      <c r="AU480" s="16" t="s">
        <v>82</v>
      </c>
    </row>
    <row r="481" spans="2:65" s="11" customFormat="1" ht="25.95" customHeight="1">
      <c r="B481" s="142"/>
      <c r="D481" s="143" t="s">
        <v>69</v>
      </c>
      <c r="E481" s="144" t="s">
        <v>2217</v>
      </c>
      <c r="F481" s="144" t="s">
        <v>2218</v>
      </c>
      <c r="I481" s="145"/>
      <c r="J481" s="146">
        <f>BK481</f>
        <v>0</v>
      </c>
      <c r="L481" s="142"/>
      <c r="M481" s="147"/>
      <c r="N481" s="148"/>
      <c r="O481" s="148"/>
      <c r="P481" s="149">
        <f>P482+SUM(P483:P520)</f>
        <v>0</v>
      </c>
      <c r="Q481" s="148"/>
      <c r="R481" s="149">
        <f>R482+SUM(R483:R520)</f>
        <v>0</v>
      </c>
      <c r="S481" s="148"/>
      <c r="T481" s="150">
        <f>T482+SUM(T483:T520)</f>
        <v>0</v>
      </c>
      <c r="AR481" s="143" t="s">
        <v>175</v>
      </c>
      <c r="AT481" s="151" t="s">
        <v>69</v>
      </c>
      <c r="AU481" s="151" t="s">
        <v>70</v>
      </c>
      <c r="AY481" s="143" t="s">
        <v>159</v>
      </c>
      <c r="BK481" s="152">
        <f>BK482+SUM(BK483:BK520)</f>
        <v>0</v>
      </c>
    </row>
    <row r="482" spans="2:65" s="1" customFormat="1" ht="48" customHeight="1">
      <c r="B482" s="155"/>
      <c r="C482" s="195" t="s">
        <v>1510</v>
      </c>
      <c r="D482" s="195" t="s">
        <v>224</v>
      </c>
      <c r="E482" s="196" t="s">
        <v>2219</v>
      </c>
      <c r="F482" s="197" t="s">
        <v>2220</v>
      </c>
      <c r="G482" s="198" t="s">
        <v>355</v>
      </c>
      <c r="H482" s="199">
        <v>8</v>
      </c>
      <c r="I482" s="200"/>
      <c r="J482" s="201">
        <f>ROUND(I482*H482,2)</f>
        <v>0</v>
      </c>
      <c r="K482" s="197" t="s">
        <v>1</v>
      </c>
      <c r="L482" s="202"/>
      <c r="M482" s="203" t="s">
        <v>1</v>
      </c>
      <c r="N482" s="204" t="s">
        <v>36</v>
      </c>
      <c r="O482" s="54"/>
      <c r="P482" s="165">
        <f>O482*H482</f>
        <v>0</v>
      </c>
      <c r="Q482" s="165">
        <v>0</v>
      </c>
      <c r="R482" s="165">
        <f>Q482*H482</f>
        <v>0</v>
      </c>
      <c r="S482" s="165">
        <v>0</v>
      </c>
      <c r="T482" s="166">
        <f>S482*H482</f>
        <v>0</v>
      </c>
      <c r="AR482" s="167" t="s">
        <v>1370</v>
      </c>
      <c r="AT482" s="167" t="s">
        <v>224</v>
      </c>
      <c r="AU482" s="167" t="s">
        <v>74</v>
      </c>
      <c r="AY482" s="16" t="s">
        <v>159</v>
      </c>
      <c r="BE482" s="168">
        <f>IF(N482="základná",J482,0)</f>
        <v>0</v>
      </c>
      <c r="BF482" s="168">
        <f>IF(N482="znížená",J482,0)</f>
        <v>0</v>
      </c>
      <c r="BG482" s="168">
        <f>IF(N482="zákl. prenesená",J482,0)</f>
        <v>0</v>
      </c>
      <c r="BH482" s="168">
        <f>IF(N482="zníž. prenesená",J482,0)</f>
        <v>0</v>
      </c>
      <c r="BI482" s="168">
        <f>IF(N482="nulová",J482,0)</f>
        <v>0</v>
      </c>
      <c r="BJ482" s="16" t="s">
        <v>82</v>
      </c>
      <c r="BK482" s="168">
        <f>ROUND(I482*H482,2)</f>
        <v>0</v>
      </c>
      <c r="BL482" s="16" t="s">
        <v>737</v>
      </c>
      <c r="BM482" s="167" t="s">
        <v>1516</v>
      </c>
    </row>
    <row r="483" spans="2:65" s="1" customFormat="1" ht="38.4">
      <c r="B483" s="31"/>
      <c r="D483" s="170" t="s">
        <v>179</v>
      </c>
      <c r="F483" s="186" t="s">
        <v>2221</v>
      </c>
      <c r="I483" s="95"/>
      <c r="L483" s="31"/>
      <c r="M483" s="187"/>
      <c r="N483" s="54"/>
      <c r="O483" s="54"/>
      <c r="P483" s="54"/>
      <c r="Q483" s="54"/>
      <c r="R483" s="54"/>
      <c r="S483" s="54"/>
      <c r="T483" s="55"/>
      <c r="AT483" s="16" t="s">
        <v>179</v>
      </c>
      <c r="AU483" s="16" t="s">
        <v>74</v>
      </c>
    </row>
    <row r="484" spans="2:65" s="1" customFormat="1" ht="48" customHeight="1">
      <c r="B484" s="155"/>
      <c r="C484" s="195" t="s">
        <v>1237</v>
      </c>
      <c r="D484" s="195" t="s">
        <v>224</v>
      </c>
      <c r="E484" s="196" t="s">
        <v>2222</v>
      </c>
      <c r="F484" s="197" t="s">
        <v>2223</v>
      </c>
      <c r="G484" s="198" t="s">
        <v>355</v>
      </c>
      <c r="H484" s="199">
        <v>10</v>
      </c>
      <c r="I484" s="200"/>
      <c r="J484" s="201">
        <f>ROUND(I484*H484,2)</f>
        <v>0</v>
      </c>
      <c r="K484" s="197" t="s">
        <v>1</v>
      </c>
      <c r="L484" s="202"/>
      <c r="M484" s="203" t="s">
        <v>1</v>
      </c>
      <c r="N484" s="204" t="s">
        <v>36</v>
      </c>
      <c r="O484" s="54"/>
      <c r="P484" s="165">
        <f>O484*H484</f>
        <v>0</v>
      </c>
      <c r="Q484" s="165">
        <v>0</v>
      </c>
      <c r="R484" s="165">
        <f>Q484*H484</f>
        <v>0</v>
      </c>
      <c r="S484" s="165">
        <v>0</v>
      </c>
      <c r="T484" s="166">
        <f>S484*H484</f>
        <v>0</v>
      </c>
      <c r="AR484" s="167" t="s">
        <v>1370</v>
      </c>
      <c r="AT484" s="167" t="s">
        <v>224</v>
      </c>
      <c r="AU484" s="167" t="s">
        <v>74</v>
      </c>
      <c r="AY484" s="16" t="s">
        <v>159</v>
      </c>
      <c r="BE484" s="168">
        <f>IF(N484="základná",J484,0)</f>
        <v>0</v>
      </c>
      <c r="BF484" s="168">
        <f>IF(N484="znížená",J484,0)</f>
        <v>0</v>
      </c>
      <c r="BG484" s="168">
        <f>IF(N484="zákl. prenesená",J484,0)</f>
        <v>0</v>
      </c>
      <c r="BH484" s="168">
        <f>IF(N484="zníž. prenesená",J484,0)</f>
        <v>0</v>
      </c>
      <c r="BI484" s="168">
        <f>IF(N484="nulová",J484,0)</f>
        <v>0</v>
      </c>
      <c r="BJ484" s="16" t="s">
        <v>82</v>
      </c>
      <c r="BK484" s="168">
        <f>ROUND(I484*H484,2)</f>
        <v>0</v>
      </c>
      <c r="BL484" s="16" t="s">
        <v>737</v>
      </c>
      <c r="BM484" s="167" t="s">
        <v>1520</v>
      </c>
    </row>
    <row r="485" spans="2:65" s="1" customFormat="1" ht="38.4">
      <c r="B485" s="31"/>
      <c r="D485" s="170" t="s">
        <v>179</v>
      </c>
      <c r="F485" s="186" t="s">
        <v>2224</v>
      </c>
      <c r="I485" s="95"/>
      <c r="L485" s="31"/>
      <c r="M485" s="187"/>
      <c r="N485" s="54"/>
      <c r="O485" s="54"/>
      <c r="P485" s="54"/>
      <c r="Q485" s="54"/>
      <c r="R485" s="54"/>
      <c r="S485" s="54"/>
      <c r="T485" s="55"/>
      <c r="AT485" s="16" t="s">
        <v>179</v>
      </c>
      <c r="AU485" s="16" t="s">
        <v>74</v>
      </c>
    </row>
    <row r="486" spans="2:65" s="1" customFormat="1" ht="48" customHeight="1">
      <c r="B486" s="155"/>
      <c r="C486" s="195" t="s">
        <v>1517</v>
      </c>
      <c r="D486" s="195" t="s">
        <v>224</v>
      </c>
      <c r="E486" s="196" t="s">
        <v>2225</v>
      </c>
      <c r="F486" s="197" t="s">
        <v>2226</v>
      </c>
      <c r="G486" s="198" t="s">
        <v>355</v>
      </c>
      <c r="H486" s="199">
        <v>39</v>
      </c>
      <c r="I486" s="200"/>
      <c r="J486" s="201">
        <f>ROUND(I486*H486,2)</f>
        <v>0</v>
      </c>
      <c r="K486" s="197" t="s">
        <v>1</v>
      </c>
      <c r="L486" s="202"/>
      <c r="M486" s="203" t="s">
        <v>1</v>
      </c>
      <c r="N486" s="204" t="s">
        <v>36</v>
      </c>
      <c r="O486" s="54"/>
      <c r="P486" s="165">
        <f>O486*H486</f>
        <v>0</v>
      </c>
      <c r="Q486" s="165">
        <v>0</v>
      </c>
      <c r="R486" s="165">
        <f>Q486*H486</f>
        <v>0</v>
      </c>
      <c r="S486" s="165">
        <v>0</v>
      </c>
      <c r="T486" s="166">
        <f>S486*H486</f>
        <v>0</v>
      </c>
      <c r="AR486" s="167" t="s">
        <v>1370</v>
      </c>
      <c r="AT486" s="167" t="s">
        <v>224</v>
      </c>
      <c r="AU486" s="167" t="s">
        <v>74</v>
      </c>
      <c r="AY486" s="16" t="s">
        <v>159</v>
      </c>
      <c r="BE486" s="168">
        <f>IF(N486="základná",J486,0)</f>
        <v>0</v>
      </c>
      <c r="BF486" s="168">
        <f>IF(N486="znížená",J486,0)</f>
        <v>0</v>
      </c>
      <c r="BG486" s="168">
        <f>IF(N486="zákl. prenesená",J486,0)</f>
        <v>0</v>
      </c>
      <c r="BH486" s="168">
        <f>IF(N486="zníž. prenesená",J486,0)</f>
        <v>0</v>
      </c>
      <c r="BI486" s="168">
        <f>IF(N486="nulová",J486,0)</f>
        <v>0</v>
      </c>
      <c r="BJ486" s="16" t="s">
        <v>82</v>
      </c>
      <c r="BK486" s="168">
        <f>ROUND(I486*H486,2)</f>
        <v>0</v>
      </c>
      <c r="BL486" s="16" t="s">
        <v>737</v>
      </c>
      <c r="BM486" s="167" t="s">
        <v>1523</v>
      </c>
    </row>
    <row r="487" spans="2:65" s="1" customFormat="1" ht="38.4">
      <c r="B487" s="31"/>
      <c r="D487" s="170" t="s">
        <v>179</v>
      </c>
      <c r="F487" s="186" t="s">
        <v>2227</v>
      </c>
      <c r="I487" s="95"/>
      <c r="L487" s="31"/>
      <c r="M487" s="187"/>
      <c r="N487" s="54"/>
      <c r="O487" s="54"/>
      <c r="P487" s="54"/>
      <c r="Q487" s="54"/>
      <c r="R487" s="54"/>
      <c r="S487" s="54"/>
      <c r="T487" s="55"/>
      <c r="AT487" s="16" t="s">
        <v>179</v>
      </c>
      <c r="AU487" s="16" t="s">
        <v>74</v>
      </c>
    </row>
    <row r="488" spans="2:65" s="1" customFormat="1" ht="48" customHeight="1">
      <c r="B488" s="155"/>
      <c r="C488" s="195" t="s">
        <v>1240</v>
      </c>
      <c r="D488" s="195" t="s">
        <v>224</v>
      </c>
      <c r="E488" s="196" t="s">
        <v>2228</v>
      </c>
      <c r="F488" s="197" t="s">
        <v>2229</v>
      </c>
      <c r="G488" s="198" t="s">
        <v>355</v>
      </c>
      <c r="H488" s="199">
        <v>37</v>
      </c>
      <c r="I488" s="200"/>
      <c r="J488" s="201">
        <f>ROUND(I488*H488,2)</f>
        <v>0</v>
      </c>
      <c r="K488" s="197" t="s">
        <v>1</v>
      </c>
      <c r="L488" s="202"/>
      <c r="M488" s="203" t="s">
        <v>1</v>
      </c>
      <c r="N488" s="204" t="s">
        <v>36</v>
      </c>
      <c r="O488" s="54"/>
      <c r="P488" s="165">
        <f>O488*H488</f>
        <v>0</v>
      </c>
      <c r="Q488" s="165">
        <v>0</v>
      </c>
      <c r="R488" s="165">
        <f>Q488*H488</f>
        <v>0</v>
      </c>
      <c r="S488" s="165">
        <v>0</v>
      </c>
      <c r="T488" s="166">
        <f>S488*H488</f>
        <v>0</v>
      </c>
      <c r="AR488" s="167" t="s">
        <v>1370</v>
      </c>
      <c r="AT488" s="167" t="s">
        <v>224</v>
      </c>
      <c r="AU488" s="167" t="s">
        <v>74</v>
      </c>
      <c r="AY488" s="16" t="s">
        <v>159</v>
      </c>
      <c r="BE488" s="168">
        <f>IF(N488="základná",J488,0)</f>
        <v>0</v>
      </c>
      <c r="BF488" s="168">
        <f>IF(N488="znížená",J488,0)</f>
        <v>0</v>
      </c>
      <c r="BG488" s="168">
        <f>IF(N488="zákl. prenesená",J488,0)</f>
        <v>0</v>
      </c>
      <c r="BH488" s="168">
        <f>IF(N488="zníž. prenesená",J488,0)</f>
        <v>0</v>
      </c>
      <c r="BI488" s="168">
        <f>IF(N488="nulová",J488,0)</f>
        <v>0</v>
      </c>
      <c r="BJ488" s="16" t="s">
        <v>82</v>
      </c>
      <c r="BK488" s="168">
        <f>ROUND(I488*H488,2)</f>
        <v>0</v>
      </c>
      <c r="BL488" s="16" t="s">
        <v>737</v>
      </c>
      <c r="BM488" s="167" t="s">
        <v>1527</v>
      </c>
    </row>
    <row r="489" spans="2:65" s="1" customFormat="1" ht="38.4">
      <c r="B489" s="31"/>
      <c r="D489" s="170" t="s">
        <v>179</v>
      </c>
      <c r="F489" s="186" t="s">
        <v>2230</v>
      </c>
      <c r="I489" s="95"/>
      <c r="L489" s="31"/>
      <c r="M489" s="187"/>
      <c r="N489" s="54"/>
      <c r="O489" s="54"/>
      <c r="P489" s="54"/>
      <c r="Q489" s="54"/>
      <c r="R489" s="54"/>
      <c r="S489" s="54"/>
      <c r="T489" s="55"/>
      <c r="AT489" s="16" t="s">
        <v>179</v>
      </c>
      <c r="AU489" s="16" t="s">
        <v>74</v>
      </c>
    </row>
    <row r="490" spans="2:65" s="1" customFormat="1" ht="60" customHeight="1">
      <c r="B490" s="155"/>
      <c r="C490" s="195" t="s">
        <v>1524</v>
      </c>
      <c r="D490" s="195" t="s">
        <v>224</v>
      </c>
      <c r="E490" s="196" t="s">
        <v>2231</v>
      </c>
      <c r="F490" s="197" t="s">
        <v>2232</v>
      </c>
      <c r="G490" s="198" t="s">
        <v>355</v>
      </c>
      <c r="H490" s="199">
        <v>5</v>
      </c>
      <c r="I490" s="200"/>
      <c r="J490" s="201">
        <f>ROUND(I490*H490,2)</f>
        <v>0</v>
      </c>
      <c r="K490" s="197" t="s">
        <v>1</v>
      </c>
      <c r="L490" s="202"/>
      <c r="M490" s="203" t="s">
        <v>1</v>
      </c>
      <c r="N490" s="204" t="s">
        <v>36</v>
      </c>
      <c r="O490" s="54"/>
      <c r="P490" s="165">
        <f>O490*H490</f>
        <v>0</v>
      </c>
      <c r="Q490" s="165">
        <v>0</v>
      </c>
      <c r="R490" s="165">
        <f>Q490*H490</f>
        <v>0</v>
      </c>
      <c r="S490" s="165">
        <v>0</v>
      </c>
      <c r="T490" s="166">
        <f>S490*H490</f>
        <v>0</v>
      </c>
      <c r="AR490" s="167" t="s">
        <v>1370</v>
      </c>
      <c r="AT490" s="167" t="s">
        <v>224</v>
      </c>
      <c r="AU490" s="167" t="s">
        <v>74</v>
      </c>
      <c r="AY490" s="16" t="s">
        <v>159</v>
      </c>
      <c r="BE490" s="168">
        <f>IF(N490="základná",J490,0)</f>
        <v>0</v>
      </c>
      <c r="BF490" s="168">
        <f>IF(N490="znížená",J490,0)</f>
        <v>0</v>
      </c>
      <c r="BG490" s="168">
        <f>IF(N490="zákl. prenesená",J490,0)</f>
        <v>0</v>
      </c>
      <c r="BH490" s="168">
        <f>IF(N490="zníž. prenesená",J490,0)</f>
        <v>0</v>
      </c>
      <c r="BI490" s="168">
        <f>IF(N490="nulová",J490,0)</f>
        <v>0</v>
      </c>
      <c r="BJ490" s="16" t="s">
        <v>82</v>
      </c>
      <c r="BK490" s="168">
        <f>ROUND(I490*H490,2)</f>
        <v>0</v>
      </c>
      <c r="BL490" s="16" t="s">
        <v>737</v>
      </c>
      <c r="BM490" s="167" t="s">
        <v>1530</v>
      </c>
    </row>
    <row r="491" spans="2:65" s="1" customFormat="1" ht="38.4">
      <c r="B491" s="31"/>
      <c r="D491" s="170" t="s">
        <v>179</v>
      </c>
      <c r="F491" s="186" t="s">
        <v>2233</v>
      </c>
      <c r="I491" s="95"/>
      <c r="L491" s="31"/>
      <c r="M491" s="187"/>
      <c r="N491" s="54"/>
      <c r="O491" s="54"/>
      <c r="P491" s="54"/>
      <c r="Q491" s="54"/>
      <c r="R491" s="54"/>
      <c r="S491" s="54"/>
      <c r="T491" s="55"/>
      <c r="AT491" s="16" t="s">
        <v>179</v>
      </c>
      <c r="AU491" s="16" t="s">
        <v>74</v>
      </c>
    </row>
    <row r="492" spans="2:65" s="1" customFormat="1" ht="48" customHeight="1">
      <c r="B492" s="155"/>
      <c r="C492" s="195" t="s">
        <v>1243</v>
      </c>
      <c r="D492" s="195" t="s">
        <v>224</v>
      </c>
      <c r="E492" s="196" t="s">
        <v>2234</v>
      </c>
      <c r="F492" s="197" t="s">
        <v>2235</v>
      </c>
      <c r="G492" s="198" t="s">
        <v>355</v>
      </c>
      <c r="H492" s="199">
        <v>60</v>
      </c>
      <c r="I492" s="200"/>
      <c r="J492" s="201">
        <f>ROUND(I492*H492,2)</f>
        <v>0</v>
      </c>
      <c r="K492" s="197" t="s">
        <v>1</v>
      </c>
      <c r="L492" s="202"/>
      <c r="M492" s="203" t="s">
        <v>1</v>
      </c>
      <c r="N492" s="204" t="s">
        <v>36</v>
      </c>
      <c r="O492" s="54"/>
      <c r="P492" s="165">
        <f>O492*H492</f>
        <v>0</v>
      </c>
      <c r="Q492" s="165">
        <v>0</v>
      </c>
      <c r="R492" s="165">
        <f>Q492*H492</f>
        <v>0</v>
      </c>
      <c r="S492" s="165">
        <v>0</v>
      </c>
      <c r="T492" s="166">
        <f>S492*H492</f>
        <v>0</v>
      </c>
      <c r="AR492" s="167" t="s">
        <v>1370</v>
      </c>
      <c r="AT492" s="167" t="s">
        <v>224</v>
      </c>
      <c r="AU492" s="167" t="s">
        <v>74</v>
      </c>
      <c r="AY492" s="16" t="s">
        <v>159</v>
      </c>
      <c r="BE492" s="168">
        <f>IF(N492="základná",J492,0)</f>
        <v>0</v>
      </c>
      <c r="BF492" s="168">
        <f>IF(N492="znížená",J492,0)</f>
        <v>0</v>
      </c>
      <c r="BG492" s="168">
        <f>IF(N492="zákl. prenesená",J492,0)</f>
        <v>0</v>
      </c>
      <c r="BH492" s="168">
        <f>IF(N492="zníž. prenesená",J492,0)</f>
        <v>0</v>
      </c>
      <c r="BI492" s="168">
        <f>IF(N492="nulová",J492,0)</f>
        <v>0</v>
      </c>
      <c r="BJ492" s="16" t="s">
        <v>82</v>
      </c>
      <c r="BK492" s="168">
        <f>ROUND(I492*H492,2)</f>
        <v>0</v>
      </c>
      <c r="BL492" s="16" t="s">
        <v>737</v>
      </c>
      <c r="BM492" s="167" t="s">
        <v>1534</v>
      </c>
    </row>
    <row r="493" spans="2:65" s="1" customFormat="1" ht="38.4">
      <c r="B493" s="31"/>
      <c r="D493" s="170" t="s">
        <v>179</v>
      </c>
      <c r="F493" s="186" t="s">
        <v>2236</v>
      </c>
      <c r="I493" s="95"/>
      <c r="L493" s="31"/>
      <c r="M493" s="187"/>
      <c r="N493" s="54"/>
      <c r="O493" s="54"/>
      <c r="P493" s="54"/>
      <c r="Q493" s="54"/>
      <c r="R493" s="54"/>
      <c r="S493" s="54"/>
      <c r="T493" s="55"/>
      <c r="AT493" s="16" t="s">
        <v>179</v>
      </c>
      <c r="AU493" s="16" t="s">
        <v>74</v>
      </c>
    </row>
    <row r="494" spans="2:65" s="1" customFormat="1" ht="48" customHeight="1">
      <c r="B494" s="155"/>
      <c r="C494" s="195" t="s">
        <v>1531</v>
      </c>
      <c r="D494" s="195" t="s">
        <v>224</v>
      </c>
      <c r="E494" s="196" t="s">
        <v>2237</v>
      </c>
      <c r="F494" s="197" t="s">
        <v>2238</v>
      </c>
      <c r="G494" s="198" t="s">
        <v>355</v>
      </c>
      <c r="H494" s="199">
        <v>3</v>
      </c>
      <c r="I494" s="200"/>
      <c r="J494" s="201">
        <f>ROUND(I494*H494,2)</f>
        <v>0</v>
      </c>
      <c r="K494" s="197" t="s">
        <v>1</v>
      </c>
      <c r="L494" s="202"/>
      <c r="M494" s="203" t="s">
        <v>1</v>
      </c>
      <c r="N494" s="204" t="s">
        <v>36</v>
      </c>
      <c r="O494" s="54"/>
      <c r="P494" s="165">
        <f>O494*H494</f>
        <v>0</v>
      </c>
      <c r="Q494" s="165">
        <v>0</v>
      </c>
      <c r="R494" s="165">
        <f>Q494*H494</f>
        <v>0</v>
      </c>
      <c r="S494" s="165">
        <v>0</v>
      </c>
      <c r="T494" s="166">
        <f>S494*H494</f>
        <v>0</v>
      </c>
      <c r="AR494" s="167" t="s">
        <v>1370</v>
      </c>
      <c r="AT494" s="167" t="s">
        <v>224</v>
      </c>
      <c r="AU494" s="167" t="s">
        <v>74</v>
      </c>
      <c r="AY494" s="16" t="s">
        <v>159</v>
      </c>
      <c r="BE494" s="168">
        <f>IF(N494="základná",J494,0)</f>
        <v>0</v>
      </c>
      <c r="BF494" s="168">
        <f>IF(N494="znížená",J494,0)</f>
        <v>0</v>
      </c>
      <c r="BG494" s="168">
        <f>IF(N494="zákl. prenesená",J494,0)</f>
        <v>0</v>
      </c>
      <c r="BH494" s="168">
        <f>IF(N494="zníž. prenesená",J494,0)</f>
        <v>0</v>
      </c>
      <c r="BI494" s="168">
        <f>IF(N494="nulová",J494,0)</f>
        <v>0</v>
      </c>
      <c r="BJ494" s="16" t="s">
        <v>82</v>
      </c>
      <c r="BK494" s="168">
        <f>ROUND(I494*H494,2)</f>
        <v>0</v>
      </c>
      <c r="BL494" s="16" t="s">
        <v>737</v>
      </c>
      <c r="BM494" s="167" t="s">
        <v>1537</v>
      </c>
    </row>
    <row r="495" spans="2:65" s="1" customFormat="1" ht="38.4">
      <c r="B495" s="31"/>
      <c r="D495" s="170" t="s">
        <v>179</v>
      </c>
      <c r="F495" s="186" t="s">
        <v>2239</v>
      </c>
      <c r="I495" s="95"/>
      <c r="L495" s="31"/>
      <c r="M495" s="187"/>
      <c r="N495" s="54"/>
      <c r="O495" s="54"/>
      <c r="P495" s="54"/>
      <c r="Q495" s="54"/>
      <c r="R495" s="54"/>
      <c r="S495" s="54"/>
      <c r="T495" s="55"/>
      <c r="AT495" s="16" t="s">
        <v>179</v>
      </c>
      <c r="AU495" s="16" t="s">
        <v>74</v>
      </c>
    </row>
    <row r="496" spans="2:65" s="1" customFormat="1" ht="24" customHeight="1">
      <c r="B496" s="155"/>
      <c r="C496" s="195" t="s">
        <v>1246</v>
      </c>
      <c r="D496" s="195" t="s">
        <v>224</v>
      </c>
      <c r="E496" s="196" t="s">
        <v>2240</v>
      </c>
      <c r="F496" s="197" t="s">
        <v>2241</v>
      </c>
      <c r="G496" s="198" t="s">
        <v>355</v>
      </c>
      <c r="H496" s="199">
        <v>22</v>
      </c>
      <c r="I496" s="200"/>
      <c r="J496" s="201">
        <f>ROUND(I496*H496,2)</f>
        <v>0</v>
      </c>
      <c r="K496" s="197" t="s">
        <v>1</v>
      </c>
      <c r="L496" s="202"/>
      <c r="M496" s="203" t="s">
        <v>1</v>
      </c>
      <c r="N496" s="204" t="s">
        <v>36</v>
      </c>
      <c r="O496" s="54"/>
      <c r="P496" s="165">
        <f>O496*H496</f>
        <v>0</v>
      </c>
      <c r="Q496" s="165">
        <v>0</v>
      </c>
      <c r="R496" s="165">
        <f>Q496*H496</f>
        <v>0</v>
      </c>
      <c r="S496" s="165">
        <v>0</v>
      </c>
      <c r="T496" s="166">
        <f>S496*H496</f>
        <v>0</v>
      </c>
      <c r="AR496" s="167" t="s">
        <v>1370</v>
      </c>
      <c r="AT496" s="167" t="s">
        <v>224</v>
      </c>
      <c r="AU496" s="167" t="s">
        <v>74</v>
      </c>
      <c r="AY496" s="16" t="s">
        <v>159</v>
      </c>
      <c r="BE496" s="168">
        <f>IF(N496="základná",J496,0)</f>
        <v>0</v>
      </c>
      <c r="BF496" s="168">
        <f>IF(N496="znížená",J496,0)</f>
        <v>0</v>
      </c>
      <c r="BG496" s="168">
        <f>IF(N496="zákl. prenesená",J496,0)</f>
        <v>0</v>
      </c>
      <c r="BH496" s="168">
        <f>IF(N496="zníž. prenesená",J496,0)</f>
        <v>0</v>
      </c>
      <c r="BI496" s="168">
        <f>IF(N496="nulová",J496,0)</f>
        <v>0</v>
      </c>
      <c r="BJ496" s="16" t="s">
        <v>82</v>
      </c>
      <c r="BK496" s="168">
        <f>ROUND(I496*H496,2)</f>
        <v>0</v>
      </c>
      <c r="BL496" s="16" t="s">
        <v>737</v>
      </c>
      <c r="BM496" s="167" t="s">
        <v>1541</v>
      </c>
    </row>
    <row r="497" spans="2:65" s="1" customFormat="1" ht="24" customHeight="1">
      <c r="B497" s="155"/>
      <c r="C497" s="195" t="s">
        <v>1538</v>
      </c>
      <c r="D497" s="195" t="s">
        <v>224</v>
      </c>
      <c r="E497" s="196" t="s">
        <v>2242</v>
      </c>
      <c r="F497" s="197" t="s">
        <v>2243</v>
      </c>
      <c r="G497" s="198" t="s">
        <v>355</v>
      </c>
      <c r="H497" s="199">
        <v>1</v>
      </c>
      <c r="I497" s="200"/>
      <c r="J497" s="201">
        <f>ROUND(I497*H497,2)</f>
        <v>0</v>
      </c>
      <c r="K497" s="197" t="s">
        <v>1</v>
      </c>
      <c r="L497" s="202"/>
      <c r="M497" s="203" t="s">
        <v>1</v>
      </c>
      <c r="N497" s="204" t="s">
        <v>36</v>
      </c>
      <c r="O497" s="54"/>
      <c r="P497" s="165">
        <f>O497*H497</f>
        <v>0</v>
      </c>
      <c r="Q497" s="165">
        <v>0</v>
      </c>
      <c r="R497" s="165">
        <f>Q497*H497</f>
        <v>0</v>
      </c>
      <c r="S497" s="165">
        <v>0</v>
      </c>
      <c r="T497" s="166">
        <f>S497*H497</f>
        <v>0</v>
      </c>
      <c r="AR497" s="167" t="s">
        <v>1370</v>
      </c>
      <c r="AT497" s="167" t="s">
        <v>224</v>
      </c>
      <c r="AU497" s="167" t="s">
        <v>74</v>
      </c>
      <c r="AY497" s="16" t="s">
        <v>159</v>
      </c>
      <c r="BE497" s="168">
        <f>IF(N497="základná",J497,0)</f>
        <v>0</v>
      </c>
      <c r="BF497" s="168">
        <f>IF(N497="znížená",J497,0)</f>
        <v>0</v>
      </c>
      <c r="BG497" s="168">
        <f>IF(N497="zákl. prenesená",J497,0)</f>
        <v>0</v>
      </c>
      <c r="BH497" s="168">
        <f>IF(N497="zníž. prenesená",J497,0)</f>
        <v>0</v>
      </c>
      <c r="BI497" s="168">
        <f>IF(N497="nulová",J497,0)</f>
        <v>0</v>
      </c>
      <c r="BJ497" s="16" t="s">
        <v>82</v>
      </c>
      <c r="BK497" s="168">
        <f>ROUND(I497*H497,2)</f>
        <v>0</v>
      </c>
      <c r="BL497" s="16" t="s">
        <v>737</v>
      </c>
      <c r="BM497" s="167" t="s">
        <v>1544</v>
      </c>
    </row>
    <row r="498" spans="2:65" s="1" customFormat="1" ht="28.8">
      <c r="B498" s="31"/>
      <c r="D498" s="170" t="s">
        <v>179</v>
      </c>
      <c r="F498" s="186" t="s">
        <v>2244</v>
      </c>
      <c r="I498" s="95"/>
      <c r="L498" s="31"/>
      <c r="M498" s="187"/>
      <c r="N498" s="54"/>
      <c r="O498" s="54"/>
      <c r="P498" s="54"/>
      <c r="Q498" s="54"/>
      <c r="R498" s="54"/>
      <c r="S498" s="54"/>
      <c r="T498" s="55"/>
      <c r="AT498" s="16" t="s">
        <v>179</v>
      </c>
      <c r="AU498" s="16" t="s">
        <v>74</v>
      </c>
    </row>
    <row r="499" spans="2:65" s="1" customFormat="1" ht="24" customHeight="1">
      <c r="B499" s="155"/>
      <c r="C499" s="195" t="s">
        <v>1249</v>
      </c>
      <c r="D499" s="195" t="s">
        <v>224</v>
      </c>
      <c r="E499" s="196" t="s">
        <v>2245</v>
      </c>
      <c r="F499" s="197" t="s">
        <v>2246</v>
      </c>
      <c r="G499" s="198" t="s">
        <v>355</v>
      </c>
      <c r="H499" s="199">
        <v>15</v>
      </c>
      <c r="I499" s="200"/>
      <c r="J499" s="201">
        <f>ROUND(I499*H499,2)</f>
        <v>0</v>
      </c>
      <c r="K499" s="197" t="s">
        <v>1</v>
      </c>
      <c r="L499" s="202"/>
      <c r="M499" s="203" t="s">
        <v>1</v>
      </c>
      <c r="N499" s="204" t="s">
        <v>36</v>
      </c>
      <c r="O499" s="54"/>
      <c r="P499" s="165">
        <f>O499*H499</f>
        <v>0</v>
      </c>
      <c r="Q499" s="165">
        <v>0</v>
      </c>
      <c r="R499" s="165">
        <f>Q499*H499</f>
        <v>0</v>
      </c>
      <c r="S499" s="165">
        <v>0</v>
      </c>
      <c r="T499" s="166">
        <f>S499*H499</f>
        <v>0</v>
      </c>
      <c r="AR499" s="167" t="s">
        <v>1370</v>
      </c>
      <c r="AT499" s="167" t="s">
        <v>224</v>
      </c>
      <c r="AU499" s="167" t="s">
        <v>74</v>
      </c>
      <c r="AY499" s="16" t="s">
        <v>159</v>
      </c>
      <c r="BE499" s="168">
        <f>IF(N499="základná",J499,0)</f>
        <v>0</v>
      </c>
      <c r="BF499" s="168">
        <f>IF(N499="znížená",J499,0)</f>
        <v>0</v>
      </c>
      <c r="BG499" s="168">
        <f>IF(N499="zákl. prenesená",J499,0)</f>
        <v>0</v>
      </c>
      <c r="BH499" s="168">
        <f>IF(N499="zníž. prenesená",J499,0)</f>
        <v>0</v>
      </c>
      <c r="BI499" s="168">
        <f>IF(N499="nulová",J499,0)</f>
        <v>0</v>
      </c>
      <c r="BJ499" s="16" t="s">
        <v>82</v>
      </c>
      <c r="BK499" s="168">
        <f>ROUND(I499*H499,2)</f>
        <v>0</v>
      </c>
      <c r="BL499" s="16" t="s">
        <v>737</v>
      </c>
      <c r="BM499" s="167" t="s">
        <v>1548</v>
      </c>
    </row>
    <row r="500" spans="2:65" s="1" customFormat="1" ht="57.6">
      <c r="B500" s="31"/>
      <c r="D500" s="170" t="s">
        <v>179</v>
      </c>
      <c r="F500" s="186" t="s">
        <v>2247</v>
      </c>
      <c r="I500" s="95"/>
      <c r="L500" s="31"/>
      <c r="M500" s="187"/>
      <c r="N500" s="54"/>
      <c r="O500" s="54"/>
      <c r="P500" s="54"/>
      <c r="Q500" s="54"/>
      <c r="R500" s="54"/>
      <c r="S500" s="54"/>
      <c r="T500" s="55"/>
      <c r="AT500" s="16" t="s">
        <v>179</v>
      </c>
      <c r="AU500" s="16" t="s">
        <v>74</v>
      </c>
    </row>
    <row r="501" spans="2:65" s="1" customFormat="1" ht="36" customHeight="1">
      <c r="B501" s="155"/>
      <c r="C501" s="195" t="s">
        <v>1545</v>
      </c>
      <c r="D501" s="195" t="s">
        <v>224</v>
      </c>
      <c r="E501" s="196" t="s">
        <v>2248</v>
      </c>
      <c r="F501" s="197" t="s">
        <v>2249</v>
      </c>
      <c r="G501" s="198" t="s">
        <v>355</v>
      </c>
      <c r="H501" s="199">
        <v>7</v>
      </c>
      <c r="I501" s="200"/>
      <c r="J501" s="201">
        <f>ROUND(I501*H501,2)</f>
        <v>0</v>
      </c>
      <c r="K501" s="197" t="s">
        <v>1</v>
      </c>
      <c r="L501" s="202"/>
      <c r="M501" s="203" t="s">
        <v>1</v>
      </c>
      <c r="N501" s="204" t="s">
        <v>36</v>
      </c>
      <c r="O501" s="54"/>
      <c r="P501" s="165">
        <f>O501*H501</f>
        <v>0</v>
      </c>
      <c r="Q501" s="165">
        <v>0</v>
      </c>
      <c r="R501" s="165">
        <f>Q501*H501</f>
        <v>0</v>
      </c>
      <c r="S501" s="165">
        <v>0</v>
      </c>
      <c r="T501" s="166">
        <f>S501*H501</f>
        <v>0</v>
      </c>
      <c r="AR501" s="167" t="s">
        <v>1370</v>
      </c>
      <c r="AT501" s="167" t="s">
        <v>224</v>
      </c>
      <c r="AU501" s="167" t="s">
        <v>74</v>
      </c>
      <c r="AY501" s="16" t="s">
        <v>159</v>
      </c>
      <c r="BE501" s="168">
        <f>IF(N501="základná",J501,0)</f>
        <v>0</v>
      </c>
      <c r="BF501" s="168">
        <f>IF(N501="znížená",J501,0)</f>
        <v>0</v>
      </c>
      <c r="BG501" s="168">
        <f>IF(N501="zákl. prenesená",J501,0)</f>
        <v>0</v>
      </c>
      <c r="BH501" s="168">
        <f>IF(N501="zníž. prenesená",J501,0)</f>
        <v>0</v>
      </c>
      <c r="BI501" s="168">
        <f>IF(N501="nulová",J501,0)</f>
        <v>0</v>
      </c>
      <c r="BJ501" s="16" t="s">
        <v>82</v>
      </c>
      <c r="BK501" s="168">
        <f>ROUND(I501*H501,2)</f>
        <v>0</v>
      </c>
      <c r="BL501" s="16" t="s">
        <v>737</v>
      </c>
      <c r="BM501" s="167" t="s">
        <v>1551</v>
      </c>
    </row>
    <row r="502" spans="2:65" s="1" customFormat="1" ht="57.6">
      <c r="B502" s="31"/>
      <c r="D502" s="170" t="s">
        <v>179</v>
      </c>
      <c r="F502" s="186" t="s">
        <v>2250</v>
      </c>
      <c r="I502" s="95"/>
      <c r="L502" s="31"/>
      <c r="M502" s="187"/>
      <c r="N502" s="54"/>
      <c r="O502" s="54"/>
      <c r="P502" s="54"/>
      <c r="Q502" s="54"/>
      <c r="R502" s="54"/>
      <c r="S502" s="54"/>
      <c r="T502" s="55"/>
      <c r="AT502" s="16" t="s">
        <v>179</v>
      </c>
      <c r="AU502" s="16" t="s">
        <v>74</v>
      </c>
    </row>
    <row r="503" spans="2:65" s="1" customFormat="1" ht="24" customHeight="1">
      <c r="B503" s="155"/>
      <c r="C503" s="195" t="s">
        <v>1252</v>
      </c>
      <c r="D503" s="195" t="s">
        <v>224</v>
      </c>
      <c r="E503" s="196" t="s">
        <v>2251</v>
      </c>
      <c r="F503" s="197" t="s">
        <v>2252</v>
      </c>
      <c r="G503" s="198" t="s">
        <v>355</v>
      </c>
      <c r="H503" s="199">
        <v>30</v>
      </c>
      <c r="I503" s="200"/>
      <c r="J503" s="201">
        <f t="shared" ref="J503:J510" si="0">ROUND(I503*H503,2)</f>
        <v>0</v>
      </c>
      <c r="K503" s="197" t="s">
        <v>1</v>
      </c>
      <c r="L503" s="202"/>
      <c r="M503" s="203" t="s">
        <v>1</v>
      </c>
      <c r="N503" s="204" t="s">
        <v>36</v>
      </c>
      <c r="O503" s="54"/>
      <c r="P503" s="165">
        <f t="shared" ref="P503:P510" si="1">O503*H503</f>
        <v>0</v>
      </c>
      <c r="Q503" s="165">
        <v>0</v>
      </c>
      <c r="R503" s="165">
        <f t="shared" ref="R503:R510" si="2">Q503*H503</f>
        <v>0</v>
      </c>
      <c r="S503" s="165">
        <v>0</v>
      </c>
      <c r="T503" s="166">
        <f t="shared" ref="T503:T510" si="3">S503*H503</f>
        <v>0</v>
      </c>
      <c r="AR503" s="167" t="s">
        <v>1370</v>
      </c>
      <c r="AT503" s="167" t="s">
        <v>224</v>
      </c>
      <c r="AU503" s="167" t="s">
        <v>74</v>
      </c>
      <c r="AY503" s="16" t="s">
        <v>159</v>
      </c>
      <c r="BE503" s="168">
        <f t="shared" ref="BE503:BE510" si="4">IF(N503="základná",J503,0)</f>
        <v>0</v>
      </c>
      <c r="BF503" s="168">
        <f t="shared" ref="BF503:BF510" si="5">IF(N503="znížená",J503,0)</f>
        <v>0</v>
      </c>
      <c r="BG503" s="168">
        <f t="shared" ref="BG503:BG510" si="6">IF(N503="zákl. prenesená",J503,0)</f>
        <v>0</v>
      </c>
      <c r="BH503" s="168">
        <f t="shared" ref="BH503:BH510" si="7">IF(N503="zníž. prenesená",J503,0)</f>
        <v>0</v>
      </c>
      <c r="BI503" s="168">
        <f t="shared" ref="BI503:BI510" si="8">IF(N503="nulová",J503,0)</f>
        <v>0</v>
      </c>
      <c r="BJ503" s="16" t="s">
        <v>82</v>
      </c>
      <c r="BK503" s="168">
        <f t="shared" ref="BK503:BK510" si="9">ROUND(I503*H503,2)</f>
        <v>0</v>
      </c>
      <c r="BL503" s="16" t="s">
        <v>737</v>
      </c>
      <c r="BM503" s="167" t="s">
        <v>1555</v>
      </c>
    </row>
    <row r="504" spans="2:65" s="1" customFormat="1" ht="24" customHeight="1">
      <c r="B504" s="155"/>
      <c r="C504" s="195" t="s">
        <v>1552</v>
      </c>
      <c r="D504" s="195" t="s">
        <v>224</v>
      </c>
      <c r="E504" s="196" t="s">
        <v>2253</v>
      </c>
      <c r="F504" s="197" t="s">
        <v>2254</v>
      </c>
      <c r="G504" s="198" t="s">
        <v>355</v>
      </c>
      <c r="H504" s="199">
        <v>18</v>
      </c>
      <c r="I504" s="200"/>
      <c r="J504" s="201">
        <f t="shared" si="0"/>
        <v>0</v>
      </c>
      <c r="K504" s="197" t="s">
        <v>1</v>
      </c>
      <c r="L504" s="202"/>
      <c r="M504" s="203" t="s">
        <v>1</v>
      </c>
      <c r="N504" s="204" t="s">
        <v>36</v>
      </c>
      <c r="O504" s="54"/>
      <c r="P504" s="165">
        <f t="shared" si="1"/>
        <v>0</v>
      </c>
      <c r="Q504" s="165">
        <v>0</v>
      </c>
      <c r="R504" s="165">
        <f t="shared" si="2"/>
        <v>0</v>
      </c>
      <c r="S504" s="165">
        <v>0</v>
      </c>
      <c r="T504" s="166">
        <f t="shared" si="3"/>
        <v>0</v>
      </c>
      <c r="AR504" s="167" t="s">
        <v>1370</v>
      </c>
      <c r="AT504" s="167" t="s">
        <v>224</v>
      </c>
      <c r="AU504" s="167" t="s">
        <v>74</v>
      </c>
      <c r="AY504" s="16" t="s">
        <v>159</v>
      </c>
      <c r="BE504" s="168">
        <f t="shared" si="4"/>
        <v>0</v>
      </c>
      <c r="BF504" s="168">
        <f t="shared" si="5"/>
        <v>0</v>
      </c>
      <c r="BG504" s="168">
        <f t="shared" si="6"/>
        <v>0</v>
      </c>
      <c r="BH504" s="168">
        <f t="shared" si="7"/>
        <v>0</v>
      </c>
      <c r="BI504" s="168">
        <f t="shared" si="8"/>
        <v>0</v>
      </c>
      <c r="BJ504" s="16" t="s">
        <v>82</v>
      </c>
      <c r="BK504" s="168">
        <f t="shared" si="9"/>
        <v>0</v>
      </c>
      <c r="BL504" s="16" t="s">
        <v>737</v>
      </c>
      <c r="BM504" s="167" t="s">
        <v>1558</v>
      </c>
    </row>
    <row r="505" spans="2:65" s="1" customFormat="1" ht="24" customHeight="1">
      <c r="B505" s="155"/>
      <c r="C505" s="195" t="s">
        <v>1255</v>
      </c>
      <c r="D505" s="195" t="s">
        <v>224</v>
      </c>
      <c r="E505" s="196" t="s">
        <v>2255</v>
      </c>
      <c r="F505" s="197" t="s">
        <v>2256</v>
      </c>
      <c r="G505" s="198" t="s">
        <v>355</v>
      </c>
      <c r="H505" s="199">
        <v>13</v>
      </c>
      <c r="I505" s="200"/>
      <c r="J505" s="201">
        <f t="shared" si="0"/>
        <v>0</v>
      </c>
      <c r="K505" s="197" t="s">
        <v>1</v>
      </c>
      <c r="L505" s="202"/>
      <c r="M505" s="203" t="s">
        <v>1</v>
      </c>
      <c r="N505" s="204" t="s">
        <v>36</v>
      </c>
      <c r="O505" s="54"/>
      <c r="P505" s="165">
        <f t="shared" si="1"/>
        <v>0</v>
      </c>
      <c r="Q505" s="165">
        <v>0</v>
      </c>
      <c r="R505" s="165">
        <f t="shared" si="2"/>
        <v>0</v>
      </c>
      <c r="S505" s="165">
        <v>0</v>
      </c>
      <c r="T505" s="166">
        <f t="shared" si="3"/>
        <v>0</v>
      </c>
      <c r="AR505" s="167" t="s">
        <v>1370</v>
      </c>
      <c r="AT505" s="167" t="s">
        <v>224</v>
      </c>
      <c r="AU505" s="167" t="s">
        <v>74</v>
      </c>
      <c r="AY505" s="16" t="s">
        <v>159</v>
      </c>
      <c r="BE505" s="168">
        <f t="shared" si="4"/>
        <v>0</v>
      </c>
      <c r="BF505" s="168">
        <f t="shared" si="5"/>
        <v>0</v>
      </c>
      <c r="BG505" s="168">
        <f t="shared" si="6"/>
        <v>0</v>
      </c>
      <c r="BH505" s="168">
        <f t="shared" si="7"/>
        <v>0</v>
      </c>
      <c r="BI505" s="168">
        <f t="shared" si="8"/>
        <v>0</v>
      </c>
      <c r="BJ505" s="16" t="s">
        <v>82</v>
      </c>
      <c r="BK505" s="168">
        <f t="shared" si="9"/>
        <v>0</v>
      </c>
      <c r="BL505" s="16" t="s">
        <v>737</v>
      </c>
      <c r="BM505" s="167" t="s">
        <v>1562</v>
      </c>
    </row>
    <row r="506" spans="2:65" s="1" customFormat="1" ht="16.5" customHeight="1">
      <c r="B506" s="155"/>
      <c r="C506" s="195" t="s">
        <v>1559</v>
      </c>
      <c r="D506" s="195" t="s">
        <v>224</v>
      </c>
      <c r="E506" s="196" t="s">
        <v>2257</v>
      </c>
      <c r="F506" s="197" t="s">
        <v>2258</v>
      </c>
      <c r="G506" s="198" t="s">
        <v>355</v>
      </c>
      <c r="H506" s="199">
        <v>28</v>
      </c>
      <c r="I506" s="200"/>
      <c r="J506" s="201">
        <f t="shared" si="0"/>
        <v>0</v>
      </c>
      <c r="K506" s="197" t="s">
        <v>1</v>
      </c>
      <c r="L506" s="202"/>
      <c r="M506" s="203" t="s">
        <v>1</v>
      </c>
      <c r="N506" s="204" t="s">
        <v>36</v>
      </c>
      <c r="O506" s="54"/>
      <c r="P506" s="165">
        <f t="shared" si="1"/>
        <v>0</v>
      </c>
      <c r="Q506" s="165">
        <v>0</v>
      </c>
      <c r="R506" s="165">
        <f t="shared" si="2"/>
        <v>0</v>
      </c>
      <c r="S506" s="165">
        <v>0</v>
      </c>
      <c r="T506" s="166">
        <f t="shared" si="3"/>
        <v>0</v>
      </c>
      <c r="AR506" s="167" t="s">
        <v>1370</v>
      </c>
      <c r="AT506" s="167" t="s">
        <v>224</v>
      </c>
      <c r="AU506" s="167" t="s">
        <v>74</v>
      </c>
      <c r="AY506" s="16" t="s">
        <v>159</v>
      </c>
      <c r="BE506" s="168">
        <f t="shared" si="4"/>
        <v>0</v>
      </c>
      <c r="BF506" s="168">
        <f t="shared" si="5"/>
        <v>0</v>
      </c>
      <c r="BG506" s="168">
        <f t="shared" si="6"/>
        <v>0</v>
      </c>
      <c r="BH506" s="168">
        <f t="shared" si="7"/>
        <v>0</v>
      </c>
      <c r="BI506" s="168">
        <f t="shared" si="8"/>
        <v>0</v>
      </c>
      <c r="BJ506" s="16" t="s">
        <v>82</v>
      </c>
      <c r="BK506" s="168">
        <f t="shared" si="9"/>
        <v>0</v>
      </c>
      <c r="BL506" s="16" t="s">
        <v>737</v>
      </c>
      <c r="BM506" s="167" t="s">
        <v>1565</v>
      </c>
    </row>
    <row r="507" spans="2:65" s="1" customFormat="1" ht="16.5" customHeight="1">
      <c r="B507" s="155"/>
      <c r="C507" s="195" t="s">
        <v>1258</v>
      </c>
      <c r="D507" s="195" t="s">
        <v>224</v>
      </c>
      <c r="E507" s="196" t="s">
        <v>2259</v>
      </c>
      <c r="F507" s="197" t="s">
        <v>2260</v>
      </c>
      <c r="G507" s="198" t="s">
        <v>355</v>
      </c>
      <c r="H507" s="199">
        <v>16</v>
      </c>
      <c r="I507" s="200"/>
      <c r="J507" s="201">
        <f t="shared" si="0"/>
        <v>0</v>
      </c>
      <c r="K507" s="197" t="s">
        <v>1</v>
      </c>
      <c r="L507" s="202"/>
      <c r="M507" s="203" t="s">
        <v>1</v>
      </c>
      <c r="N507" s="204" t="s">
        <v>36</v>
      </c>
      <c r="O507" s="54"/>
      <c r="P507" s="165">
        <f t="shared" si="1"/>
        <v>0</v>
      </c>
      <c r="Q507" s="165">
        <v>0</v>
      </c>
      <c r="R507" s="165">
        <f t="shared" si="2"/>
        <v>0</v>
      </c>
      <c r="S507" s="165">
        <v>0</v>
      </c>
      <c r="T507" s="166">
        <f t="shared" si="3"/>
        <v>0</v>
      </c>
      <c r="AR507" s="167" t="s">
        <v>1370</v>
      </c>
      <c r="AT507" s="167" t="s">
        <v>224</v>
      </c>
      <c r="AU507" s="167" t="s">
        <v>74</v>
      </c>
      <c r="AY507" s="16" t="s">
        <v>159</v>
      </c>
      <c r="BE507" s="168">
        <f t="shared" si="4"/>
        <v>0</v>
      </c>
      <c r="BF507" s="168">
        <f t="shared" si="5"/>
        <v>0</v>
      </c>
      <c r="BG507" s="168">
        <f t="shared" si="6"/>
        <v>0</v>
      </c>
      <c r="BH507" s="168">
        <f t="shared" si="7"/>
        <v>0</v>
      </c>
      <c r="BI507" s="168">
        <f t="shared" si="8"/>
        <v>0</v>
      </c>
      <c r="BJ507" s="16" t="s">
        <v>82</v>
      </c>
      <c r="BK507" s="168">
        <f t="shared" si="9"/>
        <v>0</v>
      </c>
      <c r="BL507" s="16" t="s">
        <v>737</v>
      </c>
      <c r="BM507" s="167" t="s">
        <v>1569</v>
      </c>
    </row>
    <row r="508" spans="2:65" s="1" customFormat="1" ht="16.5" customHeight="1">
      <c r="B508" s="155"/>
      <c r="C508" s="195" t="s">
        <v>1566</v>
      </c>
      <c r="D508" s="195" t="s">
        <v>224</v>
      </c>
      <c r="E508" s="196" t="s">
        <v>2261</v>
      </c>
      <c r="F508" s="197" t="s">
        <v>2262</v>
      </c>
      <c r="G508" s="198" t="s">
        <v>355</v>
      </c>
      <c r="H508" s="199">
        <v>2</v>
      </c>
      <c r="I508" s="200"/>
      <c r="J508" s="201">
        <f t="shared" si="0"/>
        <v>0</v>
      </c>
      <c r="K508" s="197" t="s">
        <v>1</v>
      </c>
      <c r="L508" s="202"/>
      <c r="M508" s="203" t="s">
        <v>1</v>
      </c>
      <c r="N508" s="204" t="s">
        <v>36</v>
      </c>
      <c r="O508" s="54"/>
      <c r="P508" s="165">
        <f t="shared" si="1"/>
        <v>0</v>
      </c>
      <c r="Q508" s="165">
        <v>0</v>
      </c>
      <c r="R508" s="165">
        <f t="shared" si="2"/>
        <v>0</v>
      </c>
      <c r="S508" s="165">
        <v>0</v>
      </c>
      <c r="T508" s="166">
        <f t="shared" si="3"/>
        <v>0</v>
      </c>
      <c r="AR508" s="167" t="s">
        <v>1370</v>
      </c>
      <c r="AT508" s="167" t="s">
        <v>224</v>
      </c>
      <c r="AU508" s="167" t="s">
        <v>74</v>
      </c>
      <c r="AY508" s="16" t="s">
        <v>159</v>
      </c>
      <c r="BE508" s="168">
        <f t="shared" si="4"/>
        <v>0</v>
      </c>
      <c r="BF508" s="168">
        <f t="shared" si="5"/>
        <v>0</v>
      </c>
      <c r="BG508" s="168">
        <f t="shared" si="6"/>
        <v>0</v>
      </c>
      <c r="BH508" s="168">
        <f t="shared" si="7"/>
        <v>0</v>
      </c>
      <c r="BI508" s="168">
        <f t="shared" si="8"/>
        <v>0</v>
      </c>
      <c r="BJ508" s="16" t="s">
        <v>82</v>
      </c>
      <c r="BK508" s="168">
        <f t="shared" si="9"/>
        <v>0</v>
      </c>
      <c r="BL508" s="16" t="s">
        <v>737</v>
      </c>
      <c r="BM508" s="167" t="s">
        <v>1572</v>
      </c>
    </row>
    <row r="509" spans="2:65" s="1" customFormat="1" ht="16.5" customHeight="1">
      <c r="B509" s="155"/>
      <c r="C509" s="195" t="s">
        <v>1261</v>
      </c>
      <c r="D509" s="195" t="s">
        <v>224</v>
      </c>
      <c r="E509" s="196" t="s">
        <v>2263</v>
      </c>
      <c r="F509" s="197" t="s">
        <v>2264</v>
      </c>
      <c r="G509" s="198" t="s">
        <v>355</v>
      </c>
      <c r="H509" s="199">
        <v>2</v>
      </c>
      <c r="I509" s="200"/>
      <c r="J509" s="201">
        <f t="shared" si="0"/>
        <v>0</v>
      </c>
      <c r="K509" s="197" t="s">
        <v>1</v>
      </c>
      <c r="L509" s="202"/>
      <c r="M509" s="203" t="s">
        <v>1</v>
      </c>
      <c r="N509" s="204" t="s">
        <v>36</v>
      </c>
      <c r="O509" s="54"/>
      <c r="P509" s="165">
        <f t="shared" si="1"/>
        <v>0</v>
      </c>
      <c r="Q509" s="165">
        <v>0</v>
      </c>
      <c r="R509" s="165">
        <f t="shared" si="2"/>
        <v>0</v>
      </c>
      <c r="S509" s="165">
        <v>0</v>
      </c>
      <c r="T509" s="166">
        <f t="shared" si="3"/>
        <v>0</v>
      </c>
      <c r="AR509" s="167" t="s">
        <v>1370</v>
      </c>
      <c r="AT509" s="167" t="s">
        <v>224</v>
      </c>
      <c r="AU509" s="167" t="s">
        <v>74</v>
      </c>
      <c r="AY509" s="16" t="s">
        <v>159</v>
      </c>
      <c r="BE509" s="168">
        <f t="shared" si="4"/>
        <v>0</v>
      </c>
      <c r="BF509" s="168">
        <f t="shared" si="5"/>
        <v>0</v>
      </c>
      <c r="BG509" s="168">
        <f t="shared" si="6"/>
        <v>0</v>
      </c>
      <c r="BH509" s="168">
        <f t="shared" si="7"/>
        <v>0</v>
      </c>
      <c r="BI509" s="168">
        <f t="shared" si="8"/>
        <v>0</v>
      </c>
      <c r="BJ509" s="16" t="s">
        <v>82</v>
      </c>
      <c r="BK509" s="168">
        <f t="shared" si="9"/>
        <v>0</v>
      </c>
      <c r="BL509" s="16" t="s">
        <v>737</v>
      </c>
      <c r="BM509" s="167" t="s">
        <v>1576</v>
      </c>
    </row>
    <row r="510" spans="2:65" s="1" customFormat="1" ht="24" customHeight="1">
      <c r="B510" s="155"/>
      <c r="C510" s="195" t="s">
        <v>1573</v>
      </c>
      <c r="D510" s="195" t="s">
        <v>224</v>
      </c>
      <c r="E510" s="196" t="s">
        <v>2265</v>
      </c>
      <c r="F510" s="197" t="s">
        <v>2266</v>
      </c>
      <c r="G510" s="198" t="s">
        <v>355</v>
      </c>
      <c r="H510" s="199">
        <v>13</v>
      </c>
      <c r="I510" s="200"/>
      <c r="J510" s="201">
        <f t="shared" si="0"/>
        <v>0</v>
      </c>
      <c r="K510" s="197" t="s">
        <v>1</v>
      </c>
      <c r="L510" s="202"/>
      <c r="M510" s="203" t="s">
        <v>1</v>
      </c>
      <c r="N510" s="204" t="s">
        <v>36</v>
      </c>
      <c r="O510" s="54"/>
      <c r="P510" s="165">
        <f t="shared" si="1"/>
        <v>0</v>
      </c>
      <c r="Q510" s="165">
        <v>0</v>
      </c>
      <c r="R510" s="165">
        <f t="shared" si="2"/>
        <v>0</v>
      </c>
      <c r="S510" s="165">
        <v>0</v>
      </c>
      <c r="T510" s="166">
        <f t="shared" si="3"/>
        <v>0</v>
      </c>
      <c r="AR510" s="167" t="s">
        <v>1370</v>
      </c>
      <c r="AT510" s="167" t="s">
        <v>224</v>
      </c>
      <c r="AU510" s="167" t="s">
        <v>74</v>
      </c>
      <c r="AY510" s="16" t="s">
        <v>159</v>
      </c>
      <c r="BE510" s="168">
        <f t="shared" si="4"/>
        <v>0</v>
      </c>
      <c r="BF510" s="168">
        <f t="shared" si="5"/>
        <v>0</v>
      </c>
      <c r="BG510" s="168">
        <f t="shared" si="6"/>
        <v>0</v>
      </c>
      <c r="BH510" s="168">
        <f t="shared" si="7"/>
        <v>0</v>
      </c>
      <c r="BI510" s="168">
        <f t="shared" si="8"/>
        <v>0</v>
      </c>
      <c r="BJ510" s="16" t="s">
        <v>82</v>
      </c>
      <c r="BK510" s="168">
        <f t="shared" si="9"/>
        <v>0</v>
      </c>
      <c r="BL510" s="16" t="s">
        <v>737</v>
      </c>
      <c r="BM510" s="167" t="s">
        <v>1579</v>
      </c>
    </row>
    <row r="511" spans="2:65" s="1" customFormat="1" ht="240">
      <c r="B511" s="31"/>
      <c r="D511" s="170" t="s">
        <v>179</v>
      </c>
      <c r="F511" s="186" t="s">
        <v>2267</v>
      </c>
      <c r="I511" s="95"/>
      <c r="L511" s="31"/>
      <c r="M511" s="187"/>
      <c r="N511" s="54"/>
      <c r="O511" s="54"/>
      <c r="P511" s="54"/>
      <c r="Q511" s="54"/>
      <c r="R511" s="54"/>
      <c r="S511" s="54"/>
      <c r="T511" s="55"/>
      <c r="AT511" s="16" t="s">
        <v>179</v>
      </c>
      <c r="AU511" s="16" t="s">
        <v>74</v>
      </c>
    </row>
    <row r="512" spans="2:65" s="1" customFormat="1" ht="16.5" customHeight="1">
      <c r="B512" s="155"/>
      <c r="C512" s="195" t="s">
        <v>1264</v>
      </c>
      <c r="D512" s="195" t="s">
        <v>224</v>
      </c>
      <c r="E512" s="196" t="s">
        <v>2268</v>
      </c>
      <c r="F512" s="197" t="s">
        <v>2269</v>
      </c>
      <c r="G512" s="198" t="s">
        <v>355</v>
      </c>
      <c r="H512" s="199">
        <v>27</v>
      </c>
      <c r="I512" s="200"/>
      <c r="J512" s="201">
        <f>ROUND(I512*H512,2)</f>
        <v>0</v>
      </c>
      <c r="K512" s="197" t="s">
        <v>1</v>
      </c>
      <c r="L512" s="202"/>
      <c r="M512" s="203" t="s">
        <v>1</v>
      </c>
      <c r="N512" s="204" t="s">
        <v>36</v>
      </c>
      <c r="O512" s="54"/>
      <c r="P512" s="165">
        <f>O512*H512</f>
        <v>0</v>
      </c>
      <c r="Q512" s="165">
        <v>0</v>
      </c>
      <c r="R512" s="165">
        <f>Q512*H512</f>
        <v>0</v>
      </c>
      <c r="S512" s="165">
        <v>0</v>
      </c>
      <c r="T512" s="166">
        <f>S512*H512</f>
        <v>0</v>
      </c>
      <c r="AR512" s="167" t="s">
        <v>1370</v>
      </c>
      <c r="AT512" s="167" t="s">
        <v>224</v>
      </c>
      <c r="AU512" s="167" t="s">
        <v>74</v>
      </c>
      <c r="AY512" s="16" t="s">
        <v>159</v>
      </c>
      <c r="BE512" s="168">
        <f>IF(N512="základná",J512,0)</f>
        <v>0</v>
      </c>
      <c r="BF512" s="168">
        <f>IF(N512="znížená",J512,0)</f>
        <v>0</v>
      </c>
      <c r="BG512" s="168">
        <f>IF(N512="zákl. prenesená",J512,0)</f>
        <v>0</v>
      </c>
      <c r="BH512" s="168">
        <f>IF(N512="zníž. prenesená",J512,0)</f>
        <v>0</v>
      </c>
      <c r="BI512" s="168">
        <f>IF(N512="nulová",J512,0)</f>
        <v>0</v>
      </c>
      <c r="BJ512" s="16" t="s">
        <v>82</v>
      </c>
      <c r="BK512" s="168">
        <f>ROUND(I512*H512,2)</f>
        <v>0</v>
      </c>
      <c r="BL512" s="16" t="s">
        <v>737</v>
      </c>
      <c r="BM512" s="167" t="s">
        <v>1583</v>
      </c>
    </row>
    <row r="513" spans="2:65" s="1" customFormat="1" ht="16.5" customHeight="1">
      <c r="B513" s="155"/>
      <c r="C513" s="195" t="s">
        <v>1580</v>
      </c>
      <c r="D513" s="195" t="s">
        <v>224</v>
      </c>
      <c r="E513" s="196" t="s">
        <v>2270</v>
      </c>
      <c r="F513" s="197" t="s">
        <v>2271</v>
      </c>
      <c r="G513" s="198" t="s">
        <v>355</v>
      </c>
      <c r="H513" s="199">
        <v>11</v>
      </c>
      <c r="I513" s="200"/>
      <c r="J513" s="201">
        <f>ROUND(I513*H513,2)</f>
        <v>0</v>
      </c>
      <c r="K513" s="197" t="s">
        <v>1</v>
      </c>
      <c r="L513" s="202"/>
      <c r="M513" s="203" t="s">
        <v>1</v>
      </c>
      <c r="N513" s="204" t="s">
        <v>36</v>
      </c>
      <c r="O513" s="54"/>
      <c r="P513" s="165">
        <f>O513*H513</f>
        <v>0</v>
      </c>
      <c r="Q513" s="165">
        <v>0</v>
      </c>
      <c r="R513" s="165">
        <f>Q513*H513</f>
        <v>0</v>
      </c>
      <c r="S513" s="165">
        <v>0</v>
      </c>
      <c r="T513" s="166">
        <f>S513*H513</f>
        <v>0</v>
      </c>
      <c r="AR513" s="167" t="s">
        <v>1370</v>
      </c>
      <c r="AT513" s="167" t="s">
        <v>224</v>
      </c>
      <c r="AU513" s="167" t="s">
        <v>74</v>
      </c>
      <c r="AY513" s="16" t="s">
        <v>159</v>
      </c>
      <c r="BE513" s="168">
        <f>IF(N513="základná",J513,0)</f>
        <v>0</v>
      </c>
      <c r="BF513" s="168">
        <f>IF(N513="znížená",J513,0)</f>
        <v>0</v>
      </c>
      <c r="BG513" s="168">
        <f>IF(N513="zákl. prenesená",J513,0)</f>
        <v>0</v>
      </c>
      <c r="BH513" s="168">
        <f>IF(N513="zníž. prenesená",J513,0)</f>
        <v>0</v>
      </c>
      <c r="BI513" s="168">
        <f>IF(N513="nulová",J513,0)</f>
        <v>0</v>
      </c>
      <c r="BJ513" s="16" t="s">
        <v>82</v>
      </c>
      <c r="BK513" s="168">
        <f>ROUND(I513*H513,2)</f>
        <v>0</v>
      </c>
      <c r="BL513" s="16" t="s">
        <v>737</v>
      </c>
      <c r="BM513" s="167" t="s">
        <v>1586</v>
      </c>
    </row>
    <row r="514" spans="2:65" s="1" customFormat="1" ht="24" customHeight="1">
      <c r="B514" s="155"/>
      <c r="C514" s="195" t="s">
        <v>1267</v>
      </c>
      <c r="D514" s="195" t="s">
        <v>224</v>
      </c>
      <c r="E514" s="196" t="s">
        <v>2272</v>
      </c>
      <c r="F514" s="197" t="s">
        <v>2273</v>
      </c>
      <c r="G514" s="198" t="s">
        <v>355</v>
      </c>
      <c r="H514" s="199">
        <v>10</v>
      </c>
      <c r="I514" s="200"/>
      <c r="J514" s="201">
        <f>ROUND(I514*H514,2)</f>
        <v>0</v>
      </c>
      <c r="K514" s="197" t="s">
        <v>1</v>
      </c>
      <c r="L514" s="202"/>
      <c r="M514" s="203" t="s">
        <v>1</v>
      </c>
      <c r="N514" s="204" t="s">
        <v>36</v>
      </c>
      <c r="O514" s="54"/>
      <c r="P514" s="165">
        <f>O514*H514</f>
        <v>0</v>
      </c>
      <c r="Q514" s="165">
        <v>0</v>
      </c>
      <c r="R514" s="165">
        <f>Q514*H514</f>
        <v>0</v>
      </c>
      <c r="S514" s="165">
        <v>0</v>
      </c>
      <c r="T514" s="166">
        <f>S514*H514</f>
        <v>0</v>
      </c>
      <c r="AR514" s="167" t="s">
        <v>1370</v>
      </c>
      <c r="AT514" s="167" t="s">
        <v>224</v>
      </c>
      <c r="AU514" s="167" t="s">
        <v>74</v>
      </c>
      <c r="AY514" s="16" t="s">
        <v>159</v>
      </c>
      <c r="BE514" s="168">
        <f>IF(N514="základná",J514,0)</f>
        <v>0</v>
      </c>
      <c r="BF514" s="168">
        <f>IF(N514="znížená",J514,0)</f>
        <v>0</v>
      </c>
      <c r="BG514" s="168">
        <f>IF(N514="zákl. prenesená",J514,0)</f>
        <v>0</v>
      </c>
      <c r="BH514" s="168">
        <f>IF(N514="zníž. prenesená",J514,0)</f>
        <v>0</v>
      </c>
      <c r="BI514" s="168">
        <f>IF(N514="nulová",J514,0)</f>
        <v>0</v>
      </c>
      <c r="BJ514" s="16" t="s">
        <v>82</v>
      </c>
      <c r="BK514" s="168">
        <f>ROUND(I514*H514,2)</f>
        <v>0</v>
      </c>
      <c r="BL514" s="16" t="s">
        <v>737</v>
      </c>
      <c r="BM514" s="167" t="s">
        <v>1590</v>
      </c>
    </row>
    <row r="515" spans="2:65" s="1" customFormat="1" ht="24" customHeight="1">
      <c r="B515" s="155"/>
      <c r="C515" s="195" t="s">
        <v>1587</v>
      </c>
      <c r="D515" s="195" t="s">
        <v>224</v>
      </c>
      <c r="E515" s="196" t="s">
        <v>2274</v>
      </c>
      <c r="F515" s="197" t="s">
        <v>2275</v>
      </c>
      <c r="G515" s="198" t="s">
        <v>355</v>
      </c>
      <c r="H515" s="199">
        <v>4</v>
      </c>
      <c r="I515" s="200"/>
      <c r="J515" s="201">
        <f>ROUND(I515*H515,2)</f>
        <v>0</v>
      </c>
      <c r="K515" s="197" t="s">
        <v>1</v>
      </c>
      <c r="L515" s="202"/>
      <c r="M515" s="203" t="s">
        <v>1</v>
      </c>
      <c r="N515" s="204" t="s">
        <v>36</v>
      </c>
      <c r="O515" s="54"/>
      <c r="P515" s="165">
        <f>O515*H515</f>
        <v>0</v>
      </c>
      <c r="Q515" s="165">
        <v>0</v>
      </c>
      <c r="R515" s="165">
        <f>Q515*H515</f>
        <v>0</v>
      </c>
      <c r="S515" s="165">
        <v>0</v>
      </c>
      <c r="T515" s="166">
        <f>S515*H515</f>
        <v>0</v>
      </c>
      <c r="AR515" s="167" t="s">
        <v>1370</v>
      </c>
      <c r="AT515" s="167" t="s">
        <v>224</v>
      </c>
      <c r="AU515" s="167" t="s">
        <v>74</v>
      </c>
      <c r="AY515" s="16" t="s">
        <v>159</v>
      </c>
      <c r="BE515" s="168">
        <f>IF(N515="základná",J515,0)</f>
        <v>0</v>
      </c>
      <c r="BF515" s="168">
        <f>IF(N515="znížená",J515,0)</f>
        <v>0</v>
      </c>
      <c r="BG515" s="168">
        <f>IF(N515="zákl. prenesená",J515,0)</f>
        <v>0</v>
      </c>
      <c r="BH515" s="168">
        <f>IF(N515="zníž. prenesená",J515,0)</f>
        <v>0</v>
      </c>
      <c r="BI515" s="168">
        <f>IF(N515="nulová",J515,0)</f>
        <v>0</v>
      </c>
      <c r="BJ515" s="16" t="s">
        <v>82</v>
      </c>
      <c r="BK515" s="168">
        <f>ROUND(I515*H515,2)</f>
        <v>0</v>
      </c>
      <c r="BL515" s="16" t="s">
        <v>737</v>
      </c>
      <c r="BM515" s="167" t="s">
        <v>1593</v>
      </c>
    </row>
    <row r="516" spans="2:65" s="1" customFormat="1" ht="28.8">
      <c r="B516" s="31"/>
      <c r="D516" s="170" t="s">
        <v>179</v>
      </c>
      <c r="F516" s="186" t="s">
        <v>2276</v>
      </c>
      <c r="I516" s="95"/>
      <c r="L516" s="31"/>
      <c r="M516" s="187"/>
      <c r="N516" s="54"/>
      <c r="O516" s="54"/>
      <c r="P516" s="54"/>
      <c r="Q516" s="54"/>
      <c r="R516" s="54"/>
      <c r="S516" s="54"/>
      <c r="T516" s="55"/>
      <c r="AT516" s="16" t="s">
        <v>179</v>
      </c>
      <c r="AU516" s="16" t="s">
        <v>74</v>
      </c>
    </row>
    <row r="517" spans="2:65" s="1" customFormat="1" ht="24" customHeight="1">
      <c r="B517" s="155"/>
      <c r="C517" s="195" t="s">
        <v>1270</v>
      </c>
      <c r="D517" s="195" t="s">
        <v>224</v>
      </c>
      <c r="E517" s="196" t="s">
        <v>2277</v>
      </c>
      <c r="F517" s="197" t="s">
        <v>2278</v>
      </c>
      <c r="G517" s="198" t="s">
        <v>355</v>
      </c>
      <c r="H517" s="199">
        <v>16</v>
      </c>
      <c r="I517" s="200"/>
      <c r="J517" s="201">
        <f>ROUND(I517*H517,2)</f>
        <v>0</v>
      </c>
      <c r="K517" s="197" t="s">
        <v>1</v>
      </c>
      <c r="L517" s="202"/>
      <c r="M517" s="203" t="s">
        <v>1</v>
      </c>
      <c r="N517" s="204" t="s">
        <v>36</v>
      </c>
      <c r="O517" s="54"/>
      <c r="P517" s="165">
        <f>O517*H517</f>
        <v>0</v>
      </c>
      <c r="Q517" s="165">
        <v>0</v>
      </c>
      <c r="R517" s="165">
        <f>Q517*H517</f>
        <v>0</v>
      </c>
      <c r="S517" s="165">
        <v>0</v>
      </c>
      <c r="T517" s="166">
        <f>S517*H517</f>
        <v>0</v>
      </c>
      <c r="AR517" s="167" t="s">
        <v>1370</v>
      </c>
      <c r="AT517" s="167" t="s">
        <v>224</v>
      </c>
      <c r="AU517" s="167" t="s">
        <v>74</v>
      </c>
      <c r="AY517" s="16" t="s">
        <v>159</v>
      </c>
      <c r="BE517" s="168">
        <f>IF(N517="základná",J517,0)</f>
        <v>0</v>
      </c>
      <c r="BF517" s="168">
        <f>IF(N517="znížená",J517,0)</f>
        <v>0</v>
      </c>
      <c r="BG517" s="168">
        <f>IF(N517="zákl. prenesená",J517,0)</f>
        <v>0</v>
      </c>
      <c r="BH517" s="168">
        <f>IF(N517="zníž. prenesená",J517,0)</f>
        <v>0</v>
      </c>
      <c r="BI517" s="168">
        <f>IF(N517="nulová",J517,0)</f>
        <v>0</v>
      </c>
      <c r="BJ517" s="16" t="s">
        <v>82</v>
      </c>
      <c r="BK517" s="168">
        <f>ROUND(I517*H517,2)</f>
        <v>0</v>
      </c>
      <c r="BL517" s="16" t="s">
        <v>737</v>
      </c>
      <c r="BM517" s="167" t="s">
        <v>1597</v>
      </c>
    </row>
    <row r="518" spans="2:65" s="1" customFormat="1" ht="16.5" customHeight="1">
      <c r="B518" s="155"/>
      <c r="C518" s="195" t="s">
        <v>1594</v>
      </c>
      <c r="D518" s="195" t="s">
        <v>224</v>
      </c>
      <c r="E518" s="196" t="s">
        <v>2279</v>
      </c>
      <c r="F518" s="197" t="s">
        <v>2280</v>
      </c>
      <c r="G518" s="198" t="s">
        <v>355</v>
      </c>
      <c r="H518" s="199">
        <v>486</v>
      </c>
      <c r="I518" s="200"/>
      <c r="J518" s="201">
        <f>ROUND(I518*H518,2)</f>
        <v>0</v>
      </c>
      <c r="K518" s="197" t="s">
        <v>1</v>
      </c>
      <c r="L518" s="202"/>
      <c r="M518" s="203" t="s">
        <v>1</v>
      </c>
      <c r="N518" s="204" t="s">
        <v>36</v>
      </c>
      <c r="O518" s="54"/>
      <c r="P518" s="165">
        <f>O518*H518</f>
        <v>0</v>
      </c>
      <c r="Q518" s="165">
        <v>0</v>
      </c>
      <c r="R518" s="165">
        <f>Q518*H518</f>
        <v>0</v>
      </c>
      <c r="S518" s="165">
        <v>0</v>
      </c>
      <c r="T518" s="166">
        <f>S518*H518</f>
        <v>0</v>
      </c>
      <c r="AR518" s="167" t="s">
        <v>1370</v>
      </c>
      <c r="AT518" s="167" t="s">
        <v>224</v>
      </c>
      <c r="AU518" s="167" t="s">
        <v>74</v>
      </c>
      <c r="AY518" s="16" t="s">
        <v>159</v>
      </c>
      <c r="BE518" s="168">
        <f>IF(N518="základná",J518,0)</f>
        <v>0</v>
      </c>
      <c r="BF518" s="168">
        <f>IF(N518="znížená",J518,0)</f>
        <v>0</v>
      </c>
      <c r="BG518" s="168">
        <f>IF(N518="zákl. prenesená",J518,0)</f>
        <v>0</v>
      </c>
      <c r="BH518" s="168">
        <f>IF(N518="zníž. prenesená",J518,0)</f>
        <v>0</v>
      </c>
      <c r="BI518" s="168">
        <f>IF(N518="nulová",J518,0)</f>
        <v>0</v>
      </c>
      <c r="BJ518" s="16" t="s">
        <v>82</v>
      </c>
      <c r="BK518" s="168">
        <f>ROUND(I518*H518,2)</f>
        <v>0</v>
      </c>
      <c r="BL518" s="16" t="s">
        <v>737</v>
      </c>
      <c r="BM518" s="167" t="s">
        <v>1600</v>
      </c>
    </row>
    <row r="519" spans="2:65" s="1" customFormat="1" ht="24" customHeight="1">
      <c r="B519" s="155"/>
      <c r="C519" s="195" t="s">
        <v>1273</v>
      </c>
      <c r="D519" s="195" t="s">
        <v>224</v>
      </c>
      <c r="E519" s="196" t="s">
        <v>2281</v>
      </c>
      <c r="F519" s="197" t="s">
        <v>2282</v>
      </c>
      <c r="G519" s="198" t="s">
        <v>355</v>
      </c>
      <c r="H519" s="199">
        <v>258</v>
      </c>
      <c r="I519" s="200"/>
      <c r="J519" s="201">
        <f>ROUND(I519*H519,2)</f>
        <v>0</v>
      </c>
      <c r="K519" s="197" t="s">
        <v>1</v>
      </c>
      <c r="L519" s="202"/>
      <c r="M519" s="203" t="s">
        <v>1</v>
      </c>
      <c r="N519" s="204" t="s">
        <v>36</v>
      </c>
      <c r="O519" s="54"/>
      <c r="P519" s="165">
        <f>O519*H519</f>
        <v>0</v>
      </c>
      <c r="Q519" s="165">
        <v>0</v>
      </c>
      <c r="R519" s="165">
        <f>Q519*H519</f>
        <v>0</v>
      </c>
      <c r="S519" s="165">
        <v>0</v>
      </c>
      <c r="T519" s="166">
        <f>S519*H519</f>
        <v>0</v>
      </c>
      <c r="AR519" s="167" t="s">
        <v>1370</v>
      </c>
      <c r="AT519" s="167" t="s">
        <v>224</v>
      </c>
      <c r="AU519" s="167" t="s">
        <v>74</v>
      </c>
      <c r="AY519" s="16" t="s">
        <v>159</v>
      </c>
      <c r="BE519" s="168">
        <f>IF(N519="základná",J519,0)</f>
        <v>0</v>
      </c>
      <c r="BF519" s="168">
        <f>IF(N519="znížená",J519,0)</f>
        <v>0</v>
      </c>
      <c r="BG519" s="168">
        <f>IF(N519="zákl. prenesená",J519,0)</f>
        <v>0</v>
      </c>
      <c r="BH519" s="168">
        <f>IF(N519="zníž. prenesená",J519,0)</f>
        <v>0</v>
      </c>
      <c r="BI519" s="168">
        <f>IF(N519="nulová",J519,0)</f>
        <v>0</v>
      </c>
      <c r="BJ519" s="16" t="s">
        <v>82</v>
      </c>
      <c r="BK519" s="168">
        <f>ROUND(I519*H519,2)</f>
        <v>0</v>
      </c>
      <c r="BL519" s="16" t="s">
        <v>737</v>
      </c>
      <c r="BM519" s="167" t="s">
        <v>1604</v>
      </c>
    </row>
    <row r="520" spans="2:65" s="11" customFormat="1" ht="22.95" customHeight="1">
      <c r="B520" s="142"/>
      <c r="D520" s="143" t="s">
        <v>69</v>
      </c>
      <c r="E520" s="153" t="s">
        <v>2283</v>
      </c>
      <c r="F520" s="153" t="s">
        <v>2284</v>
      </c>
      <c r="I520" s="145"/>
      <c r="J520" s="154">
        <f>BK520</f>
        <v>0</v>
      </c>
      <c r="L520" s="142"/>
      <c r="M520" s="147"/>
      <c r="N520" s="148"/>
      <c r="O520" s="148"/>
      <c r="P520" s="149">
        <f>SUM(P521:P533)</f>
        <v>0</v>
      </c>
      <c r="Q520" s="148"/>
      <c r="R520" s="149">
        <f>SUM(R521:R533)</f>
        <v>0</v>
      </c>
      <c r="S520" s="148"/>
      <c r="T520" s="150">
        <f>SUM(T521:T533)</f>
        <v>0</v>
      </c>
      <c r="AR520" s="143" t="s">
        <v>175</v>
      </c>
      <c r="AT520" s="151" t="s">
        <v>69</v>
      </c>
      <c r="AU520" s="151" t="s">
        <v>74</v>
      </c>
      <c r="AY520" s="143" t="s">
        <v>159</v>
      </c>
      <c r="BK520" s="152">
        <f>SUM(BK521:BK533)</f>
        <v>0</v>
      </c>
    </row>
    <row r="521" spans="2:65" s="1" customFormat="1" ht="24" customHeight="1">
      <c r="B521" s="155"/>
      <c r="C521" s="156" t="s">
        <v>1601</v>
      </c>
      <c r="D521" s="156" t="s">
        <v>161</v>
      </c>
      <c r="E521" s="157" t="s">
        <v>2285</v>
      </c>
      <c r="F521" s="158" t="s">
        <v>2286</v>
      </c>
      <c r="G521" s="159" t="s">
        <v>355</v>
      </c>
      <c r="H521" s="160">
        <v>28</v>
      </c>
      <c r="I521" s="161"/>
      <c r="J521" s="162">
        <f t="shared" ref="J521:J533" si="10">ROUND(I521*H521,2)</f>
        <v>0</v>
      </c>
      <c r="K521" s="158" t="s">
        <v>1</v>
      </c>
      <c r="L521" s="31"/>
      <c r="M521" s="163" t="s">
        <v>1</v>
      </c>
      <c r="N521" s="164" t="s">
        <v>36</v>
      </c>
      <c r="O521" s="54"/>
      <c r="P521" s="165">
        <f t="shared" ref="P521:P533" si="11">O521*H521</f>
        <v>0</v>
      </c>
      <c r="Q521" s="165">
        <v>0</v>
      </c>
      <c r="R521" s="165">
        <f t="shared" ref="R521:R533" si="12">Q521*H521</f>
        <v>0</v>
      </c>
      <c r="S521" s="165">
        <v>0</v>
      </c>
      <c r="T521" s="166">
        <f t="shared" ref="T521:T533" si="13">S521*H521</f>
        <v>0</v>
      </c>
      <c r="AR521" s="167" t="s">
        <v>737</v>
      </c>
      <c r="AT521" s="167" t="s">
        <v>161</v>
      </c>
      <c r="AU521" s="167" t="s">
        <v>82</v>
      </c>
      <c r="AY521" s="16" t="s">
        <v>159</v>
      </c>
      <c r="BE521" s="168">
        <f t="shared" ref="BE521:BE533" si="14">IF(N521="základná",J521,0)</f>
        <v>0</v>
      </c>
      <c r="BF521" s="168">
        <f t="shared" ref="BF521:BF533" si="15">IF(N521="znížená",J521,0)</f>
        <v>0</v>
      </c>
      <c r="BG521" s="168">
        <f t="shared" ref="BG521:BG533" si="16">IF(N521="zákl. prenesená",J521,0)</f>
        <v>0</v>
      </c>
      <c r="BH521" s="168">
        <f t="shared" ref="BH521:BH533" si="17">IF(N521="zníž. prenesená",J521,0)</f>
        <v>0</v>
      </c>
      <c r="BI521" s="168">
        <f t="shared" ref="BI521:BI533" si="18">IF(N521="nulová",J521,0)</f>
        <v>0</v>
      </c>
      <c r="BJ521" s="16" t="s">
        <v>82</v>
      </c>
      <c r="BK521" s="168">
        <f t="shared" ref="BK521:BK533" si="19">ROUND(I521*H521,2)</f>
        <v>0</v>
      </c>
      <c r="BL521" s="16" t="s">
        <v>737</v>
      </c>
      <c r="BM521" s="167" t="s">
        <v>1607</v>
      </c>
    </row>
    <row r="522" spans="2:65" s="1" customFormat="1" ht="24" customHeight="1">
      <c r="B522" s="155"/>
      <c r="C522" s="156" t="s">
        <v>1276</v>
      </c>
      <c r="D522" s="156" t="s">
        <v>161</v>
      </c>
      <c r="E522" s="157" t="s">
        <v>2287</v>
      </c>
      <c r="F522" s="158" t="s">
        <v>2288</v>
      </c>
      <c r="G522" s="159" t="s">
        <v>355</v>
      </c>
      <c r="H522" s="160">
        <v>16</v>
      </c>
      <c r="I522" s="161"/>
      <c r="J522" s="162">
        <f t="shared" si="10"/>
        <v>0</v>
      </c>
      <c r="K522" s="158" t="s">
        <v>1</v>
      </c>
      <c r="L522" s="31"/>
      <c r="M522" s="163" t="s">
        <v>1</v>
      </c>
      <c r="N522" s="164" t="s">
        <v>36</v>
      </c>
      <c r="O522" s="54"/>
      <c r="P522" s="165">
        <f t="shared" si="11"/>
        <v>0</v>
      </c>
      <c r="Q522" s="165">
        <v>0</v>
      </c>
      <c r="R522" s="165">
        <f t="shared" si="12"/>
        <v>0</v>
      </c>
      <c r="S522" s="165">
        <v>0</v>
      </c>
      <c r="T522" s="166">
        <f t="shared" si="13"/>
        <v>0</v>
      </c>
      <c r="AR522" s="167" t="s">
        <v>737</v>
      </c>
      <c r="AT522" s="167" t="s">
        <v>161</v>
      </c>
      <c r="AU522" s="167" t="s">
        <v>82</v>
      </c>
      <c r="AY522" s="16" t="s">
        <v>159</v>
      </c>
      <c r="BE522" s="168">
        <f t="shared" si="14"/>
        <v>0</v>
      </c>
      <c r="BF522" s="168">
        <f t="shared" si="15"/>
        <v>0</v>
      </c>
      <c r="BG522" s="168">
        <f t="shared" si="16"/>
        <v>0</v>
      </c>
      <c r="BH522" s="168">
        <f t="shared" si="17"/>
        <v>0</v>
      </c>
      <c r="BI522" s="168">
        <f t="shared" si="18"/>
        <v>0</v>
      </c>
      <c r="BJ522" s="16" t="s">
        <v>82</v>
      </c>
      <c r="BK522" s="168">
        <f t="shared" si="19"/>
        <v>0</v>
      </c>
      <c r="BL522" s="16" t="s">
        <v>737</v>
      </c>
      <c r="BM522" s="167" t="s">
        <v>1611</v>
      </c>
    </row>
    <row r="523" spans="2:65" s="1" customFormat="1" ht="24" customHeight="1">
      <c r="B523" s="155"/>
      <c r="C523" s="156" t="s">
        <v>1608</v>
      </c>
      <c r="D523" s="156" t="s">
        <v>161</v>
      </c>
      <c r="E523" s="157" t="s">
        <v>2289</v>
      </c>
      <c r="F523" s="158" t="s">
        <v>2290</v>
      </c>
      <c r="G523" s="159" t="s">
        <v>355</v>
      </c>
      <c r="H523" s="160">
        <v>2</v>
      </c>
      <c r="I523" s="161"/>
      <c r="J523" s="162">
        <f t="shared" si="10"/>
        <v>0</v>
      </c>
      <c r="K523" s="158" t="s">
        <v>1</v>
      </c>
      <c r="L523" s="31"/>
      <c r="M523" s="163" t="s">
        <v>1</v>
      </c>
      <c r="N523" s="164" t="s">
        <v>36</v>
      </c>
      <c r="O523" s="54"/>
      <c r="P523" s="165">
        <f t="shared" si="11"/>
        <v>0</v>
      </c>
      <c r="Q523" s="165">
        <v>0</v>
      </c>
      <c r="R523" s="165">
        <f t="shared" si="12"/>
        <v>0</v>
      </c>
      <c r="S523" s="165">
        <v>0</v>
      </c>
      <c r="T523" s="166">
        <f t="shared" si="13"/>
        <v>0</v>
      </c>
      <c r="AR523" s="167" t="s">
        <v>737</v>
      </c>
      <c r="AT523" s="167" t="s">
        <v>161</v>
      </c>
      <c r="AU523" s="167" t="s">
        <v>82</v>
      </c>
      <c r="AY523" s="16" t="s">
        <v>159</v>
      </c>
      <c r="BE523" s="168">
        <f t="shared" si="14"/>
        <v>0</v>
      </c>
      <c r="BF523" s="168">
        <f t="shared" si="15"/>
        <v>0</v>
      </c>
      <c r="BG523" s="168">
        <f t="shared" si="16"/>
        <v>0</v>
      </c>
      <c r="BH523" s="168">
        <f t="shared" si="17"/>
        <v>0</v>
      </c>
      <c r="BI523" s="168">
        <f t="shared" si="18"/>
        <v>0</v>
      </c>
      <c r="BJ523" s="16" t="s">
        <v>82</v>
      </c>
      <c r="BK523" s="168">
        <f t="shared" si="19"/>
        <v>0</v>
      </c>
      <c r="BL523" s="16" t="s">
        <v>737</v>
      </c>
      <c r="BM523" s="167" t="s">
        <v>1614</v>
      </c>
    </row>
    <row r="524" spans="2:65" s="1" customFormat="1" ht="24" customHeight="1">
      <c r="B524" s="155"/>
      <c r="C524" s="156" t="s">
        <v>1279</v>
      </c>
      <c r="D524" s="156" t="s">
        <v>161</v>
      </c>
      <c r="E524" s="157" t="s">
        <v>2291</v>
      </c>
      <c r="F524" s="158" t="s">
        <v>2292</v>
      </c>
      <c r="G524" s="159" t="s">
        <v>355</v>
      </c>
      <c r="H524" s="160">
        <v>2</v>
      </c>
      <c r="I524" s="161"/>
      <c r="J524" s="162">
        <f t="shared" si="10"/>
        <v>0</v>
      </c>
      <c r="K524" s="158" t="s">
        <v>1</v>
      </c>
      <c r="L524" s="31"/>
      <c r="M524" s="163" t="s">
        <v>1</v>
      </c>
      <c r="N524" s="164" t="s">
        <v>36</v>
      </c>
      <c r="O524" s="54"/>
      <c r="P524" s="165">
        <f t="shared" si="11"/>
        <v>0</v>
      </c>
      <c r="Q524" s="165">
        <v>0</v>
      </c>
      <c r="R524" s="165">
        <f t="shared" si="12"/>
        <v>0</v>
      </c>
      <c r="S524" s="165">
        <v>0</v>
      </c>
      <c r="T524" s="166">
        <f t="shared" si="13"/>
        <v>0</v>
      </c>
      <c r="AR524" s="167" t="s">
        <v>737</v>
      </c>
      <c r="AT524" s="167" t="s">
        <v>161</v>
      </c>
      <c r="AU524" s="167" t="s">
        <v>82</v>
      </c>
      <c r="AY524" s="16" t="s">
        <v>159</v>
      </c>
      <c r="BE524" s="168">
        <f t="shared" si="14"/>
        <v>0</v>
      </c>
      <c r="BF524" s="168">
        <f t="shared" si="15"/>
        <v>0</v>
      </c>
      <c r="BG524" s="168">
        <f t="shared" si="16"/>
        <v>0</v>
      </c>
      <c r="BH524" s="168">
        <f t="shared" si="17"/>
        <v>0</v>
      </c>
      <c r="BI524" s="168">
        <f t="shared" si="18"/>
        <v>0</v>
      </c>
      <c r="BJ524" s="16" t="s">
        <v>82</v>
      </c>
      <c r="BK524" s="168">
        <f t="shared" si="19"/>
        <v>0</v>
      </c>
      <c r="BL524" s="16" t="s">
        <v>737</v>
      </c>
      <c r="BM524" s="167" t="s">
        <v>1618</v>
      </c>
    </row>
    <row r="525" spans="2:65" s="1" customFormat="1" ht="16.5" customHeight="1">
      <c r="B525" s="155"/>
      <c r="C525" s="156" t="s">
        <v>1615</v>
      </c>
      <c r="D525" s="156" t="s">
        <v>161</v>
      </c>
      <c r="E525" s="157" t="s">
        <v>2293</v>
      </c>
      <c r="F525" s="158" t="s">
        <v>2294</v>
      </c>
      <c r="G525" s="159" t="s">
        <v>355</v>
      </c>
      <c r="H525" s="160">
        <v>13</v>
      </c>
      <c r="I525" s="161"/>
      <c r="J525" s="162">
        <f t="shared" si="10"/>
        <v>0</v>
      </c>
      <c r="K525" s="158" t="s">
        <v>1</v>
      </c>
      <c r="L525" s="31"/>
      <c r="M525" s="163" t="s">
        <v>1</v>
      </c>
      <c r="N525" s="164" t="s">
        <v>36</v>
      </c>
      <c r="O525" s="54"/>
      <c r="P525" s="165">
        <f t="shared" si="11"/>
        <v>0</v>
      </c>
      <c r="Q525" s="165">
        <v>0</v>
      </c>
      <c r="R525" s="165">
        <f t="shared" si="12"/>
        <v>0</v>
      </c>
      <c r="S525" s="165">
        <v>0</v>
      </c>
      <c r="T525" s="166">
        <f t="shared" si="13"/>
        <v>0</v>
      </c>
      <c r="AR525" s="167" t="s">
        <v>737</v>
      </c>
      <c r="AT525" s="167" t="s">
        <v>161</v>
      </c>
      <c r="AU525" s="167" t="s">
        <v>82</v>
      </c>
      <c r="AY525" s="16" t="s">
        <v>159</v>
      </c>
      <c r="BE525" s="168">
        <f t="shared" si="14"/>
        <v>0</v>
      </c>
      <c r="BF525" s="168">
        <f t="shared" si="15"/>
        <v>0</v>
      </c>
      <c r="BG525" s="168">
        <f t="shared" si="16"/>
        <v>0</v>
      </c>
      <c r="BH525" s="168">
        <f t="shared" si="17"/>
        <v>0</v>
      </c>
      <c r="BI525" s="168">
        <f t="shared" si="18"/>
        <v>0</v>
      </c>
      <c r="BJ525" s="16" t="s">
        <v>82</v>
      </c>
      <c r="BK525" s="168">
        <f t="shared" si="19"/>
        <v>0</v>
      </c>
      <c r="BL525" s="16" t="s">
        <v>737</v>
      </c>
      <c r="BM525" s="167" t="s">
        <v>1621</v>
      </c>
    </row>
    <row r="526" spans="2:65" s="1" customFormat="1" ht="16.5" customHeight="1">
      <c r="B526" s="155"/>
      <c r="C526" s="156" t="s">
        <v>1282</v>
      </c>
      <c r="D526" s="156" t="s">
        <v>161</v>
      </c>
      <c r="E526" s="157" t="s">
        <v>2295</v>
      </c>
      <c r="F526" s="158" t="s">
        <v>2296</v>
      </c>
      <c r="G526" s="159" t="s">
        <v>355</v>
      </c>
      <c r="H526" s="160">
        <v>20</v>
      </c>
      <c r="I526" s="161"/>
      <c r="J526" s="162">
        <f t="shared" si="10"/>
        <v>0</v>
      </c>
      <c r="K526" s="158" t="s">
        <v>1</v>
      </c>
      <c r="L526" s="31"/>
      <c r="M526" s="163" t="s">
        <v>1</v>
      </c>
      <c r="N526" s="164" t="s">
        <v>36</v>
      </c>
      <c r="O526" s="54"/>
      <c r="P526" s="165">
        <f t="shared" si="11"/>
        <v>0</v>
      </c>
      <c r="Q526" s="165">
        <v>0</v>
      </c>
      <c r="R526" s="165">
        <f t="shared" si="12"/>
        <v>0</v>
      </c>
      <c r="S526" s="165">
        <v>0</v>
      </c>
      <c r="T526" s="166">
        <f t="shared" si="13"/>
        <v>0</v>
      </c>
      <c r="AR526" s="167" t="s">
        <v>737</v>
      </c>
      <c r="AT526" s="167" t="s">
        <v>161</v>
      </c>
      <c r="AU526" s="167" t="s">
        <v>82</v>
      </c>
      <c r="AY526" s="16" t="s">
        <v>159</v>
      </c>
      <c r="BE526" s="168">
        <f t="shared" si="14"/>
        <v>0</v>
      </c>
      <c r="BF526" s="168">
        <f t="shared" si="15"/>
        <v>0</v>
      </c>
      <c r="BG526" s="168">
        <f t="shared" si="16"/>
        <v>0</v>
      </c>
      <c r="BH526" s="168">
        <f t="shared" si="17"/>
        <v>0</v>
      </c>
      <c r="BI526" s="168">
        <f t="shared" si="18"/>
        <v>0</v>
      </c>
      <c r="BJ526" s="16" t="s">
        <v>82</v>
      </c>
      <c r="BK526" s="168">
        <f t="shared" si="19"/>
        <v>0</v>
      </c>
      <c r="BL526" s="16" t="s">
        <v>737</v>
      </c>
      <c r="BM526" s="167" t="s">
        <v>1625</v>
      </c>
    </row>
    <row r="527" spans="2:65" s="1" customFormat="1" ht="16.5" customHeight="1">
      <c r="B527" s="155"/>
      <c r="C527" s="156" t="s">
        <v>1622</v>
      </c>
      <c r="D527" s="156" t="s">
        <v>161</v>
      </c>
      <c r="E527" s="157" t="s">
        <v>2297</v>
      </c>
      <c r="F527" s="158" t="s">
        <v>2298</v>
      </c>
      <c r="G527" s="159" t="s">
        <v>355</v>
      </c>
      <c r="H527" s="160">
        <v>73</v>
      </c>
      <c r="I527" s="161"/>
      <c r="J527" s="162">
        <f t="shared" si="10"/>
        <v>0</v>
      </c>
      <c r="K527" s="158" t="s">
        <v>1</v>
      </c>
      <c r="L527" s="31"/>
      <c r="M527" s="163" t="s">
        <v>1</v>
      </c>
      <c r="N527" s="164" t="s">
        <v>36</v>
      </c>
      <c r="O527" s="54"/>
      <c r="P527" s="165">
        <f t="shared" si="11"/>
        <v>0</v>
      </c>
      <c r="Q527" s="165">
        <v>0</v>
      </c>
      <c r="R527" s="165">
        <f t="shared" si="12"/>
        <v>0</v>
      </c>
      <c r="S527" s="165">
        <v>0</v>
      </c>
      <c r="T527" s="166">
        <f t="shared" si="13"/>
        <v>0</v>
      </c>
      <c r="AR527" s="167" t="s">
        <v>737</v>
      </c>
      <c r="AT527" s="167" t="s">
        <v>161</v>
      </c>
      <c r="AU527" s="167" t="s">
        <v>82</v>
      </c>
      <c r="AY527" s="16" t="s">
        <v>159</v>
      </c>
      <c r="BE527" s="168">
        <f t="shared" si="14"/>
        <v>0</v>
      </c>
      <c r="BF527" s="168">
        <f t="shared" si="15"/>
        <v>0</v>
      </c>
      <c r="BG527" s="168">
        <f t="shared" si="16"/>
        <v>0</v>
      </c>
      <c r="BH527" s="168">
        <f t="shared" si="17"/>
        <v>0</v>
      </c>
      <c r="BI527" s="168">
        <f t="shared" si="18"/>
        <v>0</v>
      </c>
      <c r="BJ527" s="16" t="s">
        <v>82</v>
      </c>
      <c r="BK527" s="168">
        <f t="shared" si="19"/>
        <v>0</v>
      </c>
      <c r="BL527" s="16" t="s">
        <v>737</v>
      </c>
      <c r="BM527" s="167" t="s">
        <v>1628</v>
      </c>
    </row>
    <row r="528" spans="2:65" s="1" customFormat="1" ht="16.5" customHeight="1">
      <c r="B528" s="155"/>
      <c r="C528" s="156" t="s">
        <v>1285</v>
      </c>
      <c r="D528" s="156" t="s">
        <v>161</v>
      </c>
      <c r="E528" s="157" t="s">
        <v>2299</v>
      </c>
      <c r="F528" s="158" t="s">
        <v>2300</v>
      </c>
      <c r="G528" s="159" t="s">
        <v>355</v>
      </c>
      <c r="H528" s="160">
        <v>89</v>
      </c>
      <c r="I528" s="161"/>
      <c r="J528" s="162">
        <f t="shared" si="10"/>
        <v>0</v>
      </c>
      <c r="K528" s="158" t="s">
        <v>1</v>
      </c>
      <c r="L528" s="31"/>
      <c r="M528" s="163" t="s">
        <v>1</v>
      </c>
      <c r="N528" s="164" t="s">
        <v>36</v>
      </c>
      <c r="O528" s="54"/>
      <c r="P528" s="165">
        <f t="shared" si="11"/>
        <v>0</v>
      </c>
      <c r="Q528" s="165">
        <v>0</v>
      </c>
      <c r="R528" s="165">
        <f t="shared" si="12"/>
        <v>0</v>
      </c>
      <c r="S528" s="165">
        <v>0</v>
      </c>
      <c r="T528" s="166">
        <f t="shared" si="13"/>
        <v>0</v>
      </c>
      <c r="AR528" s="167" t="s">
        <v>737</v>
      </c>
      <c r="AT528" s="167" t="s">
        <v>161</v>
      </c>
      <c r="AU528" s="167" t="s">
        <v>82</v>
      </c>
      <c r="AY528" s="16" t="s">
        <v>159</v>
      </c>
      <c r="BE528" s="168">
        <f t="shared" si="14"/>
        <v>0</v>
      </c>
      <c r="BF528" s="168">
        <f t="shared" si="15"/>
        <v>0</v>
      </c>
      <c r="BG528" s="168">
        <f t="shared" si="16"/>
        <v>0</v>
      </c>
      <c r="BH528" s="168">
        <f t="shared" si="17"/>
        <v>0</v>
      </c>
      <c r="BI528" s="168">
        <f t="shared" si="18"/>
        <v>0</v>
      </c>
      <c r="BJ528" s="16" t="s">
        <v>82</v>
      </c>
      <c r="BK528" s="168">
        <f t="shared" si="19"/>
        <v>0</v>
      </c>
      <c r="BL528" s="16" t="s">
        <v>737</v>
      </c>
      <c r="BM528" s="167" t="s">
        <v>1632</v>
      </c>
    </row>
    <row r="529" spans="2:65" s="1" customFormat="1" ht="24" customHeight="1">
      <c r="B529" s="155"/>
      <c r="C529" s="156" t="s">
        <v>1629</v>
      </c>
      <c r="D529" s="156" t="s">
        <v>161</v>
      </c>
      <c r="E529" s="157" t="s">
        <v>2301</v>
      </c>
      <c r="F529" s="158" t="s">
        <v>2302</v>
      </c>
      <c r="G529" s="159" t="s">
        <v>355</v>
      </c>
      <c r="H529" s="160">
        <v>45</v>
      </c>
      <c r="I529" s="161"/>
      <c r="J529" s="162">
        <f t="shared" si="10"/>
        <v>0</v>
      </c>
      <c r="K529" s="158" t="s">
        <v>1</v>
      </c>
      <c r="L529" s="31"/>
      <c r="M529" s="163" t="s">
        <v>1</v>
      </c>
      <c r="N529" s="164" t="s">
        <v>36</v>
      </c>
      <c r="O529" s="54"/>
      <c r="P529" s="165">
        <f t="shared" si="11"/>
        <v>0</v>
      </c>
      <c r="Q529" s="165">
        <v>0</v>
      </c>
      <c r="R529" s="165">
        <f t="shared" si="12"/>
        <v>0</v>
      </c>
      <c r="S529" s="165">
        <v>0</v>
      </c>
      <c r="T529" s="166">
        <f t="shared" si="13"/>
        <v>0</v>
      </c>
      <c r="AR529" s="167" t="s">
        <v>737</v>
      </c>
      <c r="AT529" s="167" t="s">
        <v>161</v>
      </c>
      <c r="AU529" s="167" t="s">
        <v>82</v>
      </c>
      <c r="AY529" s="16" t="s">
        <v>159</v>
      </c>
      <c r="BE529" s="168">
        <f t="shared" si="14"/>
        <v>0</v>
      </c>
      <c r="BF529" s="168">
        <f t="shared" si="15"/>
        <v>0</v>
      </c>
      <c r="BG529" s="168">
        <f t="shared" si="16"/>
        <v>0</v>
      </c>
      <c r="BH529" s="168">
        <f t="shared" si="17"/>
        <v>0</v>
      </c>
      <c r="BI529" s="168">
        <f t="shared" si="18"/>
        <v>0</v>
      </c>
      <c r="BJ529" s="16" t="s">
        <v>82</v>
      </c>
      <c r="BK529" s="168">
        <f t="shared" si="19"/>
        <v>0</v>
      </c>
      <c r="BL529" s="16" t="s">
        <v>737</v>
      </c>
      <c r="BM529" s="167" t="s">
        <v>1635</v>
      </c>
    </row>
    <row r="530" spans="2:65" s="1" customFormat="1" ht="16.5" customHeight="1">
      <c r="B530" s="155"/>
      <c r="C530" s="156" t="s">
        <v>1288</v>
      </c>
      <c r="D530" s="156" t="s">
        <v>161</v>
      </c>
      <c r="E530" s="157" t="s">
        <v>2303</v>
      </c>
      <c r="F530" s="158" t="s">
        <v>2304</v>
      </c>
      <c r="G530" s="159" t="s">
        <v>355</v>
      </c>
      <c r="H530" s="160">
        <v>45</v>
      </c>
      <c r="I530" s="161"/>
      <c r="J530" s="162">
        <f t="shared" si="10"/>
        <v>0</v>
      </c>
      <c r="K530" s="158" t="s">
        <v>1</v>
      </c>
      <c r="L530" s="31"/>
      <c r="M530" s="163" t="s">
        <v>1</v>
      </c>
      <c r="N530" s="164" t="s">
        <v>36</v>
      </c>
      <c r="O530" s="54"/>
      <c r="P530" s="165">
        <f t="shared" si="11"/>
        <v>0</v>
      </c>
      <c r="Q530" s="165">
        <v>0</v>
      </c>
      <c r="R530" s="165">
        <f t="shared" si="12"/>
        <v>0</v>
      </c>
      <c r="S530" s="165">
        <v>0</v>
      </c>
      <c r="T530" s="166">
        <f t="shared" si="13"/>
        <v>0</v>
      </c>
      <c r="AR530" s="167" t="s">
        <v>737</v>
      </c>
      <c r="AT530" s="167" t="s">
        <v>161</v>
      </c>
      <c r="AU530" s="167" t="s">
        <v>82</v>
      </c>
      <c r="AY530" s="16" t="s">
        <v>159</v>
      </c>
      <c r="BE530" s="168">
        <f t="shared" si="14"/>
        <v>0</v>
      </c>
      <c r="BF530" s="168">
        <f t="shared" si="15"/>
        <v>0</v>
      </c>
      <c r="BG530" s="168">
        <f t="shared" si="16"/>
        <v>0</v>
      </c>
      <c r="BH530" s="168">
        <f t="shared" si="17"/>
        <v>0</v>
      </c>
      <c r="BI530" s="168">
        <f t="shared" si="18"/>
        <v>0</v>
      </c>
      <c r="BJ530" s="16" t="s">
        <v>82</v>
      </c>
      <c r="BK530" s="168">
        <f t="shared" si="19"/>
        <v>0</v>
      </c>
      <c r="BL530" s="16" t="s">
        <v>737</v>
      </c>
      <c r="BM530" s="167" t="s">
        <v>1639</v>
      </c>
    </row>
    <row r="531" spans="2:65" s="1" customFormat="1" ht="16.5" customHeight="1">
      <c r="B531" s="155"/>
      <c r="C531" s="156" t="s">
        <v>1636</v>
      </c>
      <c r="D531" s="156" t="s">
        <v>161</v>
      </c>
      <c r="E531" s="157" t="s">
        <v>2305</v>
      </c>
      <c r="F531" s="158" t="s">
        <v>2306</v>
      </c>
      <c r="G531" s="159" t="s">
        <v>355</v>
      </c>
      <c r="H531" s="160">
        <v>81</v>
      </c>
      <c r="I531" s="161"/>
      <c r="J531" s="162">
        <f t="shared" si="10"/>
        <v>0</v>
      </c>
      <c r="K531" s="158" t="s">
        <v>1</v>
      </c>
      <c r="L531" s="31"/>
      <c r="M531" s="163" t="s">
        <v>1</v>
      </c>
      <c r="N531" s="164" t="s">
        <v>36</v>
      </c>
      <c r="O531" s="54"/>
      <c r="P531" s="165">
        <f t="shared" si="11"/>
        <v>0</v>
      </c>
      <c r="Q531" s="165">
        <v>0</v>
      </c>
      <c r="R531" s="165">
        <f t="shared" si="12"/>
        <v>0</v>
      </c>
      <c r="S531" s="165">
        <v>0</v>
      </c>
      <c r="T531" s="166">
        <f t="shared" si="13"/>
        <v>0</v>
      </c>
      <c r="AR531" s="167" t="s">
        <v>737</v>
      </c>
      <c r="AT531" s="167" t="s">
        <v>161</v>
      </c>
      <c r="AU531" s="167" t="s">
        <v>82</v>
      </c>
      <c r="AY531" s="16" t="s">
        <v>159</v>
      </c>
      <c r="BE531" s="168">
        <f t="shared" si="14"/>
        <v>0</v>
      </c>
      <c r="BF531" s="168">
        <f t="shared" si="15"/>
        <v>0</v>
      </c>
      <c r="BG531" s="168">
        <f t="shared" si="16"/>
        <v>0</v>
      </c>
      <c r="BH531" s="168">
        <f t="shared" si="17"/>
        <v>0</v>
      </c>
      <c r="BI531" s="168">
        <f t="shared" si="18"/>
        <v>0</v>
      </c>
      <c r="BJ531" s="16" t="s">
        <v>82</v>
      </c>
      <c r="BK531" s="168">
        <f t="shared" si="19"/>
        <v>0</v>
      </c>
      <c r="BL531" s="16" t="s">
        <v>737</v>
      </c>
      <c r="BM531" s="167" t="s">
        <v>1642</v>
      </c>
    </row>
    <row r="532" spans="2:65" s="1" customFormat="1" ht="16.5" customHeight="1">
      <c r="B532" s="155"/>
      <c r="C532" s="156" t="s">
        <v>1291</v>
      </c>
      <c r="D532" s="156" t="s">
        <v>161</v>
      </c>
      <c r="E532" s="157" t="s">
        <v>2307</v>
      </c>
      <c r="F532" s="158" t="s">
        <v>2308</v>
      </c>
      <c r="G532" s="159" t="s">
        <v>355</v>
      </c>
      <c r="H532" s="160">
        <v>81</v>
      </c>
      <c r="I532" s="161"/>
      <c r="J532" s="162">
        <f t="shared" si="10"/>
        <v>0</v>
      </c>
      <c r="K532" s="158" t="s">
        <v>1</v>
      </c>
      <c r="L532" s="31"/>
      <c r="M532" s="163" t="s">
        <v>1</v>
      </c>
      <c r="N532" s="164" t="s">
        <v>36</v>
      </c>
      <c r="O532" s="54"/>
      <c r="P532" s="165">
        <f t="shared" si="11"/>
        <v>0</v>
      </c>
      <c r="Q532" s="165">
        <v>0</v>
      </c>
      <c r="R532" s="165">
        <f t="shared" si="12"/>
        <v>0</v>
      </c>
      <c r="S532" s="165">
        <v>0</v>
      </c>
      <c r="T532" s="166">
        <f t="shared" si="13"/>
        <v>0</v>
      </c>
      <c r="AR532" s="167" t="s">
        <v>737</v>
      </c>
      <c r="AT532" s="167" t="s">
        <v>161</v>
      </c>
      <c r="AU532" s="167" t="s">
        <v>82</v>
      </c>
      <c r="AY532" s="16" t="s">
        <v>159</v>
      </c>
      <c r="BE532" s="168">
        <f t="shared" si="14"/>
        <v>0</v>
      </c>
      <c r="BF532" s="168">
        <f t="shared" si="15"/>
        <v>0</v>
      </c>
      <c r="BG532" s="168">
        <f t="shared" si="16"/>
        <v>0</v>
      </c>
      <c r="BH532" s="168">
        <f t="shared" si="17"/>
        <v>0</v>
      </c>
      <c r="BI532" s="168">
        <f t="shared" si="18"/>
        <v>0</v>
      </c>
      <c r="BJ532" s="16" t="s">
        <v>82</v>
      </c>
      <c r="BK532" s="168">
        <f t="shared" si="19"/>
        <v>0</v>
      </c>
      <c r="BL532" s="16" t="s">
        <v>737</v>
      </c>
      <c r="BM532" s="167" t="s">
        <v>1646</v>
      </c>
    </row>
    <row r="533" spans="2:65" s="1" customFormat="1" ht="24" customHeight="1">
      <c r="B533" s="155"/>
      <c r="C533" s="156" t="s">
        <v>1643</v>
      </c>
      <c r="D533" s="156" t="s">
        <v>161</v>
      </c>
      <c r="E533" s="157" t="s">
        <v>2309</v>
      </c>
      <c r="F533" s="158" t="s">
        <v>2310</v>
      </c>
      <c r="G533" s="159" t="s">
        <v>355</v>
      </c>
      <c r="H533" s="160">
        <v>73</v>
      </c>
      <c r="I533" s="161"/>
      <c r="J533" s="162">
        <f t="shared" si="10"/>
        <v>0</v>
      </c>
      <c r="K533" s="158" t="s">
        <v>1</v>
      </c>
      <c r="L533" s="31"/>
      <c r="M533" s="163" t="s">
        <v>1</v>
      </c>
      <c r="N533" s="164" t="s">
        <v>36</v>
      </c>
      <c r="O533" s="54"/>
      <c r="P533" s="165">
        <f t="shared" si="11"/>
        <v>0</v>
      </c>
      <c r="Q533" s="165">
        <v>0</v>
      </c>
      <c r="R533" s="165">
        <f t="shared" si="12"/>
        <v>0</v>
      </c>
      <c r="S533" s="165">
        <v>0</v>
      </c>
      <c r="T533" s="166">
        <f t="shared" si="13"/>
        <v>0</v>
      </c>
      <c r="AR533" s="167" t="s">
        <v>737</v>
      </c>
      <c r="AT533" s="167" t="s">
        <v>161</v>
      </c>
      <c r="AU533" s="167" t="s">
        <v>82</v>
      </c>
      <c r="AY533" s="16" t="s">
        <v>159</v>
      </c>
      <c r="BE533" s="168">
        <f t="shared" si="14"/>
        <v>0</v>
      </c>
      <c r="BF533" s="168">
        <f t="shared" si="15"/>
        <v>0</v>
      </c>
      <c r="BG533" s="168">
        <f t="shared" si="16"/>
        <v>0</v>
      </c>
      <c r="BH533" s="168">
        <f t="shared" si="17"/>
        <v>0</v>
      </c>
      <c r="BI533" s="168">
        <f t="shared" si="18"/>
        <v>0</v>
      </c>
      <c r="BJ533" s="16" t="s">
        <v>82</v>
      </c>
      <c r="BK533" s="168">
        <f t="shared" si="19"/>
        <v>0</v>
      </c>
      <c r="BL533" s="16" t="s">
        <v>737</v>
      </c>
      <c r="BM533" s="167" t="s">
        <v>1649</v>
      </c>
    </row>
    <row r="534" spans="2:65" s="11" customFormat="1" ht="25.95" customHeight="1">
      <c r="B534" s="142"/>
      <c r="D534" s="143" t="s">
        <v>69</v>
      </c>
      <c r="E534" s="144" t="s">
        <v>2311</v>
      </c>
      <c r="F534" s="144" t="s">
        <v>2312</v>
      </c>
      <c r="I534" s="145"/>
      <c r="J534" s="146">
        <f>BK534</f>
        <v>0</v>
      </c>
      <c r="L534" s="142"/>
      <c r="M534" s="147"/>
      <c r="N534" s="148"/>
      <c r="O534" s="148"/>
      <c r="P534" s="149">
        <f>P535+SUM(P536:P572)</f>
        <v>0</v>
      </c>
      <c r="Q534" s="148"/>
      <c r="R534" s="149">
        <f>R535+SUM(R536:R572)</f>
        <v>0</v>
      </c>
      <c r="S534" s="148"/>
      <c r="T534" s="150">
        <f>T535+SUM(T536:T572)</f>
        <v>0</v>
      </c>
      <c r="AR534" s="143" t="s">
        <v>175</v>
      </c>
      <c r="AT534" s="151" t="s">
        <v>69</v>
      </c>
      <c r="AU534" s="151" t="s">
        <v>70</v>
      </c>
      <c r="AY534" s="143" t="s">
        <v>159</v>
      </c>
      <c r="BK534" s="152">
        <f>BK535+SUM(BK536:BK572)</f>
        <v>0</v>
      </c>
    </row>
    <row r="535" spans="2:65" s="1" customFormat="1" ht="24" customHeight="1">
      <c r="B535" s="155"/>
      <c r="C535" s="195" t="s">
        <v>1296</v>
      </c>
      <c r="D535" s="195" t="s">
        <v>224</v>
      </c>
      <c r="E535" s="196" t="s">
        <v>2313</v>
      </c>
      <c r="F535" s="197" t="s">
        <v>2314</v>
      </c>
      <c r="G535" s="198" t="s">
        <v>355</v>
      </c>
      <c r="H535" s="199">
        <v>6</v>
      </c>
      <c r="I535" s="200"/>
      <c r="J535" s="201">
        <f>ROUND(I535*H535,2)</f>
        <v>0</v>
      </c>
      <c r="K535" s="197" t="s">
        <v>1</v>
      </c>
      <c r="L535" s="202"/>
      <c r="M535" s="203" t="s">
        <v>1</v>
      </c>
      <c r="N535" s="204" t="s">
        <v>36</v>
      </c>
      <c r="O535" s="54"/>
      <c r="P535" s="165">
        <f>O535*H535</f>
        <v>0</v>
      </c>
      <c r="Q535" s="165">
        <v>0</v>
      </c>
      <c r="R535" s="165">
        <f>Q535*H535</f>
        <v>0</v>
      </c>
      <c r="S535" s="165">
        <v>0</v>
      </c>
      <c r="T535" s="166">
        <f>S535*H535</f>
        <v>0</v>
      </c>
      <c r="AR535" s="167" t="s">
        <v>1370</v>
      </c>
      <c r="AT535" s="167" t="s">
        <v>224</v>
      </c>
      <c r="AU535" s="167" t="s">
        <v>74</v>
      </c>
      <c r="AY535" s="16" t="s">
        <v>159</v>
      </c>
      <c r="BE535" s="168">
        <f>IF(N535="základná",J535,0)</f>
        <v>0</v>
      </c>
      <c r="BF535" s="168">
        <f>IF(N535="znížená",J535,0)</f>
        <v>0</v>
      </c>
      <c r="BG535" s="168">
        <f>IF(N535="zákl. prenesená",J535,0)</f>
        <v>0</v>
      </c>
      <c r="BH535" s="168">
        <f>IF(N535="zníž. prenesená",J535,0)</f>
        <v>0</v>
      </c>
      <c r="BI535" s="168">
        <f>IF(N535="nulová",J535,0)</f>
        <v>0</v>
      </c>
      <c r="BJ535" s="16" t="s">
        <v>82</v>
      </c>
      <c r="BK535" s="168">
        <f>ROUND(I535*H535,2)</f>
        <v>0</v>
      </c>
      <c r="BL535" s="16" t="s">
        <v>737</v>
      </c>
      <c r="BM535" s="167" t="s">
        <v>1653</v>
      </c>
    </row>
    <row r="536" spans="2:65" s="1" customFormat="1" ht="24" customHeight="1">
      <c r="B536" s="155"/>
      <c r="C536" s="195" t="s">
        <v>1650</v>
      </c>
      <c r="D536" s="195" t="s">
        <v>224</v>
      </c>
      <c r="E536" s="196" t="s">
        <v>2315</v>
      </c>
      <c r="F536" s="197" t="s">
        <v>2316</v>
      </c>
      <c r="G536" s="198" t="s">
        <v>355</v>
      </c>
      <c r="H536" s="199">
        <v>77</v>
      </c>
      <c r="I536" s="200"/>
      <c r="J536" s="201">
        <f>ROUND(I536*H536,2)</f>
        <v>0</v>
      </c>
      <c r="K536" s="197" t="s">
        <v>1</v>
      </c>
      <c r="L536" s="202"/>
      <c r="M536" s="203" t="s">
        <v>1</v>
      </c>
      <c r="N536" s="204" t="s">
        <v>36</v>
      </c>
      <c r="O536" s="54"/>
      <c r="P536" s="165">
        <f>O536*H536</f>
        <v>0</v>
      </c>
      <c r="Q536" s="165">
        <v>0</v>
      </c>
      <c r="R536" s="165">
        <f>Q536*H536</f>
        <v>0</v>
      </c>
      <c r="S536" s="165">
        <v>0</v>
      </c>
      <c r="T536" s="166">
        <f>S536*H536</f>
        <v>0</v>
      </c>
      <c r="AR536" s="167" t="s">
        <v>1370</v>
      </c>
      <c r="AT536" s="167" t="s">
        <v>224</v>
      </c>
      <c r="AU536" s="167" t="s">
        <v>74</v>
      </c>
      <c r="AY536" s="16" t="s">
        <v>159</v>
      </c>
      <c r="BE536" s="168">
        <f>IF(N536="základná",J536,0)</f>
        <v>0</v>
      </c>
      <c r="BF536" s="168">
        <f>IF(N536="znížená",J536,0)</f>
        <v>0</v>
      </c>
      <c r="BG536" s="168">
        <f>IF(N536="zákl. prenesená",J536,0)</f>
        <v>0</v>
      </c>
      <c r="BH536" s="168">
        <f>IF(N536="zníž. prenesená",J536,0)</f>
        <v>0</v>
      </c>
      <c r="BI536" s="168">
        <f>IF(N536="nulová",J536,0)</f>
        <v>0</v>
      </c>
      <c r="BJ536" s="16" t="s">
        <v>82</v>
      </c>
      <c r="BK536" s="168">
        <f>ROUND(I536*H536,2)</f>
        <v>0</v>
      </c>
      <c r="BL536" s="16" t="s">
        <v>737</v>
      </c>
      <c r="BM536" s="167" t="s">
        <v>1656</v>
      </c>
    </row>
    <row r="537" spans="2:65" s="1" customFormat="1" ht="67.2">
      <c r="B537" s="31"/>
      <c r="D537" s="170" t="s">
        <v>179</v>
      </c>
      <c r="F537" s="186" t="s">
        <v>2317</v>
      </c>
      <c r="I537" s="95"/>
      <c r="L537" s="31"/>
      <c r="M537" s="187"/>
      <c r="N537" s="54"/>
      <c r="O537" s="54"/>
      <c r="P537" s="54"/>
      <c r="Q537" s="54"/>
      <c r="R537" s="54"/>
      <c r="S537" s="54"/>
      <c r="T537" s="55"/>
      <c r="AT537" s="16" t="s">
        <v>179</v>
      </c>
      <c r="AU537" s="16" t="s">
        <v>74</v>
      </c>
    </row>
    <row r="538" spans="2:65" s="1" customFormat="1" ht="16.5" customHeight="1">
      <c r="B538" s="155"/>
      <c r="C538" s="195" t="s">
        <v>1299</v>
      </c>
      <c r="D538" s="195" t="s">
        <v>224</v>
      </c>
      <c r="E538" s="196" t="s">
        <v>2318</v>
      </c>
      <c r="F538" s="197" t="s">
        <v>2319</v>
      </c>
      <c r="G538" s="198" t="s">
        <v>355</v>
      </c>
      <c r="H538" s="199">
        <v>2</v>
      </c>
      <c r="I538" s="200"/>
      <c r="J538" s="201">
        <f>ROUND(I538*H538,2)</f>
        <v>0</v>
      </c>
      <c r="K538" s="197" t="s">
        <v>1</v>
      </c>
      <c r="L538" s="202"/>
      <c r="M538" s="203" t="s">
        <v>1</v>
      </c>
      <c r="N538" s="204" t="s">
        <v>36</v>
      </c>
      <c r="O538" s="54"/>
      <c r="P538" s="165">
        <f>O538*H538</f>
        <v>0</v>
      </c>
      <c r="Q538" s="165">
        <v>0</v>
      </c>
      <c r="R538" s="165">
        <f>Q538*H538</f>
        <v>0</v>
      </c>
      <c r="S538" s="165">
        <v>0</v>
      </c>
      <c r="T538" s="166">
        <f>S538*H538</f>
        <v>0</v>
      </c>
      <c r="AR538" s="167" t="s">
        <v>1370</v>
      </c>
      <c r="AT538" s="167" t="s">
        <v>224</v>
      </c>
      <c r="AU538" s="167" t="s">
        <v>74</v>
      </c>
      <c r="AY538" s="16" t="s">
        <v>159</v>
      </c>
      <c r="BE538" s="168">
        <f>IF(N538="základná",J538,0)</f>
        <v>0</v>
      </c>
      <c r="BF538" s="168">
        <f>IF(N538="znížená",J538,0)</f>
        <v>0</v>
      </c>
      <c r="BG538" s="168">
        <f>IF(N538="zákl. prenesená",J538,0)</f>
        <v>0</v>
      </c>
      <c r="BH538" s="168">
        <f>IF(N538="zníž. prenesená",J538,0)</f>
        <v>0</v>
      </c>
      <c r="BI538" s="168">
        <f>IF(N538="nulová",J538,0)</f>
        <v>0</v>
      </c>
      <c r="BJ538" s="16" t="s">
        <v>82</v>
      </c>
      <c r="BK538" s="168">
        <f>ROUND(I538*H538,2)</f>
        <v>0</v>
      </c>
      <c r="BL538" s="16" t="s">
        <v>737</v>
      </c>
      <c r="BM538" s="167" t="s">
        <v>1660</v>
      </c>
    </row>
    <row r="539" spans="2:65" s="1" customFormat="1" ht="28.8">
      <c r="B539" s="31"/>
      <c r="D539" s="170" t="s">
        <v>179</v>
      </c>
      <c r="F539" s="186" t="s">
        <v>2320</v>
      </c>
      <c r="I539" s="95"/>
      <c r="L539" s="31"/>
      <c r="M539" s="187"/>
      <c r="N539" s="54"/>
      <c r="O539" s="54"/>
      <c r="P539" s="54"/>
      <c r="Q539" s="54"/>
      <c r="R539" s="54"/>
      <c r="S539" s="54"/>
      <c r="T539" s="55"/>
      <c r="AT539" s="16" t="s">
        <v>179</v>
      </c>
      <c r="AU539" s="16" t="s">
        <v>74</v>
      </c>
    </row>
    <row r="540" spans="2:65" s="1" customFormat="1" ht="24" customHeight="1">
      <c r="B540" s="155"/>
      <c r="C540" s="195" t="s">
        <v>1657</v>
      </c>
      <c r="D540" s="195" t="s">
        <v>224</v>
      </c>
      <c r="E540" s="196" t="s">
        <v>2321</v>
      </c>
      <c r="F540" s="197" t="s">
        <v>2322</v>
      </c>
      <c r="G540" s="198" t="s">
        <v>355</v>
      </c>
      <c r="H540" s="199">
        <v>1</v>
      </c>
      <c r="I540" s="200"/>
      <c r="J540" s="201">
        <f>ROUND(I540*H540,2)</f>
        <v>0</v>
      </c>
      <c r="K540" s="197" t="s">
        <v>1</v>
      </c>
      <c r="L540" s="202"/>
      <c r="M540" s="203" t="s">
        <v>1</v>
      </c>
      <c r="N540" s="204" t="s">
        <v>36</v>
      </c>
      <c r="O540" s="54"/>
      <c r="P540" s="165">
        <f>O540*H540</f>
        <v>0</v>
      </c>
      <c r="Q540" s="165">
        <v>0</v>
      </c>
      <c r="R540" s="165">
        <f>Q540*H540</f>
        <v>0</v>
      </c>
      <c r="S540" s="165">
        <v>0</v>
      </c>
      <c r="T540" s="166">
        <f>S540*H540</f>
        <v>0</v>
      </c>
      <c r="AR540" s="167" t="s">
        <v>1370</v>
      </c>
      <c r="AT540" s="167" t="s">
        <v>224</v>
      </c>
      <c r="AU540" s="167" t="s">
        <v>74</v>
      </c>
      <c r="AY540" s="16" t="s">
        <v>159</v>
      </c>
      <c r="BE540" s="168">
        <f>IF(N540="základná",J540,0)</f>
        <v>0</v>
      </c>
      <c r="BF540" s="168">
        <f>IF(N540="znížená",J540,0)</f>
        <v>0</v>
      </c>
      <c r="BG540" s="168">
        <f>IF(N540="zákl. prenesená",J540,0)</f>
        <v>0</v>
      </c>
      <c r="BH540" s="168">
        <f>IF(N540="zníž. prenesená",J540,0)</f>
        <v>0</v>
      </c>
      <c r="BI540" s="168">
        <f>IF(N540="nulová",J540,0)</f>
        <v>0</v>
      </c>
      <c r="BJ540" s="16" t="s">
        <v>82</v>
      </c>
      <c r="BK540" s="168">
        <f>ROUND(I540*H540,2)</f>
        <v>0</v>
      </c>
      <c r="BL540" s="16" t="s">
        <v>737</v>
      </c>
      <c r="BM540" s="167" t="s">
        <v>1662</v>
      </c>
    </row>
    <row r="541" spans="2:65" s="1" customFormat="1" ht="28.8">
      <c r="B541" s="31"/>
      <c r="D541" s="170" t="s">
        <v>179</v>
      </c>
      <c r="F541" s="186" t="s">
        <v>2320</v>
      </c>
      <c r="I541" s="95"/>
      <c r="L541" s="31"/>
      <c r="M541" s="187"/>
      <c r="N541" s="54"/>
      <c r="O541" s="54"/>
      <c r="P541" s="54"/>
      <c r="Q541" s="54"/>
      <c r="R541" s="54"/>
      <c r="S541" s="54"/>
      <c r="T541" s="55"/>
      <c r="AT541" s="16" t="s">
        <v>179</v>
      </c>
      <c r="AU541" s="16" t="s">
        <v>74</v>
      </c>
    </row>
    <row r="542" spans="2:65" s="1" customFormat="1" ht="24" customHeight="1">
      <c r="B542" s="155"/>
      <c r="C542" s="195" t="s">
        <v>1302</v>
      </c>
      <c r="D542" s="195" t="s">
        <v>224</v>
      </c>
      <c r="E542" s="196" t="s">
        <v>2323</v>
      </c>
      <c r="F542" s="197" t="s">
        <v>2324</v>
      </c>
      <c r="G542" s="198" t="s">
        <v>355</v>
      </c>
      <c r="H542" s="199">
        <v>1</v>
      </c>
      <c r="I542" s="200"/>
      <c r="J542" s="201">
        <f>ROUND(I542*H542,2)</f>
        <v>0</v>
      </c>
      <c r="K542" s="197" t="s">
        <v>1</v>
      </c>
      <c r="L542" s="202"/>
      <c r="M542" s="203" t="s">
        <v>1</v>
      </c>
      <c r="N542" s="204" t="s">
        <v>36</v>
      </c>
      <c r="O542" s="54"/>
      <c r="P542" s="165">
        <f>O542*H542</f>
        <v>0</v>
      </c>
      <c r="Q542" s="165">
        <v>0</v>
      </c>
      <c r="R542" s="165">
        <f>Q542*H542</f>
        <v>0</v>
      </c>
      <c r="S542" s="165">
        <v>0</v>
      </c>
      <c r="T542" s="166">
        <f>S542*H542</f>
        <v>0</v>
      </c>
      <c r="AR542" s="167" t="s">
        <v>1370</v>
      </c>
      <c r="AT542" s="167" t="s">
        <v>224</v>
      </c>
      <c r="AU542" s="167" t="s">
        <v>74</v>
      </c>
      <c r="AY542" s="16" t="s">
        <v>159</v>
      </c>
      <c r="BE542" s="168">
        <f>IF(N542="základná",J542,0)</f>
        <v>0</v>
      </c>
      <c r="BF542" s="168">
        <f>IF(N542="znížená",J542,0)</f>
        <v>0</v>
      </c>
      <c r="BG542" s="168">
        <f>IF(N542="zákl. prenesená",J542,0)</f>
        <v>0</v>
      </c>
      <c r="BH542" s="168">
        <f>IF(N542="zníž. prenesená",J542,0)</f>
        <v>0</v>
      </c>
      <c r="BI542" s="168">
        <f>IF(N542="nulová",J542,0)</f>
        <v>0</v>
      </c>
      <c r="BJ542" s="16" t="s">
        <v>82</v>
      </c>
      <c r="BK542" s="168">
        <f>ROUND(I542*H542,2)</f>
        <v>0</v>
      </c>
      <c r="BL542" s="16" t="s">
        <v>737</v>
      </c>
      <c r="BM542" s="167" t="s">
        <v>2325</v>
      </c>
    </row>
    <row r="543" spans="2:65" s="1" customFormat="1" ht="38.4">
      <c r="B543" s="31"/>
      <c r="D543" s="170" t="s">
        <v>179</v>
      </c>
      <c r="F543" s="186" t="s">
        <v>2326</v>
      </c>
      <c r="I543" s="95"/>
      <c r="L543" s="31"/>
      <c r="M543" s="187"/>
      <c r="N543" s="54"/>
      <c r="O543" s="54"/>
      <c r="P543" s="54"/>
      <c r="Q543" s="54"/>
      <c r="R543" s="54"/>
      <c r="S543" s="54"/>
      <c r="T543" s="55"/>
      <c r="AT543" s="16" t="s">
        <v>179</v>
      </c>
      <c r="AU543" s="16" t="s">
        <v>74</v>
      </c>
    </row>
    <row r="544" spans="2:65" s="1" customFormat="1" ht="16.5" customHeight="1">
      <c r="B544" s="155"/>
      <c r="C544" s="195" t="s">
        <v>2327</v>
      </c>
      <c r="D544" s="195" t="s">
        <v>224</v>
      </c>
      <c r="E544" s="196" t="s">
        <v>2268</v>
      </c>
      <c r="F544" s="197" t="s">
        <v>2269</v>
      </c>
      <c r="G544" s="198" t="s">
        <v>355</v>
      </c>
      <c r="H544" s="199">
        <v>8</v>
      </c>
      <c r="I544" s="200"/>
      <c r="J544" s="201">
        <f>ROUND(I544*H544,2)</f>
        <v>0</v>
      </c>
      <c r="K544" s="197" t="s">
        <v>1</v>
      </c>
      <c r="L544" s="202"/>
      <c r="M544" s="203" t="s">
        <v>1</v>
      </c>
      <c r="N544" s="204" t="s">
        <v>36</v>
      </c>
      <c r="O544" s="54"/>
      <c r="P544" s="165">
        <f>O544*H544</f>
        <v>0</v>
      </c>
      <c r="Q544" s="165">
        <v>0</v>
      </c>
      <c r="R544" s="165">
        <f>Q544*H544</f>
        <v>0</v>
      </c>
      <c r="S544" s="165">
        <v>0</v>
      </c>
      <c r="T544" s="166">
        <f>S544*H544</f>
        <v>0</v>
      </c>
      <c r="AR544" s="167" t="s">
        <v>1370</v>
      </c>
      <c r="AT544" s="167" t="s">
        <v>224</v>
      </c>
      <c r="AU544" s="167" t="s">
        <v>74</v>
      </c>
      <c r="AY544" s="16" t="s">
        <v>159</v>
      </c>
      <c r="BE544" s="168">
        <f>IF(N544="základná",J544,0)</f>
        <v>0</v>
      </c>
      <c r="BF544" s="168">
        <f>IF(N544="znížená",J544,0)</f>
        <v>0</v>
      </c>
      <c r="BG544" s="168">
        <f>IF(N544="zákl. prenesená",J544,0)</f>
        <v>0</v>
      </c>
      <c r="BH544" s="168">
        <f>IF(N544="zníž. prenesená",J544,0)</f>
        <v>0</v>
      </c>
      <c r="BI544" s="168">
        <f>IF(N544="nulová",J544,0)</f>
        <v>0</v>
      </c>
      <c r="BJ544" s="16" t="s">
        <v>82</v>
      </c>
      <c r="BK544" s="168">
        <f>ROUND(I544*H544,2)</f>
        <v>0</v>
      </c>
      <c r="BL544" s="16" t="s">
        <v>737</v>
      </c>
      <c r="BM544" s="167" t="s">
        <v>2328</v>
      </c>
    </row>
    <row r="545" spans="2:65" s="1" customFormat="1" ht="24" customHeight="1">
      <c r="B545" s="155"/>
      <c r="C545" s="195" t="s">
        <v>1305</v>
      </c>
      <c r="D545" s="195" t="s">
        <v>224</v>
      </c>
      <c r="E545" s="196" t="s">
        <v>2329</v>
      </c>
      <c r="F545" s="197" t="s">
        <v>2330</v>
      </c>
      <c r="G545" s="198" t="s">
        <v>355</v>
      </c>
      <c r="H545" s="199">
        <v>2</v>
      </c>
      <c r="I545" s="200"/>
      <c r="J545" s="201">
        <f>ROUND(I545*H545,2)</f>
        <v>0</v>
      </c>
      <c r="K545" s="197" t="s">
        <v>1</v>
      </c>
      <c r="L545" s="202"/>
      <c r="M545" s="203" t="s">
        <v>1</v>
      </c>
      <c r="N545" s="204" t="s">
        <v>36</v>
      </c>
      <c r="O545" s="54"/>
      <c r="P545" s="165">
        <f>O545*H545</f>
        <v>0</v>
      </c>
      <c r="Q545" s="165">
        <v>0</v>
      </c>
      <c r="R545" s="165">
        <f>Q545*H545</f>
        <v>0</v>
      </c>
      <c r="S545" s="165">
        <v>0</v>
      </c>
      <c r="T545" s="166">
        <f>S545*H545</f>
        <v>0</v>
      </c>
      <c r="AR545" s="167" t="s">
        <v>1370</v>
      </c>
      <c r="AT545" s="167" t="s">
        <v>224</v>
      </c>
      <c r="AU545" s="167" t="s">
        <v>74</v>
      </c>
      <c r="AY545" s="16" t="s">
        <v>159</v>
      </c>
      <c r="BE545" s="168">
        <f>IF(N545="základná",J545,0)</f>
        <v>0</v>
      </c>
      <c r="BF545" s="168">
        <f>IF(N545="znížená",J545,0)</f>
        <v>0</v>
      </c>
      <c r="BG545" s="168">
        <f>IF(N545="zákl. prenesená",J545,0)</f>
        <v>0</v>
      </c>
      <c r="BH545" s="168">
        <f>IF(N545="zníž. prenesená",J545,0)</f>
        <v>0</v>
      </c>
      <c r="BI545" s="168">
        <f>IF(N545="nulová",J545,0)</f>
        <v>0</v>
      </c>
      <c r="BJ545" s="16" t="s">
        <v>82</v>
      </c>
      <c r="BK545" s="168">
        <f>ROUND(I545*H545,2)</f>
        <v>0</v>
      </c>
      <c r="BL545" s="16" t="s">
        <v>737</v>
      </c>
      <c r="BM545" s="167" t="s">
        <v>2331</v>
      </c>
    </row>
    <row r="546" spans="2:65" s="1" customFormat="1" ht="28.8">
      <c r="B546" s="31"/>
      <c r="D546" s="170" t="s">
        <v>179</v>
      </c>
      <c r="F546" s="186" t="s">
        <v>2332</v>
      </c>
      <c r="I546" s="95"/>
      <c r="L546" s="31"/>
      <c r="M546" s="187"/>
      <c r="N546" s="54"/>
      <c r="O546" s="54"/>
      <c r="P546" s="54"/>
      <c r="Q546" s="54"/>
      <c r="R546" s="54"/>
      <c r="S546" s="54"/>
      <c r="T546" s="55"/>
      <c r="AT546" s="16" t="s">
        <v>179</v>
      </c>
      <c r="AU546" s="16" t="s">
        <v>74</v>
      </c>
    </row>
    <row r="547" spans="2:65" s="1" customFormat="1" ht="24" customHeight="1">
      <c r="B547" s="155"/>
      <c r="C547" s="195" t="s">
        <v>2333</v>
      </c>
      <c r="D547" s="195" t="s">
        <v>224</v>
      </c>
      <c r="E547" s="196" t="s">
        <v>2334</v>
      </c>
      <c r="F547" s="197" t="s">
        <v>2335</v>
      </c>
      <c r="G547" s="198" t="s">
        <v>355</v>
      </c>
      <c r="H547" s="199">
        <v>1</v>
      </c>
      <c r="I547" s="200"/>
      <c r="J547" s="201">
        <f>ROUND(I547*H547,2)</f>
        <v>0</v>
      </c>
      <c r="K547" s="197" t="s">
        <v>1</v>
      </c>
      <c r="L547" s="202"/>
      <c r="M547" s="203" t="s">
        <v>1</v>
      </c>
      <c r="N547" s="204" t="s">
        <v>36</v>
      </c>
      <c r="O547" s="54"/>
      <c r="P547" s="165">
        <f>O547*H547</f>
        <v>0</v>
      </c>
      <c r="Q547" s="165">
        <v>0</v>
      </c>
      <c r="R547" s="165">
        <f>Q547*H547</f>
        <v>0</v>
      </c>
      <c r="S547" s="165">
        <v>0</v>
      </c>
      <c r="T547" s="166">
        <f>S547*H547</f>
        <v>0</v>
      </c>
      <c r="AR547" s="167" t="s">
        <v>1370</v>
      </c>
      <c r="AT547" s="167" t="s">
        <v>224</v>
      </c>
      <c r="AU547" s="167" t="s">
        <v>74</v>
      </c>
      <c r="AY547" s="16" t="s">
        <v>159</v>
      </c>
      <c r="BE547" s="168">
        <f>IF(N547="základná",J547,0)</f>
        <v>0</v>
      </c>
      <c r="BF547" s="168">
        <f>IF(N547="znížená",J547,0)</f>
        <v>0</v>
      </c>
      <c r="BG547" s="168">
        <f>IF(N547="zákl. prenesená",J547,0)</f>
        <v>0</v>
      </c>
      <c r="BH547" s="168">
        <f>IF(N547="zníž. prenesená",J547,0)</f>
        <v>0</v>
      </c>
      <c r="BI547" s="168">
        <f>IF(N547="nulová",J547,0)</f>
        <v>0</v>
      </c>
      <c r="BJ547" s="16" t="s">
        <v>82</v>
      </c>
      <c r="BK547" s="168">
        <f>ROUND(I547*H547,2)</f>
        <v>0</v>
      </c>
      <c r="BL547" s="16" t="s">
        <v>737</v>
      </c>
      <c r="BM547" s="167" t="s">
        <v>2336</v>
      </c>
    </row>
    <row r="548" spans="2:65" s="1" customFormat="1" ht="96">
      <c r="B548" s="31"/>
      <c r="D548" s="170" t="s">
        <v>179</v>
      </c>
      <c r="F548" s="186" t="s">
        <v>2337</v>
      </c>
      <c r="I548" s="95"/>
      <c r="L548" s="31"/>
      <c r="M548" s="187"/>
      <c r="N548" s="54"/>
      <c r="O548" s="54"/>
      <c r="P548" s="54"/>
      <c r="Q548" s="54"/>
      <c r="R548" s="54"/>
      <c r="S548" s="54"/>
      <c r="T548" s="55"/>
      <c r="AT548" s="16" t="s">
        <v>179</v>
      </c>
      <c r="AU548" s="16" t="s">
        <v>74</v>
      </c>
    </row>
    <row r="549" spans="2:65" s="1" customFormat="1" ht="24" customHeight="1">
      <c r="B549" s="155"/>
      <c r="C549" s="195" t="s">
        <v>1308</v>
      </c>
      <c r="D549" s="195" t="s">
        <v>224</v>
      </c>
      <c r="E549" s="196" t="s">
        <v>2338</v>
      </c>
      <c r="F549" s="197" t="s">
        <v>2339</v>
      </c>
      <c r="G549" s="198" t="s">
        <v>355</v>
      </c>
      <c r="H549" s="199">
        <v>3</v>
      </c>
      <c r="I549" s="200"/>
      <c r="J549" s="201">
        <f>ROUND(I549*H549,2)</f>
        <v>0</v>
      </c>
      <c r="K549" s="197" t="s">
        <v>1</v>
      </c>
      <c r="L549" s="202"/>
      <c r="M549" s="203" t="s">
        <v>1</v>
      </c>
      <c r="N549" s="204" t="s">
        <v>36</v>
      </c>
      <c r="O549" s="54"/>
      <c r="P549" s="165">
        <f>O549*H549</f>
        <v>0</v>
      </c>
      <c r="Q549" s="165">
        <v>0</v>
      </c>
      <c r="R549" s="165">
        <f>Q549*H549</f>
        <v>0</v>
      </c>
      <c r="S549" s="165">
        <v>0</v>
      </c>
      <c r="T549" s="166">
        <f>S549*H549</f>
        <v>0</v>
      </c>
      <c r="AR549" s="167" t="s">
        <v>1370</v>
      </c>
      <c r="AT549" s="167" t="s">
        <v>224</v>
      </c>
      <c r="AU549" s="167" t="s">
        <v>74</v>
      </c>
      <c r="AY549" s="16" t="s">
        <v>159</v>
      </c>
      <c r="BE549" s="168">
        <f>IF(N549="základná",J549,0)</f>
        <v>0</v>
      </c>
      <c r="BF549" s="168">
        <f>IF(N549="znížená",J549,0)</f>
        <v>0</v>
      </c>
      <c r="BG549" s="168">
        <f>IF(N549="zákl. prenesená",J549,0)</f>
        <v>0</v>
      </c>
      <c r="BH549" s="168">
        <f>IF(N549="zníž. prenesená",J549,0)</f>
        <v>0</v>
      </c>
      <c r="BI549" s="168">
        <f>IF(N549="nulová",J549,0)</f>
        <v>0</v>
      </c>
      <c r="BJ549" s="16" t="s">
        <v>82</v>
      </c>
      <c r="BK549" s="168">
        <f>ROUND(I549*H549,2)</f>
        <v>0</v>
      </c>
      <c r="BL549" s="16" t="s">
        <v>737</v>
      </c>
      <c r="BM549" s="167" t="s">
        <v>2340</v>
      </c>
    </row>
    <row r="550" spans="2:65" s="1" customFormat="1" ht="76.8">
      <c r="B550" s="31"/>
      <c r="D550" s="170" t="s">
        <v>179</v>
      </c>
      <c r="F550" s="186" t="s">
        <v>2341</v>
      </c>
      <c r="I550" s="95"/>
      <c r="L550" s="31"/>
      <c r="M550" s="187"/>
      <c r="N550" s="54"/>
      <c r="O550" s="54"/>
      <c r="P550" s="54"/>
      <c r="Q550" s="54"/>
      <c r="R550" s="54"/>
      <c r="S550" s="54"/>
      <c r="T550" s="55"/>
      <c r="AT550" s="16" t="s">
        <v>179</v>
      </c>
      <c r="AU550" s="16" t="s">
        <v>74</v>
      </c>
    </row>
    <row r="551" spans="2:65" s="1" customFormat="1" ht="24" customHeight="1">
      <c r="B551" s="155"/>
      <c r="C551" s="195" t="s">
        <v>2342</v>
      </c>
      <c r="D551" s="195" t="s">
        <v>224</v>
      </c>
      <c r="E551" s="196" t="s">
        <v>2343</v>
      </c>
      <c r="F551" s="197" t="s">
        <v>2344</v>
      </c>
      <c r="G551" s="198" t="s">
        <v>355</v>
      </c>
      <c r="H551" s="199">
        <v>1</v>
      </c>
      <c r="I551" s="200"/>
      <c r="J551" s="201">
        <f>ROUND(I551*H551,2)</f>
        <v>0</v>
      </c>
      <c r="K551" s="197" t="s">
        <v>1</v>
      </c>
      <c r="L551" s="202"/>
      <c r="M551" s="203" t="s">
        <v>1</v>
      </c>
      <c r="N551" s="204" t="s">
        <v>36</v>
      </c>
      <c r="O551" s="54"/>
      <c r="P551" s="165">
        <f>O551*H551</f>
        <v>0</v>
      </c>
      <c r="Q551" s="165">
        <v>0</v>
      </c>
      <c r="R551" s="165">
        <f>Q551*H551</f>
        <v>0</v>
      </c>
      <c r="S551" s="165">
        <v>0</v>
      </c>
      <c r="T551" s="166">
        <f>S551*H551</f>
        <v>0</v>
      </c>
      <c r="AR551" s="167" t="s">
        <v>1370</v>
      </c>
      <c r="AT551" s="167" t="s">
        <v>224</v>
      </c>
      <c r="AU551" s="167" t="s">
        <v>74</v>
      </c>
      <c r="AY551" s="16" t="s">
        <v>159</v>
      </c>
      <c r="BE551" s="168">
        <f>IF(N551="základná",J551,0)</f>
        <v>0</v>
      </c>
      <c r="BF551" s="168">
        <f>IF(N551="znížená",J551,0)</f>
        <v>0</v>
      </c>
      <c r="BG551" s="168">
        <f>IF(N551="zákl. prenesená",J551,0)</f>
        <v>0</v>
      </c>
      <c r="BH551" s="168">
        <f>IF(N551="zníž. prenesená",J551,0)</f>
        <v>0</v>
      </c>
      <c r="BI551" s="168">
        <f>IF(N551="nulová",J551,0)</f>
        <v>0</v>
      </c>
      <c r="BJ551" s="16" t="s">
        <v>82</v>
      </c>
      <c r="BK551" s="168">
        <f>ROUND(I551*H551,2)</f>
        <v>0</v>
      </c>
      <c r="BL551" s="16" t="s">
        <v>737</v>
      </c>
      <c r="BM551" s="167" t="s">
        <v>2345</v>
      </c>
    </row>
    <row r="552" spans="2:65" s="1" customFormat="1" ht="86.4">
      <c r="B552" s="31"/>
      <c r="D552" s="170" t="s">
        <v>179</v>
      </c>
      <c r="F552" s="186" t="s">
        <v>2346</v>
      </c>
      <c r="I552" s="95"/>
      <c r="L552" s="31"/>
      <c r="M552" s="187"/>
      <c r="N552" s="54"/>
      <c r="O552" s="54"/>
      <c r="P552" s="54"/>
      <c r="Q552" s="54"/>
      <c r="R552" s="54"/>
      <c r="S552" s="54"/>
      <c r="T552" s="55"/>
      <c r="AT552" s="16" t="s">
        <v>179</v>
      </c>
      <c r="AU552" s="16" t="s">
        <v>74</v>
      </c>
    </row>
    <row r="553" spans="2:65" s="1" customFormat="1" ht="16.5" customHeight="1">
      <c r="B553" s="155"/>
      <c r="C553" s="195" t="s">
        <v>1311</v>
      </c>
      <c r="D553" s="195" t="s">
        <v>224</v>
      </c>
      <c r="E553" s="196" t="s">
        <v>2347</v>
      </c>
      <c r="F553" s="197" t="s">
        <v>2348</v>
      </c>
      <c r="G553" s="198" t="s">
        <v>355</v>
      </c>
      <c r="H553" s="199">
        <v>2</v>
      </c>
      <c r="I553" s="200"/>
      <c r="J553" s="201">
        <f>ROUND(I553*H553,2)</f>
        <v>0</v>
      </c>
      <c r="K553" s="197" t="s">
        <v>1</v>
      </c>
      <c r="L553" s="202"/>
      <c r="M553" s="203" t="s">
        <v>1</v>
      </c>
      <c r="N553" s="204" t="s">
        <v>36</v>
      </c>
      <c r="O553" s="54"/>
      <c r="P553" s="165">
        <f>O553*H553</f>
        <v>0</v>
      </c>
      <c r="Q553" s="165">
        <v>0</v>
      </c>
      <c r="R553" s="165">
        <f>Q553*H553</f>
        <v>0</v>
      </c>
      <c r="S553" s="165">
        <v>0</v>
      </c>
      <c r="T553" s="166">
        <f>S553*H553</f>
        <v>0</v>
      </c>
      <c r="AR553" s="167" t="s">
        <v>1370</v>
      </c>
      <c r="AT553" s="167" t="s">
        <v>224</v>
      </c>
      <c r="AU553" s="167" t="s">
        <v>74</v>
      </c>
      <c r="AY553" s="16" t="s">
        <v>159</v>
      </c>
      <c r="BE553" s="168">
        <f>IF(N553="základná",J553,0)</f>
        <v>0</v>
      </c>
      <c r="BF553" s="168">
        <f>IF(N553="znížená",J553,0)</f>
        <v>0</v>
      </c>
      <c r="BG553" s="168">
        <f>IF(N553="zákl. prenesená",J553,0)</f>
        <v>0</v>
      </c>
      <c r="BH553" s="168">
        <f>IF(N553="zníž. prenesená",J553,0)</f>
        <v>0</v>
      </c>
      <c r="BI553" s="168">
        <f>IF(N553="nulová",J553,0)</f>
        <v>0</v>
      </c>
      <c r="BJ553" s="16" t="s">
        <v>82</v>
      </c>
      <c r="BK553" s="168">
        <f>ROUND(I553*H553,2)</f>
        <v>0</v>
      </c>
      <c r="BL553" s="16" t="s">
        <v>737</v>
      </c>
      <c r="BM553" s="167" t="s">
        <v>2349</v>
      </c>
    </row>
    <row r="554" spans="2:65" s="1" customFormat="1" ht="144">
      <c r="B554" s="31"/>
      <c r="D554" s="170" t="s">
        <v>179</v>
      </c>
      <c r="F554" s="186" t="s">
        <v>2350</v>
      </c>
      <c r="I554" s="95"/>
      <c r="L554" s="31"/>
      <c r="M554" s="187"/>
      <c r="N554" s="54"/>
      <c r="O554" s="54"/>
      <c r="P554" s="54"/>
      <c r="Q554" s="54"/>
      <c r="R554" s="54"/>
      <c r="S554" s="54"/>
      <c r="T554" s="55"/>
      <c r="AT554" s="16" t="s">
        <v>179</v>
      </c>
      <c r="AU554" s="16" t="s">
        <v>74</v>
      </c>
    </row>
    <row r="555" spans="2:65" s="1" customFormat="1" ht="16.5" customHeight="1">
      <c r="B555" s="155"/>
      <c r="C555" s="195" t="s">
        <v>2351</v>
      </c>
      <c r="D555" s="195" t="s">
        <v>224</v>
      </c>
      <c r="E555" s="196" t="s">
        <v>2352</v>
      </c>
      <c r="F555" s="197" t="s">
        <v>2353</v>
      </c>
      <c r="G555" s="198" t="s">
        <v>355</v>
      </c>
      <c r="H555" s="199">
        <v>11</v>
      </c>
      <c r="I555" s="200"/>
      <c r="J555" s="201">
        <f>ROUND(I555*H555,2)</f>
        <v>0</v>
      </c>
      <c r="K555" s="197" t="s">
        <v>1</v>
      </c>
      <c r="L555" s="202"/>
      <c r="M555" s="203" t="s">
        <v>1</v>
      </c>
      <c r="N555" s="204" t="s">
        <v>36</v>
      </c>
      <c r="O555" s="54"/>
      <c r="P555" s="165">
        <f>O555*H555</f>
        <v>0</v>
      </c>
      <c r="Q555" s="165">
        <v>0</v>
      </c>
      <c r="R555" s="165">
        <f>Q555*H555</f>
        <v>0</v>
      </c>
      <c r="S555" s="165">
        <v>0</v>
      </c>
      <c r="T555" s="166">
        <f>S555*H555</f>
        <v>0</v>
      </c>
      <c r="AR555" s="167" t="s">
        <v>1370</v>
      </c>
      <c r="AT555" s="167" t="s">
        <v>224</v>
      </c>
      <c r="AU555" s="167" t="s">
        <v>74</v>
      </c>
      <c r="AY555" s="16" t="s">
        <v>159</v>
      </c>
      <c r="BE555" s="168">
        <f>IF(N555="základná",J555,0)</f>
        <v>0</v>
      </c>
      <c r="BF555" s="168">
        <f>IF(N555="znížená",J555,0)</f>
        <v>0</v>
      </c>
      <c r="BG555" s="168">
        <f>IF(N555="zákl. prenesená",J555,0)</f>
        <v>0</v>
      </c>
      <c r="BH555" s="168">
        <f>IF(N555="zníž. prenesená",J555,0)</f>
        <v>0</v>
      </c>
      <c r="BI555" s="168">
        <f>IF(N555="nulová",J555,0)</f>
        <v>0</v>
      </c>
      <c r="BJ555" s="16" t="s">
        <v>82</v>
      </c>
      <c r="BK555" s="168">
        <f>ROUND(I555*H555,2)</f>
        <v>0</v>
      </c>
      <c r="BL555" s="16" t="s">
        <v>737</v>
      </c>
      <c r="BM555" s="167" t="s">
        <v>2354</v>
      </c>
    </row>
    <row r="556" spans="2:65" s="1" customFormat="1" ht="76.8">
      <c r="B556" s="31"/>
      <c r="D556" s="170" t="s">
        <v>179</v>
      </c>
      <c r="F556" s="186" t="s">
        <v>2355</v>
      </c>
      <c r="I556" s="95"/>
      <c r="L556" s="31"/>
      <c r="M556" s="187"/>
      <c r="N556" s="54"/>
      <c r="O556" s="54"/>
      <c r="P556" s="54"/>
      <c r="Q556" s="54"/>
      <c r="R556" s="54"/>
      <c r="S556" s="54"/>
      <c r="T556" s="55"/>
      <c r="AT556" s="16" t="s">
        <v>179</v>
      </c>
      <c r="AU556" s="16" t="s">
        <v>74</v>
      </c>
    </row>
    <row r="557" spans="2:65" s="1" customFormat="1" ht="16.5" customHeight="1">
      <c r="B557" s="155"/>
      <c r="C557" s="195" t="s">
        <v>1314</v>
      </c>
      <c r="D557" s="195" t="s">
        <v>224</v>
      </c>
      <c r="E557" s="196" t="s">
        <v>2356</v>
      </c>
      <c r="F557" s="197" t="s">
        <v>2357</v>
      </c>
      <c r="G557" s="198" t="s">
        <v>355</v>
      </c>
      <c r="H557" s="199">
        <v>2</v>
      </c>
      <c r="I557" s="200"/>
      <c r="J557" s="201">
        <f>ROUND(I557*H557,2)</f>
        <v>0</v>
      </c>
      <c r="K557" s="197" t="s">
        <v>1</v>
      </c>
      <c r="L557" s="202"/>
      <c r="M557" s="203" t="s">
        <v>1</v>
      </c>
      <c r="N557" s="204" t="s">
        <v>36</v>
      </c>
      <c r="O557" s="54"/>
      <c r="P557" s="165">
        <f>O557*H557</f>
        <v>0</v>
      </c>
      <c r="Q557" s="165">
        <v>0</v>
      </c>
      <c r="R557" s="165">
        <f>Q557*H557</f>
        <v>0</v>
      </c>
      <c r="S557" s="165">
        <v>0</v>
      </c>
      <c r="T557" s="166">
        <f>S557*H557</f>
        <v>0</v>
      </c>
      <c r="AR557" s="167" t="s">
        <v>1370</v>
      </c>
      <c r="AT557" s="167" t="s">
        <v>224</v>
      </c>
      <c r="AU557" s="167" t="s">
        <v>74</v>
      </c>
      <c r="AY557" s="16" t="s">
        <v>159</v>
      </c>
      <c r="BE557" s="168">
        <f>IF(N557="základná",J557,0)</f>
        <v>0</v>
      </c>
      <c r="BF557" s="168">
        <f>IF(N557="znížená",J557,0)</f>
        <v>0</v>
      </c>
      <c r="BG557" s="168">
        <f>IF(N557="zákl. prenesená",J557,0)</f>
        <v>0</v>
      </c>
      <c r="BH557" s="168">
        <f>IF(N557="zníž. prenesená",J557,0)</f>
        <v>0</v>
      </c>
      <c r="BI557" s="168">
        <f>IF(N557="nulová",J557,0)</f>
        <v>0</v>
      </c>
      <c r="BJ557" s="16" t="s">
        <v>82</v>
      </c>
      <c r="BK557" s="168">
        <f>ROUND(I557*H557,2)</f>
        <v>0</v>
      </c>
      <c r="BL557" s="16" t="s">
        <v>737</v>
      </c>
      <c r="BM557" s="167" t="s">
        <v>2358</v>
      </c>
    </row>
    <row r="558" spans="2:65" s="1" customFormat="1" ht="24" customHeight="1">
      <c r="B558" s="155"/>
      <c r="C558" s="195" t="s">
        <v>2359</v>
      </c>
      <c r="D558" s="195" t="s">
        <v>224</v>
      </c>
      <c r="E558" s="196" t="s">
        <v>2360</v>
      </c>
      <c r="F558" s="197" t="s">
        <v>2361</v>
      </c>
      <c r="G558" s="198" t="s">
        <v>355</v>
      </c>
      <c r="H558" s="199">
        <v>3</v>
      </c>
      <c r="I558" s="200"/>
      <c r="J558" s="201">
        <f>ROUND(I558*H558,2)</f>
        <v>0</v>
      </c>
      <c r="K558" s="197" t="s">
        <v>1</v>
      </c>
      <c r="L558" s="202"/>
      <c r="M558" s="203" t="s">
        <v>1</v>
      </c>
      <c r="N558" s="204" t="s">
        <v>36</v>
      </c>
      <c r="O558" s="54"/>
      <c r="P558" s="165">
        <f>O558*H558</f>
        <v>0</v>
      </c>
      <c r="Q558" s="165">
        <v>0</v>
      </c>
      <c r="R558" s="165">
        <f>Q558*H558</f>
        <v>0</v>
      </c>
      <c r="S558" s="165">
        <v>0</v>
      </c>
      <c r="T558" s="166">
        <f>S558*H558</f>
        <v>0</v>
      </c>
      <c r="AR558" s="167" t="s">
        <v>1370</v>
      </c>
      <c r="AT558" s="167" t="s">
        <v>224</v>
      </c>
      <c r="AU558" s="167" t="s">
        <v>74</v>
      </c>
      <c r="AY558" s="16" t="s">
        <v>159</v>
      </c>
      <c r="BE558" s="168">
        <f>IF(N558="základná",J558,0)</f>
        <v>0</v>
      </c>
      <c r="BF558" s="168">
        <f>IF(N558="znížená",J558,0)</f>
        <v>0</v>
      </c>
      <c r="BG558" s="168">
        <f>IF(N558="zákl. prenesená",J558,0)</f>
        <v>0</v>
      </c>
      <c r="BH558" s="168">
        <f>IF(N558="zníž. prenesená",J558,0)</f>
        <v>0</v>
      </c>
      <c r="BI558" s="168">
        <f>IF(N558="nulová",J558,0)</f>
        <v>0</v>
      </c>
      <c r="BJ558" s="16" t="s">
        <v>82</v>
      </c>
      <c r="BK558" s="168">
        <f>ROUND(I558*H558,2)</f>
        <v>0</v>
      </c>
      <c r="BL558" s="16" t="s">
        <v>737</v>
      </c>
      <c r="BM558" s="167" t="s">
        <v>2362</v>
      </c>
    </row>
    <row r="559" spans="2:65" s="1" customFormat="1" ht="48">
      <c r="B559" s="31"/>
      <c r="D559" s="170" t="s">
        <v>179</v>
      </c>
      <c r="F559" s="186" t="s">
        <v>2363</v>
      </c>
      <c r="I559" s="95"/>
      <c r="L559" s="31"/>
      <c r="M559" s="187"/>
      <c r="N559" s="54"/>
      <c r="O559" s="54"/>
      <c r="P559" s="54"/>
      <c r="Q559" s="54"/>
      <c r="R559" s="54"/>
      <c r="S559" s="54"/>
      <c r="T559" s="55"/>
      <c r="AT559" s="16" t="s">
        <v>179</v>
      </c>
      <c r="AU559" s="16" t="s">
        <v>74</v>
      </c>
    </row>
    <row r="560" spans="2:65" s="1" customFormat="1" ht="16.5" customHeight="1">
      <c r="B560" s="155"/>
      <c r="C560" s="195" t="s">
        <v>1317</v>
      </c>
      <c r="D560" s="195" t="s">
        <v>224</v>
      </c>
      <c r="E560" s="196" t="s">
        <v>2364</v>
      </c>
      <c r="F560" s="197" t="s">
        <v>2365</v>
      </c>
      <c r="G560" s="198" t="s">
        <v>355</v>
      </c>
      <c r="H560" s="199">
        <v>3</v>
      </c>
      <c r="I560" s="200"/>
      <c r="J560" s="201">
        <f>ROUND(I560*H560,2)</f>
        <v>0</v>
      </c>
      <c r="K560" s="197" t="s">
        <v>1</v>
      </c>
      <c r="L560" s="202"/>
      <c r="M560" s="203" t="s">
        <v>1</v>
      </c>
      <c r="N560" s="204" t="s">
        <v>36</v>
      </c>
      <c r="O560" s="54"/>
      <c r="P560" s="165">
        <f>O560*H560</f>
        <v>0</v>
      </c>
      <c r="Q560" s="165">
        <v>0</v>
      </c>
      <c r="R560" s="165">
        <f>Q560*H560</f>
        <v>0</v>
      </c>
      <c r="S560" s="165">
        <v>0</v>
      </c>
      <c r="T560" s="166">
        <f>S560*H560</f>
        <v>0</v>
      </c>
      <c r="AR560" s="167" t="s">
        <v>1370</v>
      </c>
      <c r="AT560" s="167" t="s">
        <v>224</v>
      </c>
      <c r="AU560" s="167" t="s">
        <v>74</v>
      </c>
      <c r="AY560" s="16" t="s">
        <v>159</v>
      </c>
      <c r="BE560" s="168">
        <f>IF(N560="základná",J560,0)</f>
        <v>0</v>
      </c>
      <c r="BF560" s="168">
        <f>IF(N560="znížená",J560,0)</f>
        <v>0</v>
      </c>
      <c r="BG560" s="168">
        <f>IF(N560="zákl. prenesená",J560,0)</f>
        <v>0</v>
      </c>
      <c r="BH560" s="168">
        <f>IF(N560="zníž. prenesená",J560,0)</f>
        <v>0</v>
      </c>
      <c r="BI560" s="168">
        <f>IF(N560="nulová",J560,0)</f>
        <v>0</v>
      </c>
      <c r="BJ560" s="16" t="s">
        <v>82</v>
      </c>
      <c r="BK560" s="168">
        <f>ROUND(I560*H560,2)</f>
        <v>0</v>
      </c>
      <c r="BL560" s="16" t="s">
        <v>737</v>
      </c>
      <c r="BM560" s="167" t="s">
        <v>2366</v>
      </c>
    </row>
    <row r="561" spans="2:65" s="1" customFormat="1" ht="48">
      <c r="B561" s="31"/>
      <c r="D561" s="170" t="s">
        <v>179</v>
      </c>
      <c r="F561" s="186" t="s">
        <v>2367</v>
      </c>
      <c r="I561" s="95"/>
      <c r="L561" s="31"/>
      <c r="M561" s="187"/>
      <c r="N561" s="54"/>
      <c r="O561" s="54"/>
      <c r="P561" s="54"/>
      <c r="Q561" s="54"/>
      <c r="R561" s="54"/>
      <c r="S561" s="54"/>
      <c r="T561" s="55"/>
      <c r="AT561" s="16" t="s">
        <v>179</v>
      </c>
      <c r="AU561" s="16" t="s">
        <v>74</v>
      </c>
    </row>
    <row r="562" spans="2:65" s="1" customFormat="1" ht="16.5" customHeight="1">
      <c r="B562" s="155"/>
      <c r="C562" s="195" t="s">
        <v>2368</v>
      </c>
      <c r="D562" s="195" t="s">
        <v>224</v>
      </c>
      <c r="E562" s="196" t="s">
        <v>2369</v>
      </c>
      <c r="F562" s="197" t="s">
        <v>2370</v>
      </c>
      <c r="G562" s="198" t="s">
        <v>355</v>
      </c>
      <c r="H562" s="199">
        <v>3</v>
      </c>
      <c r="I562" s="200"/>
      <c r="J562" s="201">
        <f>ROUND(I562*H562,2)</f>
        <v>0</v>
      </c>
      <c r="K562" s="197" t="s">
        <v>1</v>
      </c>
      <c r="L562" s="202"/>
      <c r="M562" s="203" t="s">
        <v>1</v>
      </c>
      <c r="N562" s="204" t="s">
        <v>36</v>
      </c>
      <c r="O562" s="54"/>
      <c r="P562" s="165">
        <f>O562*H562</f>
        <v>0</v>
      </c>
      <c r="Q562" s="165">
        <v>0</v>
      </c>
      <c r="R562" s="165">
        <f>Q562*H562</f>
        <v>0</v>
      </c>
      <c r="S562" s="165">
        <v>0</v>
      </c>
      <c r="T562" s="166">
        <f>S562*H562</f>
        <v>0</v>
      </c>
      <c r="AR562" s="167" t="s">
        <v>1370</v>
      </c>
      <c r="AT562" s="167" t="s">
        <v>224</v>
      </c>
      <c r="AU562" s="167" t="s">
        <v>74</v>
      </c>
      <c r="AY562" s="16" t="s">
        <v>159</v>
      </c>
      <c r="BE562" s="168">
        <f>IF(N562="základná",J562,0)</f>
        <v>0</v>
      </c>
      <c r="BF562" s="168">
        <f>IF(N562="znížená",J562,0)</f>
        <v>0</v>
      </c>
      <c r="BG562" s="168">
        <f>IF(N562="zákl. prenesená",J562,0)</f>
        <v>0</v>
      </c>
      <c r="BH562" s="168">
        <f>IF(N562="zníž. prenesená",J562,0)</f>
        <v>0</v>
      </c>
      <c r="BI562" s="168">
        <f>IF(N562="nulová",J562,0)</f>
        <v>0</v>
      </c>
      <c r="BJ562" s="16" t="s">
        <v>82</v>
      </c>
      <c r="BK562" s="168">
        <f>ROUND(I562*H562,2)</f>
        <v>0</v>
      </c>
      <c r="BL562" s="16" t="s">
        <v>737</v>
      </c>
      <c r="BM562" s="167" t="s">
        <v>2371</v>
      </c>
    </row>
    <row r="563" spans="2:65" s="1" customFormat="1" ht="38.4">
      <c r="B563" s="31"/>
      <c r="D563" s="170" t="s">
        <v>179</v>
      </c>
      <c r="F563" s="186" t="s">
        <v>2372</v>
      </c>
      <c r="I563" s="95"/>
      <c r="L563" s="31"/>
      <c r="M563" s="187"/>
      <c r="N563" s="54"/>
      <c r="O563" s="54"/>
      <c r="P563" s="54"/>
      <c r="Q563" s="54"/>
      <c r="R563" s="54"/>
      <c r="S563" s="54"/>
      <c r="T563" s="55"/>
      <c r="AT563" s="16" t="s">
        <v>179</v>
      </c>
      <c r="AU563" s="16" t="s">
        <v>74</v>
      </c>
    </row>
    <row r="564" spans="2:65" s="1" customFormat="1" ht="16.5" customHeight="1">
      <c r="B564" s="155"/>
      <c r="C564" s="195" t="s">
        <v>1320</v>
      </c>
      <c r="D564" s="195" t="s">
        <v>224</v>
      </c>
      <c r="E564" s="196" t="s">
        <v>2373</v>
      </c>
      <c r="F564" s="197" t="s">
        <v>2374</v>
      </c>
      <c r="G564" s="198" t="s">
        <v>355</v>
      </c>
      <c r="H564" s="199">
        <v>3</v>
      </c>
      <c r="I564" s="200"/>
      <c r="J564" s="201">
        <f>ROUND(I564*H564,2)</f>
        <v>0</v>
      </c>
      <c r="K564" s="197" t="s">
        <v>1</v>
      </c>
      <c r="L564" s="202"/>
      <c r="M564" s="203" t="s">
        <v>1</v>
      </c>
      <c r="N564" s="204" t="s">
        <v>36</v>
      </c>
      <c r="O564" s="54"/>
      <c r="P564" s="165">
        <f>O564*H564</f>
        <v>0</v>
      </c>
      <c r="Q564" s="165">
        <v>0</v>
      </c>
      <c r="R564" s="165">
        <f>Q564*H564</f>
        <v>0</v>
      </c>
      <c r="S564" s="165">
        <v>0</v>
      </c>
      <c r="T564" s="166">
        <f>S564*H564</f>
        <v>0</v>
      </c>
      <c r="AR564" s="167" t="s">
        <v>1370</v>
      </c>
      <c r="AT564" s="167" t="s">
        <v>224</v>
      </c>
      <c r="AU564" s="167" t="s">
        <v>74</v>
      </c>
      <c r="AY564" s="16" t="s">
        <v>159</v>
      </c>
      <c r="BE564" s="168">
        <f>IF(N564="základná",J564,0)</f>
        <v>0</v>
      </c>
      <c r="BF564" s="168">
        <f>IF(N564="znížená",J564,0)</f>
        <v>0</v>
      </c>
      <c r="BG564" s="168">
        <f>IF(N564="zákl. prenesená",J564,0)</f>
        <v>0</v>
      </c>
      <c r="BH564" s="168">
        <f>IF(N564="zníž. prenesená",J564,0)</f>
        <v>0</v>
      </c>
      <c r="BI564" s="168">
        <f>IF(N564="nulová",J564,0)</f>
        <v>0</v>
      </c>
      <c r="BJ564" s="16" t="s">
        <v>82</v>
      </c>
      <c r="BK564" s="168">
        <f>ROUND(I564*H564,2)</f>
        <v>0</v>
      </c>
      <c r="BL564" s="16" t="s">
        <v>737</v>
      </c>
      <c r="BM564" s="167" t="s">
        <v>2375</v>
      </c>
    </row>
    <row r="565" spans="2:65" s="1" customFormat="1" ht="28.8">
      <c r="B565" s="31"/>
      <c r="D565" s="170" t="s">
        <v>179</v>
      </c>
      <c r="F565" s="186" t="s">
        <v>2376</v>
      </c>
      <c r="I565" s="95"/>
      <c r="L565" s="31"/>
      <c r="M565" s="187"/>
      <c r="N565" s="54"/>
      <c r="O565" s="54"/>
      <c r="P565" s="54"/>
      <c r="Q565" s="54"/>
      <c r="R565" s="54"/>
      <c r="S565" s="54"/>
      <c r="T565" s="55"/>
      <c r="AT565" s="16" t="s">
        <v>179</v>
      </c>
      <c r="AU565" s="16" t="s">
        <v>74</v>
      </c>
    </row>
    <row r="566" spans="2:65" s="1" customFormat="1" ht="24" customHeight="1">
      <c r="B566" s="155"/>
      <c r="C566" s="195" t="s">
        <v>2377</v>
      </c>
      <c r="D566" s="195" t="s">
        <v>224</v>
      </c>
      <c r="E566" s="196" t="s">
        <v>2378</v>
      </c>
      <c r="F566" s="197" t="s">
        <v>2379</v>
      </c>
      <c r="G566" s="198" t="s">
        <v>355</v>
      </c>
      <c r="H566" s="199">
        <v>1</v>
      </c>
      <c r="I566" s="200"/>
      <c r="J566" s="201">
        <f>ROUND(I566*H566,2)</f>
        <v>0</v>
      </c>
      <c r="K566" s="197" t="s">
        <v>1</v>
      </c>
      <c r="L566" s="202"/>
      <c r="M566" s="203" t="s">
        <v>1</v>
      </c>
      <c r="N566" s="204" t="s">
        <v>36</v>
      </c>
      <c r="O566" s="54"/>
      <c r="P566" s="165">
        <f>O566*H566</f>
        <v>0</v>
      </c>
      <c r="Q566" s="165">
        <v>0</v>
      </c>
      <c r="R566" s="165">
        <f>Q566*H566</f>
        <v>0</v>
      </c>
      <c r="S566" s="165">
        <v>0</v>
      </c>
      <c r="T566" s="166">
        <f>S566*H566</f>
        <v>0</v>
      </c>
      <c r="AR566" s="167" t="s">
        <v>1370</v>
      </c>
      <c r="AT566" s="167" t="s">
        <v>224</v>
      </c>
      <c r="AU566" s="167" t="s">
        <v>74</v>
      </c>
      <c r="AY566" s="16" t="s">
        <v>159</v>
      </c>
      <c r="BE566" s="168">
        <f>IF(N566="základná",J566,0)</f>
        <v>0</v>
      </c>
      <c r="BF566" s="168">
        <f>IF(N566="znížená",J566,0)</f>
        <v>0</v>
      </c>
      <c r="BG566" s="168">
        <f>IF(N566="zákl. prenesená",J566,0)</f>
        <v>0</v>
      </c>
      <c r="BH566" s="168">
        <f>IF(N566="zníž. prenesená",J566,0)</f>
        <v>0</v>
      </c>
      <c r="BI566" s="168">
        <f>IF(N566="nulová",J566,0)</f>
        <v>0</v>
      </c>
      <c r="BJ566" s="16" t="s">
        <v>82</v>
      </c>
      <c r="BK566" s="168">
        <f>ROUND(I566*H566,2)</f>
        <v>0</v>
      </c>
      <c r="BL566" s="16" t="s">
        <v>737</v>
      </c>
      <c r="BM566" s="167" t="s">
        <v>2380</v>
      </c>
    </row>
    <row r="567" spans="2:65" s="1" customFormat="1" ht="163.19999999999999">
      <c r="B567" s="31"/>
      <c r="D567" s="170" t="s">
        <v>179</v>
      </c>
      <c r="F567" s="186" t="s">
        <v>2381</v>
      </c>
      <c r="I567" s="95"/>
      <c r="L567" s="31"/>
      <c r="M567" s="187"/>
      <c r="N567" s="54"/>
      <c r="O567" s="54"/>
      <c r="P567" s="54"/>
      <c r="Q567" s="54"/>
      <c r="R567" s="54"/>
      <c r="S567" s="54"/>
      <c r="T567" s="55"/>
      <c r="AT567" s="16" t="s">
        <v>179</v>
      </c>
      <c r="AU567" s="16" t="s">
        <v>74</v>
      </c>
    </row>
    <row r="568" spans="2:65" s="1" customFormat="1" ht="16.5" customHeight="1">
      <c r="B568" s="155"/>
      <c r="C568" s="195" t="s">
        <v>1323</v>
      </c>
      <c r="D568" s="195" t="s">
        <v>224</v>
      </c>
      <c r="E568" s="196" t="s">
        <v>2382</v>
      </c>
      <c r="F568" s="197" t="s">
        <v>2383</v>
      </c>
      <c r="G568" s="198" t="s">
        <v>355</v>
      </c>
      <c r="H568" s="199">
        <v>13</v>
      </c>
      <c r="I568" s="200"/>
      <c r="J568" s="201">
        <f>ROUND(I568*H568,2)</f>
        <v>0</v>
      </c>
      <c r="K568" s="197" t="s">
        <v>1</v>
      </c>
      <c r="L568" s="202"/>
      <c r="M568" s="203" t="s">
        <v>1</v>
      </c>
      <c r="N568" s="204" t="s">
        <v>36</v>
      </c>
      <c r="O568" s="54"/>
      <c r="P568" s="165">
        <f>O568*H568</f>
        <v>0</v>
      </c>
      <c r="Q568" s="165">
        <v>0</v>
      </c>
      <c r="R568" s="165">
        <f>Q568*H568</f>
        <v>0</v>
      </c>
      <c r="S568" s="165">
        <v>0</v>
      </c>
      <c r="T568" s="166">
        <f>S568*H568</f>
        <v>0</v>
      </c>
      <c r="AR568" s="167" t="s">
        <v>1370</v>
      </c>
      <c r="AT568" s="167" t="s">
        <v>224</v>
      </c>
      <c r="AU568" s="167" t="s">
        <v>74</v>
      </c>
      <c r="AY568" s="16" t="s">
        <v>159</v>
      </c>
      <c r="BE568" s="168">
        <f>IF(N568="základná",J568,0)</f>
        <v>0</v>
      </c>
      <c r="BF568" s="168">
        <f>IF(N568="znížená",J568,0)</f>
        <v>0</v>
      </c>
      <c r="BG568" s="168">
        <f>IF(N568="zákl. prenesená",J568,0)</f>
        <v>0</v>
      </c>
      <c r="BH568" s="168">
        <f>IF(N568="zníž. prenesená",J568,0)</f>
        <v>0</v>
      </c>
      <c r="BI568" s="168">
        <f>IF(N568="nulová",J568,0)</f>
        <v>0</v>
      </c>
      <c r="BJ568" s="16" t="s">
        <v>82</v>
      </c>
      <c r="BK568" s="168">
        <f>ROUND(I568*H568,2)</f>
        <v>0</v>
      </c>
      <c r="BL568" s="16" t="s">
        <v>737</v>
      </c>
      <c r="BM568" s="167" t="s">
        <v>2384</v>
      </c>
    </row>
    <row r="569" spans="2:65" s="1" customFormat="1" ht="115.2">
      <c r="B569" s="31"/>
      <c r="D569" s="170" t="s">
        <v>179</v>
      </c>
      <c r="F569" s="186" t="s">
        <v>2385</v>
      </c>
      <c r="I569" s="95"/>
      <c r="L569" s="31"/>
      <c r="M569" s="187"/>
      <c r="N569" s="54"/>
      <c r="O569" s="54"/>
      <c r="P569" s="54"/>
      <c r="Q569" s="54"/>
      <c r="R569" s="54"/>
      <c r="S569" s="54"/>
      <c r="T569" s="55"/>
      <c r="AT569" s="16" t="s">
        <v>179</v>
      </c>
      <c r="AU569" s="16" t="s">
        <v>74</v>
      </c>
    </row>
    <row r="570" spans="2:65" s="1" customFormat="1" ht="16.5" customHeight="1">
      <c r="B570" s="155"/>
      <c r="C570" s="195" t="s">
        <v>2386</v>
      </c>
      <c r="D570" s="195" t="s">
        <v>224</v>
      </c>
      <c r="E570" s="196" t="s">
        <v>2387</v>
      </c>
      <c r="F570" s="197" t="s">
        <v>2388</v>
      </c>
      <c r="G570" s="198" t="s">
        <v>355</v>
      </c>
      <c r="H570" s="199">
        <v>20</v>
      </c>
      <c r="I570" s="200"/>
      <c r="J570" s="201">
        <f>ROUND(I570*H570,2)</f>
        <v>0</v>
      </c>
      <c r="K570" s="197" t="s">
        <v>1</v>
      </c>
      <c r="L570" s="202"/>
      <c r="M570" s="203" t="s">
        <v>1</v>
      </c>
      <c r="N570" s="204" t="s">
        <v>36</v>
      </c>
      <c r="O570" s="54"/>
      <c r="P570" s="165">
        <f>O570*H570</f>
        <v>0</v>
      </c>
      <c r="Q570" s="165">
        <v>0</v>
      </c>
      <c r="R570" s="165">
        <f>Q570*H570</f>
        <v>0</v>
      </c>
      <c r="S570" s="165">
        <v>0</v>
      </c>
      <c r="T570" s="166">
        <f>S570*H570</f>
        <v>0</v>
      </c>
      <c r="AR570" s="167" t="s">
        <v>1370</v>
      </c>
      <c r="AT570" s="167" t="s">
        <v>224</v>
      </c>
      <c r="AU570" s="167" t="s">
        <v>74</v>
      </c>
      <c r="AY570" s="16" t="s">
        <v>159</v>
      </c>
      <c r="BE570" s="168">
        <f>IF(N570="základná",J570,0)</f>
        <v>0</v>
      </c>
      <c r="BF570" s="168">
        <f>IF(N570="znížená",J570,0)</f>
        <v>0</v>
      </c>
      <c r="BG570" s="168">
        <f>IF(N570="zákl. prenesená",J570,0)</f>
        <v>0</v>
      </c>
      <c r="BH570" s="168">
        <f>IF(N570="zníž. prenesená",J570,0)</f>
        <v>0</v>
      </c>
      <c r="BI570" s="168">
        <f>IF(N570="nulová",J570,0)</f>
        <v>0</v>
      </c>
      <c r="BJ570" s="16" t="s">
        <v>82</v>
      </c>
      <c r="BK570" s="168">
        <f>ROUND(I570*H570,2)</f>
        <v>0</v>
      </c>
      <c r="BL570" s="16" t="s">
        <v>737</v>
      </c>
      <c r="BM570" s="167" t="s">
        <v>2389</v>
      </c>
    </row>
    <row r="571" spans="2:65" s="1" customFormat="1" ht="28.8">
      <c r="B571" s="31"/>
      <c r="D571" s="170" t="s">
        <v>179</v>
      </c>
      <c r="F571" s="186" t="s">
        <v>2390</v>
      </c>
      <c r="I571" s="95"/>
      <c r="L571" s="31"/>
      <c r="M571" s="187"/>
      <c r="N571" s="54"/>
      <c r="O571" s="54"/>
      <c r="P571" s="54"/>
      <c r="Q571" s="54"/>
      <c r="R571" s="54"/>
      <c r="S571" s="54"/>
      <c r="T571" s="55"/>
      <c r="AT571" s="16" t="s">
        <v>179</v>
      </c>
      <c r="AU571" s="16" t="s">
        <v>74</v>
      </c>
    </row>
    <row r="572" spans="2:65" s="11" customFormat="1" ht="22.95" customHeight="1">
      <c r="B572" s="142"/>
      <c r="D572" s="143" t="s">
        <v>69</v>
      </c>
      <c r="E572" s="153" t="s">
        <v>2391</v>
      </c>
      <c r="F572" s="153" t="s">
        <v>2392</v>
      </c>
      <c r="I572" s="145"/>
      <c r="J572" s="154">
        <f>BK572</f>
        <v>0</v>
      </c>
      <c r="L572" s="142"/>
      <c r="M572" s="147"/>
      <c r="N572" s="148"/>
      <c r="O572" s="148"/>
      <c r="P572" s="149">
        <f>SUM(P573:P581)</f>
        <v>0</v>
      </c>
      <c r="Q572" s="148"/>
      <c r="R572" s="149">
        <f>SUM(R573:R581)</f>
        <v>0</v>
      </c>
      <c r="S572" s="148"/>
      <c r="T572" s="150">
        <f>SUM(T573:T581)</f>
        <v>0</v>
      </c>
      <c r="AR572" s="143" t="s">
        <v>175</v>
      </c>
      <c r="AT572" s="151" t="s">
        <v>69</v>
      </c>
      <c r="AU572" s="151" t="s">
        <v>74</v>
      </c>
      <c r="AY572" s="143" t="s">
        <v>159</v>
      </c>
      <c r="BK572" s="152">
        <f>SUM(BK573:BK581)</f>
        <v>0</v>
      </c>
    </row>
    <row r="573" spans="2:65" s="1" customFormat="1" ht="24" customHeight="1">
      <c r="B573" s="155"/>
      <c r="C573" s="156" t="s">
        <v>1326</v>
      </c>
      <c r="D573" s="156" t="s">
        <v>161</v>
      </c>
      <c r="E573" s="157" t="s">
        <v>2393</v>
      </c>
      <c r="F573" s="158" t="s">
        <v>2394</v>
      </c>
      <c r="G573" s="159" t="s">
        <v>355</v>
      </c>
      <c r="H573" s="160">
        <v>8</v>
      </c>
      <c r="I573" s="161"/>
      <c r="J573" s="162">
        <f t="shared" ref="J573:J578" si="20">ROUND(I573*H573,2)</f>
        <v>0</v>
      </c>
      <c r="K573" s="158" t="s">
        <v>1</v>
      </c>
      <c r="L573" s="31"/>
      <c r="M573" s="163" t="s">
        <v>1</v>
      </c>
      <c r="N573" s="164" t="s">
        <v>36</v>
      </c>
      <c r="O573" s="54"/>
      <c r="P573" s="165">
        <f t="shared" ref="P573:P578" si="21">O573*H573</f>
        <v>0</v>
      </c>
      <c r="Q573" s="165">
        <v>0</v>
      </c>
      <c r="R573" s="165">
        <f t="shared" ref="R573:R578" si="22">Q573*H573</f>
        <v>0</v>
      </c>
      <c r="S573" s="165">
        <v>0</v>
      </c>
      <c r="T573" s="166">
        <f t="shared" ref="T573:T578" si="23">S573*H573</f>
        <v>0</v>
      </c>
      <c r="AR573" s="167" t="s">
        <v>737</v>
      </c>
      <c r="AT573" s="167" t="s">
        <v>161</v>
      </c>
      <c r="AU573" s="167" t="s">
        <v>82</v>
      </c>
      <c r="AY573" s="16" t="s">
        <v>159</v>
      </c>
      <c r="BE573" s="168">
        <f t="shared" ref="BE573:BE578" si="24">IF(N573="základná",J573,0)</f>
        <v>0</v>
      </c>
      <c r="BF573" s="168">
        <f t="shared" ref="BF573:BF578" si="25">IF(N573="znížená",J573,0)</f>
        <v>0</v>
      </c>
      <c r="BG573" s="168">
        <f t="shared" ref="BG573:BG578" si="26">IF(N573="zákl. prenesená",J573,0)</f>
        <v>0</v>
      </c>
      <c r="BH573" s="168">
        <f t="shared" ref="BH573:BH578" si="27">IF(N573="zníž. prenesená",J573,0)</f>
        <v>0</v>
      </c>
      <c r="BI573" s="168">
        <f t="shared" ref="BI573:BI578" si="28">IF(N573="nulová",J573,0)</f>
        <v>0</v>
      </c>
      <c r="BJ573" s="16" t="s">
        <v>82</v>
      </c>
      <c r="BK573" s="168">
        <f t="shared" ref="BK573:BK578" si="29">ROUND(I573*H573,2)</f>
        <v>0</v>
      </c>
      <c r="BL573" s="16" t="s">
        <v>737</v>
      </c>
      <c r="BM573" s="167" t="s">
        <v>2395</v>
      </c>
    </row>
    <row r="574" spans="2:65" s="1" customFormat="1" ht="24" customHeight="1">
      <c r="B574" s="155"/>
      <c r="C574" s="156" t="s">
        <v>2396</v>
      </c>
      <c r="D574" s="156" t="s">
        <v>161</v>
      </c>
      <c r="E574" s="157" t="s">
        <v>2397</v>
      </c>
      <c r="F574" s="158" t="s">
        <v>2398</v>
      </c>
      <c r="G574" s="159" t="s">
        <v>355</v>
      </c>
      <c r="H574" s="160">
        <v>78</v>
      </c>
      <c r="I574" s="161"/>
      <c r="J574" s="162">
        <f t="shared" si="20"/>
        <v>0</v>
      </c>
      <c r="K574" s="158" t="s">
        <v>1</v>
      </c>
      <c r="L574" s="31"/>
      <c r="M574" s="163" t="s">
        <v>1</v>
      </c>
      <c r="N574" s="164" t="s">
        <v>36</v>
      </c>
      <c r="O574" s="54"/>
      <c r="P574" s="165">
        <f t="shared" si="21"/>
        <v>0</v>
      </c>
      <c r="Q574" s="165">
        <v>0</v>
      </c>
      <c r="R574" s="165">
        <f t="shared" si="22"/>
        <v>0</v>
      </c>
      <c r="S574" s="165">
        <v>0</v>
      </c>
      <c r="T574" s="166">
        <f t="shared" si="23"/>
        <v>0</v>
      </c>
      <c r="AR574" s="167" t="s">
        <v>737</v>
      </c>
      <c r="AT574" s="167" t="s">
        <v>161</v>
      </c>
      <c r="AU574" s="167" t="s">
        <v>82</v>
      </c>
      <c r="AY574" s="16" t="s">
        <v>159</v>
      </c>
      <c r="BE574" s="168">
        <f t="shared" si="24"/>
        <v>0</v>
      </c>
      <c r="BF574" s="168">
        <f t="shared" si="25"/>
        <v>0</v>
      </c>
      <c r="BG574" s="168">
        <f t="shared" si="26"/>
        <v>0</v>
      </c>
      <c r="BH574" s="168">
        <f t="shared" si="27"/>
        <v>0</v>
      </c>
      <c r="BI574" s="168">
        <f t="shared" si="28"/>
        <v>0</v>
      </c>
      <c r="BJ574" s="16" t="s">
        <v>82</v>
      </c>
      <c r="BK574" s="168">
        <f t="shared" si="29"/>
        <v>0</v>
      </c>
      <c r="BL574" s="16" t="s">
        <v>737</v>
      </c>
      <c r="BM574" s="167" t="s">
        <v>2399</v>
      </c>
    </row>
    <row r="575" spans="2:65" s="1" customFormat="1" ht="24" customHeight="1">
      <c r="B575" s="155"/>
      <c r="C575" s="156" t="s">
        <v>1329</v>
      </c>
      <c r="D575" s="156" t="s">
        <v>161</v>
      </c>
      <c r="E575" s="157" t="s">
        <v>2400</v>
      </c>
      <c r="F575" s="158" t="s">
        <v>2401</v>
      </c>
      <c r="G575" s="159" t="s">
        <v>355</v>
      </c>
      <c r="H575" s="160">
        <v>1</v>
      </c>
      <c r="I575" s="161"/>
      <c r="J575" s="162">
        <f t="shared" si="20"/>
        <v>0</v>
      </c>
      <c r="K575" s="158" t="s">
        <v>1</v>
      </c>
      <c r="L575" s="31"/>
      <c r="M575" s="163" t="s">
        <v>1</v>
      </c>
      <c r="N575" s="164" t="s">
        <v>36</v>
      </c>
      <c r="O575" s="54"/>
      <c r="P575" s="165">
        <f t="shared" si="21"/>
        <v>0</v>
      </c>
      <c r="Q575" s="165">
        <v>0</v>
      </c>
      <c r="R575" s="165">
        <f t="shared" si="22"/>
        <v>0</v>
      </c>
      <c r="S575" s="165">
        <v>0</v>
      </c>
      <c r="T575" s="166">
        <f t="shared" si="23"/>
        <v>0</v>
      </c>
      <c r="AR575" s="167" t="s">
        <v>737</v>
      </c>
      <c r="AT575" s="167" t="s">
        <v>161</v>
      </c>
      <c r="AU575" s="167" t="s">
        <v>82</v>
      </c>
      <c r="AY575" s="16" t="s">
        <v>159</v>
      </c>
      <c r="BE575" s="168">
        <f t="shared" si="24"/>
        <v>0</v>
      </c>
      <c r="BF575" s="168">
        <f t="shared" si="25"/>
        <v>0</v>
      </c>
      <c r="BG575" s="168">
        <f t="shared" si="26"/>
        <v>0</v>
      </c>
      <c r="BH575" s="168">
        <f t="shared" si="27"/>
        <v>0</v>
      </c>
      <c r="BI575" s="168">
        <f t="shared" si="28"/>
        <v>0</v>
      </c>
      <c r="BJ575" s="16" t="s">
        <v>82</v>
      </c>
      <c r="BK575" s="168">
        <f t="shared" si="29"/>
        <v>0</v>
      </c>
      <c r="BL575" s="16" t="s">
        <v>737</v>
      </c>
      <c r="BM575" s="167" t="s">
        <v>2402</v>
      </c>
    </row>
    <row r="576" spans="2:65" s="1" customFormat="1" ht="16.5" customHeight="1">
      <c r="B576" s="155"/>
      <c r="C576" s="156" t="s">
        <v>2403</v>
      </c>
      <c r="D576" s="156" t="s">
        <v>161</v>
      </c>
      <c r="E576" s="157" t="s">
        <v>2404</v>
      </c>
      <c r="F576" s="158" t="s">
        <v>2405</v>
      </c>
      <c r="G576" s="159" t="s">
        <v>355</v>
      </c>
      <c r="H576" s="160">
        <v>10</v>
      </c>
      <c r="I576" s="161"/>
      <c r="J576" s="162">
        <f t="shared" si="20"/>
        <v>0</v>
      </c>
      <c r="K576" s="158" t="s">
        <v>1</v>
      </c>
      <c r="L576" s="31"/>
      <c r="M576" s="163" t="s">
        <v>1</v>
      </c>
      <c r="N576" s="164" t="s">
        <v>36</v>
      </c>
      <c r="O576" s="54"/>
      <c r="P576" s="165">
        <f t="shared" si="21"/>
        <v>0</v>
      </c>
      <c r="Q576" s="165">
        <v>0</v>
      </c>
      <c r="R576" s="165">
        <f t="shared" si="22"/>
        <v>0</v>
      </c>
      <c r="S576" s="165">
        <v>0</v>
      </c>
      <c r="T576" s="166">
        <f t="shared" si="23"/>
        <v>0</v>
      </c>
      <c r="AR576" s="167" t="s">
        <v>737</v>
      </c>
      <c r="AT576" s="167" t="s">
        <v>161</v>
      </c>
      <c r="AU576" s="167" t="s">
        <v>82</v>
      </c>
      <c r="AY576" s="16" t="s">
        <v>159</v>
      </c>
      <c r="BE576" s="168">
        <f t="shared" si="24"/>
        <v>0</v>
      </c>
      <c r="BF576" s="168">
        <f t="shared" si="25"/>
        <v>0</v>
      </c>
      <c r="BG576" s="168">
        <f t="shared" si="26"/>
        <v>0</v>
      </c>
      <c r="BH576" s="168">
        <f t="shared" si="27"/>
        <v>0</v>
      </c>
      <c r="BI576" s="168">
        <f t="shared" si="28"/>
        <v>0</v>
      </c>
      <c r="BJ576" s="16" t="s">
        <v>82</v>
      </c>
      <c r="BK576" s="168">
        <f t="shared" si="29"/>
        <v>0</v>
      </c>
      <c r="BL576" s="16" t="s">
        <v>737</v>
      </c>
      <c r="BM576" s="167" t="s">
        <v>2406</v>
      </c>
    </row>
    <row r="577" spans="2:65" s="1" customFormat="1" ht="24" customHeight="1">
      <c r="B577" s="155"/>
      <c r="C577" s="156" t="s">
        <v>1332</v>
      </c>
      <c r="D577" s="156" t="s">
        <v>161</v>
      </c>
      <c r="E577" s="157" t="s">
        <v>2407</v>
      </c>
      <c r="F577" s="158" t="s">
        <v>2408</v>
      </c>
      <c r="G577" s="159" t="s">
        <v>355</v>
      </c>
      <c r="H577" s="160">
        <v>7</v>
      </c>
      <c r="I577" s="161"/>
      <c r="J577" s="162">
        <f t="shared" si="20"/>
        <v>0</v>
      </c>
      <c r="K577" s="158" t="s">
        <v>1</v>
      </c>
      <c r="L577" s="31"/>
      <c r="M577" s="163" t="s">
        <v>1</v>
      </c>
      <c r="N577" s="164" t="s">
        <v>36</v>
      </c>
      <c r="O577" s="54"/>
      <c r="P577" s="165">
        <f t="shared" si="21"/>
        <v>0</v>
      </c>
      <c r="Q577" s="165">
        <v>0</v>
      </c>
      <c r="R577" s="165">
        <f t="shared" si="22"/>
        <v>0</v>
      </c>
      <c r="S577" s="165">
        <v>0</v>
      </c>
      <c r="T577" s="166">
        <f t="shared" si="23"/>
        <v>0</v>
      </c>
      <c r="AR577" s="167" t="s">
        <v>737</v>
      </c>
      <c r="AT577" s="167" t="s">
        <v>161</v>
      </c>
      <c r="AU577" s="167" t="s">
        <v>82</v>
      </c>
      <c r="AY577" s="16" t="s">
        <v>159</v>
      </c>
      <c r="BE577" s="168">
        <f t="shared" si="24"/>
        <v>0</v>
      </c>
      <c r="BF577" s="168">
        <f t="shared" si="25"/>
        <v>0</v>
      </c>
      <c r="BG577" s="168">
        <f t="shared" si="26"/>
        <v>0</v>
      </c>
      <c r="BH577" s="168">
        <f t="shared" si="27"/>
        <v>0</v>
      </c>
      <c r="BI577" s="168">
        <f t="shared" si="28"/>
        <v>0</v>
      </c>
      <c r="BJ577" s="16" t="s">
        <v>82</v>
      </c>
      <c r="BK577" s="168">
        <f t="shared" si="29"/>
        <v>0</v>
      </c>
      <c r="BL577" s="16" t="s">
        <v>737</v>
      </c>
      <c r="BM577" s="167" t="s">
        <v>2409</v>
      </c>
    </row>
    <row r="578" spans="2:65" s="1" customFormat="1" ht="24" customHeight="1">
      <c r="B578" s="155"/>
      <c r="C578" s="156" t="s">
        <v>2410</v>
      </c>
      <c r="D578" s="156" t="s">
        <v>161</v>
      </c>
      <c r="E578" s="157" t="s">
        <v>2411</v>
      </c>
      <c r="F578" s="158" t="s">
        <v>2412</v>
      </c>
      <c r="G578" s="159" t="s">
        <v>355</v>
      </c>
      <c r="H578" s="160">
        <v>1</v>
      </c>
      <c r="I578" s="161"/>
      <c r="J578" s="162">
        <f t="shared" si="20"/>
        <v>0</v>
      </c>
      <c r="K578" s="158" t="s">
        <v>1</v>
      </c>
      <c r="L578" s="31"/>
      <c r="M578" s="163" t="s">
        <v>1</v>
      </c>
      <c r="N578" s="164" t="s">
        <v>36</v>
      </c>
      <c r="O578" s="54"/>
      <c r="P578" s="165">
        <f t="shared" si="21"/>
        <v>0</v>
      </c>
      <c r="Q578" s="165">
        <v>0</v>
      </c>
      <c r="R578" s="165">
        <f t="shared" si="22"/>
        <v>0</v>
      </c>
      <c r="S578" s="165">
        <v>0</v>
      </c>
      <c r="T578" s="166">
        <f t="shared" si="23"/>
        <v>0</v>
      </c>
      <c r="AR578" s="167" t="s">
        <v>737</v>
      </c>
      <c r="AT578" s="167" t="s">
        <v>161</v>
      </c>
      <c r="AU578" s="167" t="s">
        <v>82</v>
      </c>
      <c r="AY578" s="16" t="s">
        <v>159</v>
      </c>
      <c r="BE578" s="168">
        <f t="shared" si="24"/>
        <v>0</v>
      </c>
      <c r="BF578" s="168">
        <f t="shared" si="25"/>
        <v>0</v>
      </c>
      <c r="BG578" s="168">
        <f t="shared" si="26"/>
        <v>0</v>
      </c>
      <c r="BH578" s="168">
        <f t="shared" si="27"/>
        <v>0</v>
      </c>
      <c r="BI578" s="168">
        <f t="shared" si="28"/>
        <v>0</v>
      </c>
      <c r="BJ578" s="16" t="s">
        <v>82</v>
      </c>
      <c r="BK578" s="168">
        <f t="shared" si="29"/>
        <v>0</v>
      </c>
      <c r="BL578" s="16" t="s">
        <v>737</v>
      </c>
      <c r="BM578" s="167" t="s">
        <v>2413</v>
      </c>
    </row>
    <row r="579" spans="2:65" s="1" customFormat="1" ht="28.8">
      <c r="B579" s="31"/>
      <c r="D579" s="170" t="s">
        <v>179</v>
      </c>
      <c r="F579" s="186" t="s">
        <v>2414</v>
      </c>
      <c r="I579" s="95"/>
      <c r="L579" s="31"/>
      <c r="M579" s="187"/>
      <c r="N579" s="54"/>
      <c r="O579" s="54"/>
      <c r="P579" s="54"/>
      <c r="Q579" s="54"/>
      <c r="R579" s="54"/>
      <c r="S579" s="54"/>
      <c r="T579" s="55"/>
      <c r="AT579" s="16" t="s">
        <v>179</v>
      </c>
      <c r="AU579" s="16" t="s">
        <v>82</v>
      </c>
    </row>
    <row r="580" spans="2:65" s="1" customFormat="1" ht="24" customHeight="1">
      <c r="B580" s="155"/>
      <c r="C580" s="156" t="s">
        <v>1335</v>
      </c>
      <c r="D580" s="156" t="s">
        <v>161</v>
      </c>
      <c r="E580" s="157" t="s">
        <v>2309</v>
      </c>
      <c r="F580" s="158" t="s">
        <v>2310</v>
      </c>
      <c r="G580" s="159" t="s">
        <v>355</v>
      </c>
      <c r="H580" s="160">
        <v>55</v>
      </c>
      <c r="I580" s="161"/>
      <c r="J580" s="162">
        <f>ROUND(I580*H580,2)</f>
        <v>0</v>
      </c>
      <c r="K580" s="158" t="s">
        <v>1</v>
      </c>
      <c r="L580" s="31"/>
      <c r="M580" s="163" t="s">
        <v>1</v>
      </c>
      <c r="N580" s="164" t="s">
        <v>36</v>
      </c>
      <c r="O580" s="54"/>
      <c r="P580" s="165">
        <f>O580*H580</f>
        <v>0</v>
      </c>
      <c r="Q580" s="165">
        <v>0</v>
      </c>
      <c r="R580" s="165">
        <f>Q580*H580</f>
        <v>0</v>
      </c>
      <c r="S580" s="165">
        <v>0</v>
      </c>
      <c r="T580" s="166">
        <f>S580*H580</f>
        <v>0</v>
      </c>
      <c r="AR580" s="167" t="s">
        <v>737</v>
      </c>
      <c r="AT580" s="167" t="s">
        <v>161</v>
      </c>
      <c r="AU580" s="167" t="s">
        <v>82</v>
      </c>
      <c r="AY580" s="16" t="s">
        <v>159</v>
      </c>
      <c r="BE580" s="168">
        <f>IF(N580="základná",J580,0)</f>
        <v>0</v>
      </c>
      <c r="BF580" s="168">
        <f>IF(N580="znížená",J580,0)</f>
        <v>0</v>
      </c>
      <c r="BG580" s="168">
        <f>IF(N580="zákl. prenesená",J580,0)</f>
        <v>0</v>
      </c>
      <c r="BH580" s="168">
        <f>IF(N580="zníž. prenesená",J580,0)</f>
        <v>0</v>
      </c>
      <c r="BI580" s="168">
        <f>IF(N580="nulová",J580,0)</f>
        <v>0</v>
      </c>
      <c r="BJ580" s="16" t="s">
        <v>82</v>
      </c>
      <c r="BK580" s="168">
        <f>ROUND(I580*H580,2)</f>
        <v>0</v>
      </c>
      <c r="BL580" s="16" t="s">
        <v>737</v>
      </c>
      <c r="BM580" s="167" t="s">
        <v>2415</v>
      </c>
    </row>
    <row r="581" spans="2:65" s="1" customFormat="1" ht="16.5" customHeight="1">
      <c r="B581" s="155"/>
      <c r="C581" s="156" t="s">
        <v>2416</v>
      </c>
      <c r="D581" s="156" t="s">
        <v>161</v>
      </c>
      <c r="E581" s="157" t="s">
        <v>2417</v>
      </c>
      <c r="F581" s="158" t="s">
        <v>2418</v>
      </c>
      <c r="G581" s="159" t="s">
        <v>355</v>
      </c>
      <c r="H581" s="160">
        <v>2</v>
      </c>
      <c r="I581" s="161"/>
      <c r="J581" s="162">
        <f>ROUND(I581*H581,2)</f>
        <v>0</v>
      </c>
      <c r="K581" s="158" t="s">
        <v>1</v>
      </c>
      <c r="L581" s="31"/>
      <c r="M581" s="163" t="s">
        <v>1</v>
      </c>
      <c r="N581" s="164" t="s">
        <v>36</v>
      </c>
      <c r="O581" s="54"/>
      <c r="P581" s="165">
        <f>O581*H581</f>
        <v>0</v>
      </c>
      <c r="Q581" s="165">
        <v>0</v>
      </c>
      <c r="R581" s="165">
        <f>Q581*H581</f>
        <v>0</v>
      </c>
      <c r="S581" s="165">
        <v>0</v>
      </c>
      <c r="T581" s="166">
        <f>S581*H581</f>
        <v>0</v>
      </c>
      <c r="AR581" s="167" t="s">
        <v>737</v>
      </c>
      <c r="AT581" s="167" t="s">
        <v>161</v>
      </c>
      <c r="AU581" s="167" t="s">
        <v>82</v>
      </c>
      <c r="AY581" s="16" t="s">
        <v>159</v>
      </c>
      <c r="BE581" s="168">
        <f>IF(N581="základná",J581,0)</f>
        <v>0</v>
      </c>
      <c r="BF581" s="168">
        <f>IF(N581="znížená",J581,0)</f>
        <v>0</v>
      </c>
      <c r="BG581" s="168">
        <f>IF(N581="zákl. prenesená",J581,0)</f>
        <v>0</v>
      </c>
      <c r="BH581" s="168">
        <f>IF(N581="zníž. prenesená",J581,0)</f>
        <v>0</v>
      </c>
      <c r="BI581" s="168">
        <f>IF(N581="nulová",J581,0)</f>
        <v>0</v>
      </c>
      <c r="BJ581" s="16" t="s">
        <v>82</v>
      </c>
      <c r="BK581" s="168">
        <f>ROUND(I581*H581,2)</f>
        <v>0</v>
      </c>
      <c r="BL581" s="16" t="s">
        <v>737</v>
      </c>
      <c r="BM581" s="167" t="s">
        <v>2419</v>
      </c>
    </row>
    <row r="582" spans="2:65" s="11" customFormat="1" ht="25.95" customHeight="1">
      <c r="B582" s="142"/>
      <c r="D582" s="143" t="s">
        <v>69</v>
      </c>
      <c r="E582" s="144" t="s">
        <v>2420</v>
      </c>
      <c r="F582" s="144" t="s">
        <v>2421</v>
      </c>
      <c r="I582" s="145"/>
      <c r="J582" s="146">
        <f>BK582</f>
        <v>0</v>
      </c>
      <c r="L582" s="142"/>
      <c r="M582" s="147"/>
      <c r="N582" s="148"/>
      <c r="O582" s="148"/>
      <c r="P582" s="149">
        <f>P583+SUM(P584:P642)</f>
        <v>0</v>
      </c>
      <c r="Q582" s="148"/>
      <c r="R582" s="149">
        <f>R583+SUM(R584:R642)</f>
        <v>0</v>
      </c>
      <c r="S582" s="148"/>
      <c r="T582" s="150">
        <f>T583+SUM(T584:T642)</f>
        <v>0</v>
      </c>
      <c r="AR582" s="143" t="s">
        <v>175</v>
      </c>
      <c r="AT582" s="151" t="s">
        <v>69</v>
      </c>
      <c r="AU582" s="151" t="s">
        <v>70</v>
      </c>
      <c r="AY582" s="143" t="s">
        <v>159</v>
      </c>
      <c r="BK582" s="152">
        <f>BK583+SUM(BK584:BK642)</f>
        <v>0</v>
      </c>
    </row>
    <row r="583" spans="2:65" s="1" customFormat="1" ht="16.5" customHeight="1">
      <c r="B583" s="155"/>
      <c r="C583" s="195" t="s">
        <v>1338</v>
      </c>
      <c r="D583" s="195" t="s">
        <v>224</v>
      </c>
      <c r="E583" s="196" t="s">
        <v>2422</v>
      </c>
      <c r="F583" s="197" t="s">
        <v>2423</v>
      </c>
      <c r="G583" s="198" t="s">
        <v>405</v>
      </c>
      <c r="H583" s="199">
        <v>78</v>
      </c>
      <c r="I583" s="200"/>
      <c r="J583" s="201">
        <f t="shared" ref="J583:J607" si="30">ROUND(I583*H583,2)</f>
        <v>0</v>
      </c>
      <c r="K583" s="197" t="s">
        <v>1</v>
      </c>
      <c r="L583" s="202"/>
      <c r="M583" s="203" t="s">
        <v>1</v>
      </c>
      <c r="N583" s="204" t="s">
        <v>36</v>
      </c>
      <c r="O583" s="54"/>
      <c r="P583" s="165">
        <f t="shared" ref="P583:P607" si="31">O583*H583</f>
        <v>0</v>
      </c>
      <c r="Q583" s="165">
        <v>0</v>
      </c>
      <c r="R583" s="165">
        <f t="shared" ref="R583:R607" si="32">Q583*H583</f>
        <v>0</v>
      </c>
      <c r="S583" s="165">
        <v>0</v>
      </c>
      <c r="T583" s="166">
        <f t="shared" ref="T583:T607" si="33">S583*H583</f>
        <v>0</v>
      </c>
      <c r="AR583" s="167" t="s">
        <v>1370</v>
      </c>
      <c r="AT583" s="167" t="s">
        <v>224</v>
      </c>
      <c r="AU583" s="167" t="s">
        <v>74</v>
      </c>
      <c r="AY583" s="16" t="s">
        <v>159</v>
      </c>
      <c r="BE583" s="168">
        <f t="shared" ref="BE583:BE607" si="34">IF(N583="základná",J583,0)</f>
        <v>0</v>
      </c>
      <c r="BF583" s="168">
        <f t="shared" ref="BF583:BF607" si="35">IF(N583="znížená",J583,0)</f>
        <v>0</v>
      </c>
      <c r="BG583" s="168">
        <f t="shared" ref="BG583:BG607" si="36">IF(N583="zákl. prenesená",J583,0)</f>
        <v>0</v>
      </c>
      <c r="BH583" s="168">
        <f t="shared" ref="BH583:BH607" si="37">IF(N583="zníž. prenesená",J583,0)</f>
        <v>0</v>
      </c>
      <c r="BI583" s="168">
        <f t="shared" ref="BI583:BI607" si="38">IF(N583="nulová",J583,0)</f>
        <v>0</v>
      </c>
      <c r="BJ583" s="16" t="s">
        <v>82</v>
      </c>
      <c r="BK583" s="168">
        <f t="shared" ref="BK583:BK607" si="39">ROUND(I583*H583,2)</f>
        <v>0</v>
      </c>
      <c r="BL583" s="16" t="s">
        <v>737</v>
      </c>
      <c r="BM583" s="167" t="s">
        <v>2424</v>
      </c>
    </row>
    <row r="584" spans="2:65" s="1" customFormat="1" ht="16.5" customHeight="1">
      <c r="B584" s="155"/>
      <c r="C584" s="195" t="s">
        <v>2425</v>
      </c>
      <c r="D584" s="195" t="s">
        <v>224</v>
      </c>
      <c r="E584" s="196" t="s">
        <v>2426</v>
      </c>
      <c r="F584" s="197" t="s">
        <v>2427</v>
      </c>
      <c r="G584" s="198" t="s">
        <v>405</v>
      </c>
      <c r="H584" s="199">
        <v>30</v>
      </c>
      <c r="I584" s="200"/>
      <c r="J584" s="201">
        <f t="shared" si="30"/>
        <v>0</v>
      </c>
      <c r="K584" s="197" t="s">
        <v>1</v>
      </c>
      <c r="L584" s="202"/>
      <c r="M584" s="203" t="s">
        <v>1</v>
      </c>
      <c r="N584" s="204" t="s">
        <v>36</v>
      </c>
      <c r="O584" s="54"/>
      <c r="P584" s="165">
        <f t="shared" si="31"/>
        <v>0</v>
      </c>
      <c r="Q584" s="165">
        <v>0</v>
      </c>
      <c r="R584" s="165">
        <f t="shared" si="32"/>
        <v>0</v>
      </c>
      <c r="S584" s="165">
        <v>0</v>
      </c>
      <c r="T584" s="166">
        <f t="shared" si="33"/>
        <v>0</v>
      </c>
      <c r="AR584" s="167" t="s">
        <v>1370</v>
      </c>
      <c r="AT584" s="167" t="s">
        <v>224</v>
      </c>
      <c r="AU584" s="167" t="s">
        <v>74</v>
      </c>
      <c r="AY584" s="16" t="s">
        <v>159</v>
      </c>
      <c r="BE584" s="168">
        <f t="shared" si="34"/>
        <v>0</v>
      </c>
      <c r="BF584" s="168">
        <f t="shared" si="35"/>
        <v>0</v>
      </c>
      <c r="BG584" s="168">
        <f t="shared" si="36"/>
        <v>0</v>
      </c>
      <c r="BH584" s="168">
        <f t="shared" si="37"/>
        <v>0</v>
      </c>
      <c r="BI584" s="168">
        <f t="shared" si="38"/>
        <v>0</v>
      </c>
      <c r="BJ584" s="16" t="s">
        <v>82</v>
      </c>
      <c r="BK584" s="168">
        <f t="shared" si="39"/>
        <v>0</v>
      </c>
      <c r="BL584" s="16" t="s">
        <v>737</v>
      </c>
      <c r="BM584" s="167" t="s">
        <v>2428</v>
      </c>
    </row>
    <row r="585" spans="2:65" s="1" customFormat="1" ht="16.5" customHeight="1">
      <c r="B585" s="155"/>
      <c r="C585" s="195" t="s">
        <v>1341</v>
      </c>
      <c r="D585" s="195" t="s">
        <v>224</v>
      </c>
      <c r="E585" s="196" t="s">
        <v>2429</v>
      </c>
      <c r="F585" s="197" t="s">
        <v>2430</v>
      </c>
      <c r="G585" s="198" t="s">
        <v>405</v>
      </c>
      <c r="H585" s="199">
        <v>78</v>
      </c>
      <c r="I585" s="200"/>
      <c r="J585" s="201">
        <f t="shared" si="30"/>
        <v>0</v>
      </c>
      <c r="K585" s="197" t="s">
        <v>1</v>
      </c>
      <c r="L585" s="202"/>
      <c r="M585" s="203" t="s">
        <v>1</v>
      </c>
      <c r="N585" s="204" t="s">
        <v>36</v>
      </c>
      <c r="O585" s="54"/>
      <c r="P585" s="165">
        <f t="shared" si="31"/>
        <v>0</v>
      </c>
      <c r="Q585" s="165">
        <v>0</v>
      </c>
      <c r="R585" s="165">
        <f t="shared" si="32"/>
        <v>0</v>
      </c>
      <c r="S585" s="165">
        <v>0</v>
      </c>
      <c r="T585" s="166">
        <f t="shared" si="33"/>
        <v>0</v>
      </c>
      <c r="AR585" s="167" t="s">
        <v>1370</v>
      </c>
      <c r="AT585" s="167" t="s">
        <v>224</v>
      </c>
      <c r="AU585" s="167" t="s">
        <v>74</v>
      </c>
      <c r="AY585" s="16" t="s">
        <v>159</v>
      </c>
      <c r="BE585" s="168">
        <f t="shared" si="34"/>
        <v>0</v>
      </c>
      <c r="BF585" s="168">
        <f t="shared" si="35"/>
        <v>0</v>
      </c>
      <c r="BG585" s="168">
        <f t="shared" si="36"/>
        <v>0</v>
      </c>
      <c r="BH585" s="168">
        <f t="shared" si="37"/>
        <v>0</v>
      </c>
      <c r="BI585" s="168">
        <f t="shared" si="38"/>
        <v>0</v>
      </c>
      <c r="BJ585" s="16" t="s">
        <v>82</v>
      </c>
      <c r="BK585" s="168">
        <f t="shared" si="39"/>
        <v>0</v>
      </c>
      <c r="BL585" s="16" t="s">
        <v>737</v>
      </c>
      <c r="BM585" s="167" t="s">
        <v>2431</v>
      </c>
    </row>
    <row r="586" spans="2:65" s="1" customFormat="1" ht="16.5" customHeight="1">
      <c r="B586" s="155"/>
      <c r="C586" s="195" t="s">
        <v>2432</v>
      </c>
      <c r="D586" s="195" t="s">
        <v>224</v>
      </c>
      <c r="E586" s="196" t="s">
        <v>2433</v>
      </c>
      <c r="F586" s="197" t="s">
        <v>2434</v>
      </c>
      <c r="G586" s="198" t="s">
        <v>405</v>
      </c>
      <c r="H586" s="199">
        <v>30</v>
      </c>
      <c r="I586" s="200"/>
      <c r="J586" s="201">
        <f t="shared" si="30"/>
        <v>0</v>
      </c>
      <c r="K586" s="197" t="s">
        <v>1</v>
      </c>
      <c r="L586" s="202"/>
      <c r="M586" s="203" t="s">
        <v>1</v>
      </c>
      <c r="N586" s="204" t="s">
        <v>36</v>
      </c>
      <c r="O586" s="54"/>
      <c r="P586" s="165">
        <f t="shared" si="31"/>
        <v>0</v>
      </c>
      <c r="Q586" s="165">
        <v>0</v>
      </c>
      <c r="R586" s="165">
        <f t="shared" si="32"/>
        <v>0</v>
      </c>
      <c r="S586" s="165">
        <v>0</v>
      </c>
      <c r="T586" s="166">
        <f t="shared" si="33"/>
        <v>0</v>
      </c>
      <c r="AR586" s="167" t="s">
        <v>1370</v>
      </c>
      <c r="AT586" s="167" t="s">
        <v>224</v>
      </c>
      <c r="AU586" s="167" t="s">
        <v>74</v>
      </c>
      <c r="AY586" s="16" t="s">
        <v>159</v>
      </c>
      <c r="BE586" s="168">
        <f t="shared" si="34"/>
        <v>0</v>
      </c>
      <c r="BF586" s="168">
        <f t="shared" si="35"/>
        <v>0</v>
      </c>
      <c r="BG586" s="168">
        <f t="shared" si="36"/>
        <v>0</v>
      </c>
      <c r="BH586" s="168">
        <f t="shared" si="37"/>
        <v>0</v>
      </c>
      <c r="BI586" s="168">
        <f t="shared" si="38"/>
        <v>0</v>
      </c>
      <c r="BJ586" s="16" t="s">
        <v>82</v>
      </c>
      <c r="BK586" s="168">
        <f t="shared" si="39"/>
        <v>0</v>
      </c>
      <c r="BL586" s="16" t="s">
        <v>737</v>
      </c>
      <c r="BM586" s="167" t="s">
        <v>2435</v>
      </c>
    </row>
    <row r="587" spans="2:65" s="1" customFormat="1" ht="16.5" customHeight="1">
      <c r="B587" s="155"/>
      <c r="C587" s="195" t="s">
        <v>1344</v>
      </c>
      <c r="D587" s="195" t="s">
        <v>224</v>
      </c>
      <c r="E587" s="196" t="s">
        <v>2436</v>
      </c>
      <c r="F587" s="197" t="s">
        <v>2437</v>
      </c>
      <c r="G587" s="198" t="s">
        <v>405</v>
      </c>
      <c r="H587" s="199">
        <v>30</v>
      </c>
      <c r="I587" s="200"/>
      <c r="J587" s="201">
        <f t="shared" si="30"/>
        <v>0</v>
      </c>
      <c r="K587" s="197" t="s">
        <v>1</v>
      </c>
      <c r="L587" s="202"/>
      <c r="M587" s="203" t="s">
        <v>1</v>
      </c>
      <c r="N587" s="204" t="s">
        <v>36</v>
      </c>
      <c r="O587" s="54"/>
      <c r="P587" s="165">
        <f t="shared" si="31"/>
        <v>0</v>
      </c>
      <c r="Q587" s="165">
        <v>0</v>
      </c>
      <c r="R587" s="165">
        <f t="shared" si="32"/>
        <v>0</v>
      </c>
      <c r="S587" s="165">
        <v>0</v>
      </c>
      <c r="T587" s="166">
        <f t="shared" si="33"/>
        <v>0</v>
      </c>
      <c r="AR587" s="167" t="s">
        <v>1370</v>
      </c>
      <c r="AT587" s="167" t="s">
        <v>224</v>
      </c>
      <c r="AU587" s="167" t="s">
        <v>74</v>
      </c>
      <c r="AY587" s="16" t="s">
        <v>159</v>
      </c>
      <c r="BE587" s="168">
        <f t="shared" si="34"/>
        <v>0</v>
      </c>
      <c r="BF587" s="168">
        <f t="shared" si="35"/>
        <v>0</v>
      </c>
      <c r="BG587" s="168">
        <f t="shared" si="36"/>
        <v>0</v>
      </c>
      <c r="BH587" s="168">
        <f t="shared" si="37"/>
        <v>0</v>
      </c>
      <c r="BI587" s="168">
        <f t="shared" si="38"/>
        <v>0</v>
      </c>
      <c r="BJ587" s="16" t="s">
        <v>82</v>
      </c>
      <c r="BK587" s="168">
        <f t="shared" si="39"/>
        <v>0</v>
      </c>
      <c r="BL587" s="16" t="s">
        <v>737</v>
      </c>
      <c r="BM587" s="167" t="s">
        <v>2438</v>
      </c>
    </row>
    <row r="588" spans="2:65" s="1" customFormat="1" ht="16.5" customHeight="1">
      <c r="B588" s="155"/>
      <c r="C588" s="195" t="s">
        <v>2439</v>
      </c>
      <c r="D588" s="195" t="s">
        <v>224</v>
      </c>
      <c r="E588" s="196" t="s">
        <v>2440</v>
      </c>
      <c r="F588" s="197" t="s">
        <v>2441</v>
      </c>
      <c r="G588" s="198" t="s">
        <v>405</v>
      </c>
      <c r="H588" s="199">
        <v>30</v>
      </c>
      <c r="I588" s="200"/>
      <c r="J588" s="201">
        <f t="shared" si="30"/>
        <v>0</v>
      </c>
      <c r="K588" s="197" t="s">
        <v>1</v>
      </c>
      <c r="L588" s="202"/>
      <c r="M588" s="203" t="s">
        <v>1</v>
      </c>
      <c r="N588" s="204" t="s">
        <v>36</v>
      </c>
      <c r="O588" s="54"/>
      <c r="P588" s="165">
        <f t="shared" si="31"/>
        <v>0</v>
      </c>
      <c r="Q588" s="165">
        <v>0</v>
      </c>
      <c r="R588" s="165">
        <f t="shared" si="32"/>
        <v>0</v>
      </c>
      <c r="S588" s="165">
        <v>0</v>
      </c>
      <c r="T588" s="166">
        <f t="shared" si="33"/>
        <v>0</v>
      </c>
      <c r="AR588" s="167" t="s">
        <v>1370</v>
      </c>
      <c r="AT588" s="167" t="s">
        <v>224</v>
      </c>
      <c r="AU588" s="167" t="s">
        <v>74</v>
      </c>
      <c r="AY588" s="16" t="s">
        <v>159</v>
      </c>
      <c r="BE588" s="168">
        <f t="shared" si="34"/>
        <v>0</v>
      </c>
      <c r="BF588" s="168">
        <f t="shared" si="35"/>
        <v>0</v>
      </c>
      <c r="BG588" s="168">
        <f t="shared" si="36"/>
        <v>0</v>
      </c>
      <c r="BH588" s="168">
        <f t="shared" si="37"/>
        <v>0</v>
      </c>
      <c r="BI588" s="168">
        <f t="shared" si="38"/>
        <v>0</v>
      </c>
      <c r="BJ588" s="16" t="s">
        <v>82</v>
      </c>
      <c r="BK588" s="168">
        <f t="shared" si="39"/>
        <v>0</v>
      </c>
      <c r="BL588" s="16" t="s">
        <v>737</v>
      </c>
      <c r="BM588" s="167" t="s">
        <v>2442</v>
      </c>
    </row>
    <row r="589" spans="2:65" s="1" customFormat="1" ht="16.5" customHeight="1">
      <c r="B589" s="155"/>
      <c r="C589" s="195" t="s">
        <v>1347</v>
      </c>
      <c r="D589" s="195" t="s">
        <v>224</v>
      </c>
      <c r="E589" s="196" t="s">
        <v>2443</v>
      </c>
      <c r="F589" s="197" t="s">
        <v>2444</v>
      </c>
      <c r="G589" s="198" t="s">
        <v>405</v>
      </c>
      <c r="H589" s="199">
        <v>143</v>
      </c>
      <c r="I589" s="200"/>
      <c r="J589" s="201">
        <f t="shared" si="30"/>
        <v>0</v>
      </c>
      <c r="K589" s="197" t="s">
        <v>1</v>
      </c>
      <c r="L589" s="202"/>
      <c r="M589" s="203" t="s">
        <v>1</v>
      </c>
      <c r="N589" s="204" t="s">
        <v>36</v>
      </c>
      <c r="O589" s="54"/>
      <c r="P589" s="165">
        <f t="shared" si="31"/>
        <v>0</v>
      </c>
      <c r="Q589" s="165">
        <v>0</v>
      </c>
      <c r="R589" s="165">
        <f t="shared" si="32"/>
        <v>0</v>
      </c>
      <c r="S589" s="165">
        <v>0</v>
      </c>
      <c r="T589" s="166">
        <f t="shared" si="33"/>
        <v>0</v>
      </c>
      <c r="AR589" s="167" t="s">
        <v>1370</v>
      </c>
      <c r="AT589" s="167" t="s">
        <v>224</v>
      </c>
      <c r="AU589" s="167" t="s">
        <v>74</v>
      </c>
      <c r="AY589" s="16" t="s">
        <v>159</v>
      </c>
      <c r="BE589" s="168">
        <f t="shared" si="34"/>
        <v>0</v>
      </c>
      <c r="BF589" s="168">
        <f t="shared" si="35"/>
        <v>0</v>
      </c>
      <c r="BG589" s="168">
        <f t="shared" si="36"/>
        <v>0</v>
      </c>
      <c r="BH589" s="168">
        <f t="shared" si="37"/>
        <v>0</v>
      </c>
      <c r="BI589" s="168">
        <f t="shared" si="38"/>
        <v>0</v>
      </c>
      <c r="BJ589" s="16" t="s">
        <v>82</v>
      </c>
      <c r="BK589" s="168">
        <f t="shared" si="39"/>
        <v>0</v>
      </c>
      <c r="BL589" s="16" t="s">
        <v>737</v>
      </c>
      <c r="BM589" s="167" t="s">
        <v>2445</v>
      </c>
    </row>
    <row r="590" spans="2:65" s="1" customFormat="1" ht="16.5" customHeight="1">
      <c r="B590" s="155"/>
      <c r="C590" s="195" t="s">
        <v>2446</v>
      </c>
      <c r="D590" s="195" t="s">
        <v>224</v>
      </c>
      <c r="E590" s="196" t="s">
        <v>2447</v>
      </c>
      <c r="F590" s="197" t="s">
        <v>2448</v>
      </c>
      <c r="G590" s="198" t="s">
        <v>405</v>
      </c>
      <c r="H590" s="199">
        <v>100</v>
      </c>
      <c r="I590" s="200"/>
      <c r="J590" s="201">
        <f t="shared" si="30"/>
        <v>0</v>
      </c>
      <c r="K590" s="197" t="s">
        <v>1</v>
      </c>
      <c r="L590" s="202"/>
      <c r="M590" s="203" t="s">
        <v>1</v>
      </c>
      <c r="N590" s="204" t="s">
        <v>36</v>
      </c>
      <c r="O590" s="54"/>
      <c r="P590" s="165">
        <f t="shared" si="31"/>
        <v>0</v>
      </c>
      <c r="Q590" s="165">
        <v>0</v>
      </c>
      <c r="R590" s="165">
        <f t="shared" si="32"/>
        <v>0</v>
      </c>
      <c r="S590" s="165">
        <v>0</v>
      </c>
      <c r="T590" s="166">
        <f t="shared" si="33"/>
        <v>0</v>
      </c>
      <c r="AR590" s="167" t="s">
        <v>1370</v>
      </c>
      <c r="AT590" s="167" t="s">
        <v>224</v>
      </c>
      <c r="AU590" s="167" t="s">
        <v>74</v>
      </c>
      <c r="AY590" s="16" t="s">
        <v>159</v>
      </c>
      <c r="BE590" s="168">
        <f t="shared" si="34"/>
        <v>0</v>
      </c>
      <c r="BF590" s="168">
        <f t="shared" si="35"/>
        <v>0</v>
      </c>
      <c r="BG590" s="168">
        <f t="shared" si="36"/>
        <v>0</v>
      </c>
      <c r="BH590" s="168">
        <f t="shared" si="37"/>
        <v>0</v>
      </c>
      <c r="BI590" s="168">
        <f t="shared" si="38"/>
        <v>0</v>
      </c>
      <c r="BJ590" s="16" t="s">
        <v>82</v>
      </c>
      <c r="BK590" s="168">
        <f t="shared" si="39"/>
        <v>0</v>
      </c>
      <c r="BL590" s="16" t="s">
        <v>737</v>
      </c>
      <c r="BM590" s="167" t="s">
        <v>2449</v>
      </c>
    </row>
    <row r="591" spans="2:65" s="1" customFormat="1" ht="16.5" customHeight="1">
      <c r="B591" s="155"/>
      <c r="C591" s="195" t="s">
        <v>1350</v>
      </c>
      <c r="D591" s="195" t="s">
        <v>224</v>
      </c>
      <c r="E591" s="196" t="s">
        <v>2450</v>
      </c>
      <c r="F591" s="197" t="s">
        <v>2451</v>
      </c>
      <c r="G591" s="198" t="s">
        <v>405</v>
      </c>
      <c r="H591" s="199">
        <v>2076</v>
      </c>
      <c r="I591" s="200"/>
      <c r="J591" s="201">
        <f t="shared" si="30"/>
        <v>0</v>
      </c>
      <c r="K591" s="197" t="s">
        <v>1</v>
      </c>
      <c r="L591" s="202"/>
      <c r="M591" s="203" t="s">
        <v>1</v>
      </c>
      <c r="N591" s="204" t="s">
        <v>36</v>
      </c>
      <c r="O591" s="54"/>
      <c r="P591" s="165">
        <f t="shared" si="31"/>
        <v>0</v>
      </c>
      <c r="Q591" s="165">
        <v>0</v>
      </c>
      <c r="R591" s="165">
        <f t="shared" si="32"/>
        <v>0</v>
      </c>
      <c r="S591" s="165">
        <v>0</v>
      </c>
      <c r="T591" s="166">
        <f t="shared" si="33"/>
        <v>0</v>
      </c>
      <c r="AR591" s="167" t="s">
        <v>1370</v>
      </c>
      <c r="AT591" s="167" t="s">
        <v>224</v>
      </c>
      <c r="AU591" s="167" t="s">
        <v>74</v>
      </c>
      <c r="AY591" s="16" t="s">
        <v>159</v>
      </c>
      <c r="BE591" s="168">
        <f t="shared" si="34"/>
        <v>0</v>
      </c>
      <c r="BF591" s="168">
        <f t="shared" si="35"/>
        <v>0</v>
      </c>
      <c r="BG591" s="168">
        <f t="shared" si="36"/>
        <v>0</v>
      </c>
      <c r="BH591" s="168">
        <f t="shared" si="37"/>
        <v>0</v>
      </c>
      <c r="BI591" s="168">
        <f t="shared" si="38"/>
        <v>0</v>
      </c>
      <c r="BJ591" s="16" t="s">
        <v>82</v>
      </c>
      <c r="BK591" s="168">
        <f t="shared" si="39"/>
        <v>0</v>
      </c>
      <c r="BL591" s="16" t="s">
        <v>737</v>
      </c>
      <c r="BM591" s="167" t="s">
        <v>2452</v>
      </c>
    </row>
    <row r="592" spans="2:65" s="1" customFormat="1" ht="16.5" customHeight="1">
      <c r="B592" s="155"/>
      <c r="C592" s="195" t="s">
        <v>2453</v>
      </c>
      <c r="D592" s="195" t="s">
        <v>224</v>
      </c>
      <c r="E592" s="196" t="s">
        <v>2454</v>
      </c>
      <c r="F592" s="197" t="s">
        <v>2455</v>
      </c>
      <c r="G592" s="198" t="s">
        <v>405</v>
      </c>
      <c r="H592" s="199">
        <v>1342</v>
      </c>
      <c r="I592" s="200"/>
      <c r="J592" s="201">
        <f t="shared" si="30"/>
        <v>0</v>
      </c>
      <c r="K592" s="197" t="s">
        <v>1</v>
      </c>
      <c r="L592" s="202"/>
      <c r="M592" s="203" t="s">
        <v>1</v>
      </c>
      <c r="N592" s="204" t="s">
        <v>36</v>
      </c>
      <c r="O592" s="54"/>
      <c r="P592" s="165">
        <f t="shared" si="31"/>
        <v>0</v>
      </c>
      <c r="Q592" s="165">
        <v>0</v>
      </c>
      <c r="R592" s="165">
        <f t="shared" si="32"/>
        <v>0</v>
      </c>
      <c r="S592" s="165">
        <v>0</v>
      </c>
      <c r="T592" s="166">
        <f t="shared" si="33"/>
        <v>0</v>
      </c>
      <c r="AR592" s="167" t="s">
        <v>1370</v>
      </c>
      <c r="AT592" s="167" t="s">
        <v>224</v>
      </c>
      <c r="AU592" s="167" t="s">
        <v>74</v>
      </c>
      <c r="AY592" s="16" t="s">
        <v>159</v>
      </c>
      <c r="BE592" s="168">
        <f t="shared" si="34"/>
        <v>0</v>
      </c>
      <c r="BF592" s="168">
        <f t="shared" si="35"/>
        <v>0</v>
      </c>
      <c r="BG592" s="168">
        <f t="shared" si="36"/>
        <v>0</v>
      </c>
      <c r="BH592" s="168">
        <f t="shared" si="37"/>
        <v>0</v>
      </c>
      <c r="BI592" s="168">
        <f t="shared" si="38"/>
        <v>0</v>
      </c>
      <c r="BJ592" s="16" t="s">
        <v>82</v>
      </c>
      <c r="BK592" s="168">
        <f t="shared" si="39"/>
        <v>0</v>
      </c>
      <c r="BL592" s="16" t="s">
        <v>737</v>
      </c>
      <c r="BM592" s="167" t="s">
        <v>2456</v>
      </c>
    </row>
    <row r="593" spans="2:65" s="1" customFormat="1" ht="16.5" customHeight="1">
      <c r="B593" s="155"/>
      <c r="C593" s="195" t="s">
        <v>1353</v>
      </c>
      <c r="D593" s="195" t="s">
        <v>224</v>
      </c>
      <c r="E593" s="196" t="s">
        <v>2457</v>
      </c>
      <c r="F593" s="197" t="s">
        <v>2458</v>
      </c>
      <c r="G593" s="198" t="s">
        <v>405</v>
      </c>
      <c r="H593" s="199">
        <v>364</v>
      </c>
      <c r="I593" s="200"/>
      <c r="J593" s="201">
        <f t="shared" si="30"/>
        <v>0</v>
      </c>
      <c r="K593" s="197" t="s">
        <v>1</v>
      </c>
      <c r="L593" s="202"/>
      <c r="M593" s="203" t="s">
        <v>1</v>
      </c>
      <c r="N593" s="204" t="s">
        <v>36</v>
      </c>
      <c r="O593" s="54"/>
      <c r="P593" s="165">
        <f t="shared" si="31"/>
        <v>0</v>
      </c>
      <c r="Q593" s="165">
        <v>0</v>
      </c>
      <c r="R593" s="165">
        <f t="shared" si="32"/>
        <v>0</v>
      </c>
      <c r="S593" s="165">
        <v>0</v>
      </c>
      <c r="T593" s="166">
        <f t="shared" si="33"/>
        <v>0</v>
      </c>
      <c r="AR593" s="167" t="s">
        <v>1370</v>
      </c>
      <c r="AT593" s="167" t="s">
        <v>224</v>
      </c>
      <c r="AU593" s="167" t="s">
        <v>74</v>
      </c>
      <c r="AY593" s="16" t="s">
        <v>159</v>
      </c>
      <c r="BE593" s="168">
        <f t="shared" si="34"/>
        <v>0</v>
      </c>
      <c r="BF593" s="168">
        <f t="shared" si="35"/>
        <v>0</v>
      </c>
      <c r="BG593" s="168">
        <f t="shared" si="36"/>
        <v>0</v>
      </c>
      <c r="BH593" s="168">
        <f t="shared" si="37"/>
        <v>0</v>
      </c>
      <c r="BI593" s="168">
        <f t="shared" si="38"/>
        <v>0</v>
      </c>
      <c r="BJ593" s="16" t="s">
        <v>82</v>
      </c>
      <c r="BK593" s="168">
        <f t="shared" si="39"/>
        <v>0</v>
      </c>
      <c r="BL593" s="16" t="s">
        <v>737</v>
      </c>
      <c r="BM593" s="167" t="s">
        <v>2459</v>
      </c>
    </row>
    <row r="594" spans="2:65" s="1" customFormat="1" ht="16.5" customHeight="1">
      <c r="B594" s="155"/>
      <c r="C594" s="195" t="s">
        <v>2460</v>
      </c>
      <c r="D594" s="195" t="s">
        <v>224</v>
      </c>
      <c r="E594" s="196" t="s">
        <v>2461</v>
      </c>
      <c r="F594" s="197" t="s">
        <v>2462</v>
      </c>
      <c r="G594" s="198" t="s">
        <v>405</v>
      </c>
      <c r="H594" s="199">
        <v>65</v>
      </c>
      <c r="I594" s="200"/>
      <c r="J594" s="201">
        <f t="shared" si="30"/>
        <v>0</v>
      </c>
      <c r="K594" s="197" t="s">
        <v>1</v>
      </c>
      <c r="L594" s="202"/>
      <c r="M594" s="203" t="s">
        <v>1</v>
      </c>
      <c r="N594" s="204" t="s">
        <v>36</v>
      </c>
      <c r="O594" s="54"/>
      <c r="P594" s="165">
        <f t="shared" si="31"/>
        <v>0</v>
      </c>
      <c r="Q594" s="165">
        <v>0</v>
      </c>
      <c r="R594" s="165">
        <f t="shared" si="32"/>
        <v>0</v>
      </c>
      <c r="S594" s="165">
        <v>0</v>
      </c>
      <c r="T594" s="166">
        <f t="shared" si="33"/>
        <v>0</v>
      </c>
      <c r="AR594" s="167" t="s">
        <v>1370</v>
      </c>
      <c r="AT594" s="167" t="s">
        <v>224</v>
      </c>
      <c r="AU594" s="167" t="s">
        <v>74</v>
      </c>
      <c r="AY594" s="16" t="s">
        <v>159</v>
      </c>
      <c r="BE594" s="168">
        <f t="shared" si="34"/>
        <v>0</v>
      </c>
      <c r="BF594" s="168">
        <f t="shared" si="35"/>
        <v>0</v>
      </c>
      <c r="BG594" s="168">
        <f t="shared" si="36"/>
        <v>0</v>
      </c>
      <c r="BH594" s="168">
        <f t="shared" si="37"/>
        <v>0</v>
      </c>
      <c r="BI594" s="168">
        <f t="shared" si="38"/>
        <v>0</v>
      </c>
      <c r="BJ594" s="16" t="s">
        <v>82</v>
      </c>
      <c r="BK594" s="168">
        <f t="shared" si="39"/>
        <v>0</v>
      </c>
      <c r="BL594" s="16" t="s">
        <v>737</v>
      </c>
      <c r="BM594" s="167" t="s">
        <v>2463</v>
      </c>
    </row>
    <row r="595" spans="2:65" s="1" customFormat="1" ht="16.5" customHeight="1">
      <c r="B595" s="155"/>
      <c r="C595" s="195" t="s">
        <v>1356</v>
      </c>
      <c r="D595" s="195" t="s">
        <v>224</v>
      </c>
      <c r="E595" s="196" t="s">
        <v>2464</v>
      </c>
      <c r="F595" s="197" t="s">
        <v>2465</v>
      </c>
      <c r="G595" s="198" t="s">
        <v>405</v>
      </c>
      <c r="H595" s="199">
        <v>181</v>
      </c>
      <c r="I595" s="200"/>
      <c r="J595" s="201">
        <f t="shared" si="30"/>
        <v>0</v>
      </c>
      <c r="K595" s="197" t="s">
        <v>1</v>
      </c>
      <c r="L595" s="202"/>
      <c r="M595" s="203" t="s">
        <v>1</v>
      </c>
      <c r="N595" s="204" t="s">
        <v>36</v>
      </c>
      <c r="O595" s="54"/>
      <c r="P595" s="165">
        <f t="shared" si="31"/>
        <v>0</v>
      </c>
      <c r="Q595" s="165">
        <v>0</v>
      </c>
      <c r="R595" s="165">
        <f t="shared" si="32"/>
        <v>0</v>
      </c>
      <c r="S595" s="165">
        <v>0</v>
      </c>
      <c r="T595" s="166">
        <f t="shared" si="33"/>
        <v>0</v>
      </c>
      <c r="AR595" s="167" t="s">
        <v>1370</v>
      </c>
      <c r="AT595" s="167" t="s">
        <v>224</v>
      </c>
      <c r="AU595" s="167" t="s">
        <v>74</v>
      </c>
      <c r="AY595" s="16" t="s">
        <v>159</v>
      </c>
      <c r="BE595" s="168">
        <f t="shared" si="34"/>
        <v>0</v>
      </c>
      <c r="BF595" s="168">
        <f t="shared" si="35"/>
        <v>0</v>
      </c>
      <c r="BG595" s="168">
        <f t="shared" si="36"/>
        <v>0</v>
      </c>
      <c r="BH595" s="168">
        <f t="shared" si="37"/>
        <v>0</v>
      </c>
      <c r="BI595" s="168">
        <f t="shared" si="38"/>
        <v>0</v>
      </c>
      <c r="BJ595" s="16" t="s">
        <v>82</v>
      </c>
      <c r="BK595" s="168">
        <f t="shared" si="39"/>
        <v>0</v>
      </c>
      <c r="BL595" s="16" t="s">
        <v>737</v>
      </c>
      <c r="BM595" s="167" t="s">
        <v>2466</v>
      </c>
    </row>
    <row r="596" spans="2:65" s="1" customFormat="1" ht="16.5" customHeight="1">
      <c r="B596" s="155"/>
      <c r="C596" s="195" t="s">
        <v>2467</v>
      </c>
      <c r="D596" s="195" t="s">
        <v>224</v>
      </c>
      <c r="E596" s="196" t="s">
        <v>2468</v>
      </c>
      <c r="F596" s="197" t="s">
        <v>2469</v>
      </c>
      <c r="G596" s="198" t="s">
        <v>405</v>
      </c>
      <c r="H596" s="199">
        <v>20</v>
      </c>
      <c r="I596" s="200"/>
      <c r="J596" s="201">
        <f t="shared" si="30"/>
        <v>0</v>
      </c>
      <c r="K596" s="197" t="s">
        <v>1</v>
      </c>
      <c r="L596" s="202"/>
      <c r="M596" s="203" t="s">
        <v>1</v>
      </c>
      <c r="N596" s="204" t="s">
        <v>36</v>
      </c>
      <c r="O596" s="54"/>
      <c r="P596" s="165">
        <f t="shared" si="31"/>
        <v>0</v>
      </c>
      <c r="Q596" s="165">
        <v>0</v>
      </c>
      <c r="R596" s="165">
        <f t="shared" si="32"/>
        <v>0</v>
      </c>
      <c r="S596" s="165">
        <v>0</v>
      </c>
      <c r="T596" s="166">
        <f t="shared" si="33"/>
        <v>0</v>
      </c>
      <c r="AR596" s="167" t="s">
        <v>1370</v>
      </c>
      <c r="AT596" s="167" t="s">
        <v>224</v>
      </c>
      <c r="AU596" s="167" t="s">
        <v>74</v>
      </c>
      <c r="AY596" s="16" t="s">
        <v>159</v>
      </c>
      <c r="BE596" s="168">
        <f t="shared" si="34"/>
        <v>0</v>
      </c>
      <c r="BF596" s="168">
        <f t="shared" si="35"/>
        <v>0</v>
      </c>
      <c r="BG596" s="168">
        <f t="shared" si="36"/>
        <v>0</v>
      </c>
      <c r="BH596" s="168">
        <f t="shared" si="37"/>
        <v>0</v>
      </c>
      <c r="BI596" s="168">
        <f t="shared" si="38"/>
        <v>0</v>
      </c>
      <c r="BJ596" s="16" t="s">
        <v>82</v>
      </c>
      <c r="BK596" s="168">
        <f t="shared" si="39"/>
        <v>0</v>
      </c>
      <c r="BL596" s="16" t="s">
        <v>737</v>
      </c>
      <c r="BM596" s="167" t="s">
        <v>2470</v>
      </c>
    </row>
    <row r="597" spans="2:65" s="1" customFormat="1" ht="16.5" customHeight="1">
      <c r="B597" s="155"/>
      <c r="C597" s="195" t="s">
        <v>1359</v>
      </c>
      <c r="D597" s="195" t="s">
        <v>224</v>
      </c>
      <c r="E597" s="196" t="s">
        <v>2471</v>
      </c>
      <c r="F597" s="197" t="s">
        <v>2472</v>
      </c>
      <c r="G597" s="198" t="s">
        <v>405</v>
      </c>
      <c r="H597" s="199">
        <v>12</v>
      </c>
      <c r="I597" s="200"/>
      <c r="J597" s="201">
        <f t="shared" si="30"/>
        <v>0</v>
      </c>
      <c r="K597" s="197" t="s">
        <v>1</v>
      </c>
      <c r="L597" s="202"/>
      <c r="M597" s="203" t="s">
        <v>1</v>
      </c>
      <c r="N597" s="204" t="s">
        <v>36</v>
      </c>
      <c r="O597" s="54"/>
      <c r="P597" s="165">
        <f t="shared" si="31"/>
        <v>0</v>
      </c>
      <c r="Q597" s="165">
        <v>0</v>
      </c>
      <c r="R597" s="165">
        <f t="shared" si="32"/>
        <v>0</v>
      </c>
      <c r="S597" s="165">
        <v>0</v>
      </c>
      <c r="T597" s="166">
        <f t="shared" si="33"/>
        <v>0</v>
      </c>
      <c r="AR597" s="167" t="s">
        <v>1370</v>
      </c>
      <c r="AT597" s="167" t="s">
        <v>224</v>
      </c>
      <c r="AU597" s="167" t="s">
        <v>74</v>
      </c>
      <c r="AY597" s="16" t="s">
        <v>159</v>
      </c>
      <c r="BE597" s="168">
        <f t="shared" si="34"/>
        <v>0</v>
      </c>
      <c r="BF597" s="168">
        <f t="shared" si="35"/>
        <v>0</v>
      </c>
      <c r="BG597" s="168">
        <f t="shared" si="36"/>
        <v>0</v>
      </c>
      <c r="BH597" s="168">
        <f t="shared" si="37"/>
        <v>0</v>
      </c>
      <c r="BI597" s="168">
        <f t="shared" si="38"/>
        <v>0</v>
      </c>
      <c r="BJ597" s="16" t="s">
        <v>82</v>
      </c>
      <c r="BK597" s="168">
        <f t="shared" si="39"/>
        <v>0</v>
      </c>
      <c r="BL597" s="16" t="s">
        <v>737</v>
      </c>
      <c r="BM597" s="167" t="s">
        <v>2473</v>
      </c>
    </row>
    <row r="598" spans="2:65" s="1" customFormat="1" ht="16.5" customHeight="1">
      <c r="B598" s="155"/>
      <c r="C598" s="195" t="s">
        <v>2474</v>
      </c>
      <c r="D598" s="195" t="s">
        <v>224</v>
      </c>
      <c r="E598" s="196" t="s">
        <v>2475</v>
      </c>
      <c r="F598" s="197" t="s">
        <v>2476</v>
      </c>
      <c r="G598" s="198" t="s">
        <v>405</v>
      </c>
      <c r="H598" s="199">
        <v>81</v>
      </c>
      <c r="I598" s="200"/>
      <c r="J598" s="201">
        <f t="shared" si="30"/>
        <v>0</v>
      </c>
      <c r="K598" s="197" t="s">
        <v>1</v>
      </c>
      <c r="L598" s="202"/>
      <c r="M598" s="203" t="s">
        <v>1</v>
      </c>
      <c r="N598" s="204" t="s">
        <v>36</v>
      </c>
      <c r="O598" s="54"/>
      <c r="P598" s="165">
        <f t="shared" si="31"/>
        <v>0</v>
      </c>
      <c r="Q598" s="165">
        <v>0</v>
      </c>
      <c r="R598" s="165">
        <f t="shared" si="32"/>
        <v>0</v>
      </c>
      <c r="S598" s="165">
        <v>0</v>
      </c>
      <c r="T598" s="166">
        <f t="shared" si="33"/>
        <v>0</v>
      </c>
      <c r="AR598" s="167" t="s">
        <v>1370</v>
      </c>
      <c r="AT598" s="167" t="s">
        <v>224</v>
      </c>
      <c r="AU598" s="167" t="s">
        <v>74</v>
      </c>
      <c r="AY598" s="16" t="s">
        <v>159</v>
      </c>
      <c r="BE598" s="168">
        <f t="shared" si="34"/>
        <v>0</v>
      </c>
      <c r="BF598" s="168">
        <f t="shared" si="35"/>
        <v>0</v>
      </c>
      <c r="BG598" s="168">
        <f t="shared" si="36"/>
        <v>0</v>
      </c>
      <c r="BH598" s="168">
        <f t="shared" si="37"/>
        <v>0</v>
      </c>
      <c r="BI598" s="168">
        <f t="shared" si="38"/>
        <v>0</v>
      </c>
      <c r="BJ598" s="16" t="s">
        <v>82</v>
      </c>
      <c r="BK598" s="168">
        <f t="shared" si="39"/>
        <v>0</v>
      </c>
      <c r="BL598" s="16" t="s">
        <v>737</v>
      </c>
      <c r="BM598" s="167" t="s">
        <v>2477</v>
      </c>
    </row>
    <row r="599" spans="2:65" s="1" customFormat="1" ht="16.5" customHeight="1">
      <c r="B599" s="155"/>
      <c r="C599" s="195" t="s">
        <v>1363</v>
      </c>
      <c r="D599" s="195" t="s">
        <v>224</v>
      </c>
      <c r="E599" s="196" t="s">
        <v>2478</v>
      </c>
      <c r="F599" s="197" t="s">
        <v>2479</v>
      </c>
      <c r="G599" s="198" t="s">
        <v>405</v>
      </c>
      <c r="H599" s="199">
        <v>43</v>
      </c>
      <c r="I599" s="200"/>
      <c r="J599" s="201">
        <f t="shared" si="30"/>
        <v>0</v>
      </c>
      <c r="K599" s="197" t="s">
        <v>1</v>
      </c>
      <c r="L599" s="202"/>
      <c r="M599" s="203" t="s">
        <v>1</v>
      </c>
      <c r="N599" s="204" t="s">
        <v>36</v>
      </c>
      <c r="O599" s="54"/>
      <c r="P599" s="165">
        <f t="shared" si="31"/>
        <v>0</v>
      </c>
      <c r="Q599" s="165">
        <v>0</v>
      </c>
      <c r="R599" s="165">
        <f t="shared" si="32"/>
        <v>0</v>
      </c>
      <c r="S599" s="165">
        <v>0</v>
      </c>
      <c r="T599" s="166">
        <f t="shared" si="33"/>
        <v>0</v>
      </c>
      <c r="AR599" s="167" t="s">
        <v>1370</v>
      </c>
      <c r="AT599" s="167" t="s">
        <v>224</v>
      </c>
      <c r="AU599" s="167" t="s">
        <v>74</v>
      </c>
      <c r="AY599" s="16" t="s">
        <v>159</v>
      </c>
      <c r="BE599" s="168">
        <f t="shared" si="34"/>
        <v>0</v>
      </c>
      <c r="BF599" s="168">
        <f t="shared" si="35"/>
        <v>0</v>
      </c>
      <c r="BG599" s="168">
        <f t="shared" si="36"/>
        <v>0</v>
      </c>
      <c r="BH599" s="168">
        <f t="shared" si="37"/>
        <v>0</v>
      </c>
      <c r="BI599" s="168">
        <f t="shared" si="38"/>
        <v>0</v>
      </c>
      <c r="BJ599" s="16" t="s">
        <v>82</v>
      </c>
      <c r="BK599" s="168">
        <f t="shared" si="39"/>
        <v>0</v>
      </c>
      <c r="BL599" s="16" t="s">
        <v>737</v>
      </c>
      <c r="BM599" s="167" t="s">
        <v>2480</v>
      </c>
    </row>
    <row r="600" spans="2:65" s="1" customFormat="1" ht="16.5" customHeight="1">
      <c r="B600" s="155"/>
      <c r="C600" s="195" t="s">
        <v>2481</v>
      </c>
      <c r="D600" s="195" t="s">
        <v>224</v>
      </c>
      <c r="E600" s="196" t="s">
        <v>2482</v>
      </c>
      <c r="F600" s="197" t="s">
        <v>2483</v>
      </c>
      <c r="G600" s="198" t="s">
        <v>405</v>
      </c>
      <c r="H600" s="199">
        <v>30</v>
      </c>
      <c r="I600" s="200"/>
      <c r="J600" s="201">
        <f t="shared" si="30"/>
        <v>0</v>
      </c>
      <c r="K600" s="197" t="s">
        <v>1</v>
      </c>
      <c r="L600" s="202"/>
      <c r="M600" s="203" t="s">
        <v>1</v>
      </c>
      <c r="N600" s="204" t="s">
        <v>36</v>
      </c>
      <c r="O600" s="54"/>
      <c r="P600" s="165">
        <f t="shared" si="31"/>
        <v>0</v>
      </c>
      <c r="Q600" s="165">
        <v>0</v>
      </c>
      <c r="R600" s="165">
        <f t="shared" si="32"/>
        <v>0</v>
      </c>
      <c r="S600" s="165">
        <v>0</v>
      </c>
      <c r="T600" s="166">
        <f t="shared" si="33"/>
        <v>0</v>
      </c>
      <c r="AR600" s="167" t="s">
        <v>1370</v>
      </c>
      <c r="AT600" s="167" t="s">
        <v>224</v>
      </c>
      <c r="AU600" s="167" t="s">
        <v>74</v>
      </c>
      <c r="AY600" s="16" t="s">
        <v>159</v>
      </c>
      <c r="BE600" s="168">
        <f t="shared" si="34"/>
        <v>0</v>
      </c>
      <c r="BF600" s="168">
        <f t="shared" si="35"/>
        <v>0</v>
      </c>
      <c r="BG600" s="168">
        <f t="shared" si="36"/>
        <v>0</v>
      </c>
      <c r="BH600" s="168">
        <f t="shared" si="37"/>
        <v>0</v>
      </c>
      <c r="BI600" s="168">
        <f t="shared" si="38"/>
        <v>0</v>
      </c>
      <c r="BJ600" s="16" t="s">
        <v>82</v>
      </c>
      <c r="BK600" s="168">
        <f t="shared" si="39"/>
        <v>0</v>
      </c>
      <c r="BL600" s="16" t="s">
        <v>737</v>
      </c>
      <c r="BM600" s="167" t="s">
        <v>2484</v>
      </c>
    </row>
    <row r="601" spans="2:65" s="1" customFormat="1" ht="24" customHeight="1">
      <c r="B601" s="155"/>
      <c r="C601" s="195" t="s">
        <v>1366</v>
      </c>
      <c r="D601" s="195" t="s">
        <v>224</v>
      </c>
      <c r="E601" s="196" t="s">
        <v>2485</v>
      </c>
      <c r="F601" s="197" t="s">
        <v>2486</v>
      </c>
      <c r="G601" s="198" t="s">
        <v>405</v>
      </c>
      <c r="H601" s="199">
        <v>99</v>
      </c>
      <c r="I601" s="200"/>
      <c r="J601" s="201">
        <f t="shared" si="30"/>
        <v>0</v>
      </c>
      <c r="K601" s="197" t="s">
        <v>1</v>
      </c>
      <c r="L601" s="202"/>
      <c r="M601" s="203" t="s">
        <v>1</v>
      </c>
      <c r="N601" s="204" t="s">
        <v>36</v>
      </c>
      <c r="O601" s="54"/>
      <c r="P601" s="165">
        <f t="shared" si="31"/>
        <v>0</v>
      </c>
      <c r="Q601" s="165">
        <v>0</v>
      </c>
      <c r="R601" s="165">
        <f t="shared" si="32"/>
        <v>0</v>
      </c>
      <c r="S601" s="165">
        <v>0</v>
      </c>
      <c r="T601" s="166">
        <f t="shared" si="33"/>
        <v>0</v>
      </c>
      <c r="AR601" s="167" t="s">
        <v>1370</v>
      </c>
      <c r="AT601" s="167" t="s">
        <v>224</v>
      </c>
      <c r="AU601" s="167" t="s">
        <v>74</v>
      </c>
      <c r="AY601" s="16" t="s">
        <v>159</v>
      </c>
      <c r="BE601" s="168">
        <f t="shared" si="34"/>
        <v>0</v>
      </c>
      <c r="BF601" s="168">
        <f t="shared" si="35"/>
        <v>0</v>
      </c>
      <c r="BG601" s="168">
        <f t="shared" si="36"/>
        <v>0</v>
      </c>
      <c r="BH601" s="168">
        <f t="shared" si="37"/>
        <v>0</v>
      </c>
      <c r="BI601" s="168">
        <f t="shared" si="38"/>
        <v>0</v>
      </c>
      <c r="BJ601" s="16" t="s">
        <v>82</v>
      </c>
      <c r="BK601" s="168">
        <f t="shared" si="39"/>
        <v>0</v>
      </c>
      <c r="BL601" s="16" t="s">
        <v>737</v>
      </c>
      <c r="BM601" s="167" t="s">
        <v>2487</v>
      </c>
    </row>
    <row r="602" spans="2:65" s="1" customFormat="1" ht="24" customHeight="1">
      <c r="B602" s="155"/>
      <c r="C602" s="195" t="s">
        <v>2488</v>
      </c>
      <c r="D602" s="195" t="s">
        <v>224</v>
      </c>
      <c r="E602" s="196" t="s">
        <v>2489</v>
      </c>
      <c r="F602" s="197" t="s">
        <v>2490</v>
      </c>
      <c r="G602" s="198" t="s">
        <v>405</v>
      </c>
      <c r="H602" s="199">
        <v>21</v>
      </c>
      <c r="I602" s="200"/>
      <c r="J602" s="201">
        <f t="shared" si="30"/>
        <v>0</v>
      </c>
      <c r="K602" s="197" t="s">
        <v>1</v>
      </c>
      <c r="L602" s="202"/>
      <c r="M602" s="203" t="s">
        <v>1</v>
      </c>
      <c r="N602" s="204" t="s">
        <v>36</v>
      </c>
      <c r="O602" s="54"/>
      <c r="P602" s="165">
        <f t="shared" si="31"/>
        <v>0</v>
      </c>
      <c r="Q602" s="165">
        <v>0</v>
      </c>
      <c r="R602" s="165">
        <f t="shared" si="32"/>
        <v>0</v>
      </c>
      <c r="S602" s="165">
        <v>0</v>
      </c>
      <c r="T602" s="166">
        <f t="shared" si="33"/>
        <v>0</v>
      </c>
      <c r="AR602" s="167" t="s">
        <v>1370</v>
      </c>
      <c r="AT602" s="167" t="s">
        <v>224</v>
      </c>
      <c r="AU602" s="167" t="s">
        <v>74</v>
      </c>
      <c r="AY602" s="16" t="s">
        <v>159</v>
      </c>
      <c r="BE602" s="168">
        <f t="shared" si="34"/>
        <v>0</v>
      </c>
      <c r="BF602" s="168">
        <f t="shared" si="35"/>
        <v>0</v>
      </c>
      <c r="BG602" s="168">
        <f t="shared" si="36"/>
        <v>0</v>
      </c>
      <c r="BH602" s="168">
        <f t="shared" si="37"/>
        <v>0</v>
      </c>
      <c r="BI602" s="168">
        <f t="shared" si="38"/>
        <v>0</v>
      </c>
      <c r="BJ602" s="16" t="s">
        <v>82</v>
      </c>
      <c r="BK602" s="168">
        <f t="shared" si="39"/>
        <v>0</v>
      </c>
      <c r="BL602" s="16" t="s">
        <v>737</v>
      </c>
      <c r="BM602" s="167" t="s">
        <v>2491</v>
      </c>
    </row>
    <row r="603" spans="2:65" s="1" customFormat="1" ht="16.5" customHeight="1">
      <c r="B603" s="155"/>
      <c r="C603" s="195" t="s">
        <v>1370</v>
      </c>
      <c r="D603" s="195" t="s">
        <v>224</v>
      </c>
      <c r="E603" s="196" t="s">
        <v>2492</v>
      </c>
      <c r="F603" s="197" t="s">
        <v>2493</v>
      </c>
      <c r="G603" s="198" t="s">
        <v>405</v>
      </c>
      <c r="H603" s="199">
        <v>400</v>
      </c>
      <c r="I603" s="200"/>
      <c r="J603" s="201">
        <f t="shared" si="30"/>
        <v>0</v>
      </c>
      <c r="K603" s="197" t="s">
        <v>1</v>
      </c>
      <c r="L603" s="202"/>
      <c r="M603" s="203" t="s">
        <v>1</v>
      </c>
      <c r="N603" s="204" t="s">
        <v>36</v>
      </c>
      <c r="O603" s="54"/>
      <c r="P603" s="165">
        <f t="shared" si="31"/>
        <v>0</v>
      </c>
      <c r="Q603" s="165">
        <v>0</v>
      </c>
      <c r="R603" s="165">
        <f t="shared" si="32"/>
        <v>0</v>
      </c>
      <c r="S603" s="165">
        <v>0</v>
      </c>
      <c r="T603" s="166">
        <f t="shared" si="33"/>
        <v>0</v>
      </c>
      <c r="AR603" s="167" t="s">
        <v>1370</v>
      </c>
      <c r="AT603" s="167" t="s">
        <v>224</v>
      </c>
      <c r="AU603" s="167" t="s">
        <v>74</v>
      </c>
      <c r="AY603" s="16" t="s">
        <v>159</v>
      </c>
      <c r="BE603" s="168">
        <f t="shared" si="34"/>
        <v>0</v>
      </c>
      <c r="BF603" s="168">
        <f t="shared" si="35"/>
        <v>0</v>
      </c>
      <c r="BG603" s="168">
        <f t="shared" si="36"/>
        <v>0</v>
      </c>
      <c r="BH603" s="168">
        <f t="shared" si="37"/>
        <v>0</v>
      </c>
      <c r="BI603" s="168">
        <f t="shared" si="38"/>
        <v>0</v>
      </c>
      <c r="BJ603" s="16" t="s">
        <v>82</v>
      </c>
      <c r="BK603" s="168">
        <f t="shared" si="39"/>
        <v>0</v>
      </c>
      <c r="BL603" s="16" t="s">
        <v>737</v>
      </c>
      <c r="BM603" s="167" t="s">
        <v>1896</v>
      </c>
    </row>
    <row r="604" spans="2:65" s="1" customFormat="1" ht="16.5" customHeight="1">
      <c r="B604" s="155"/>
      <c r="C604" s="195" t="s">
        <v>2494</v>
      </c>
      <c r="D604" s="195" t="s">
        <v>224</v>
      </c>
      <c r="E604" s="196" t="s">
        <v>2495</v>
      </c>
      <c r="F604" s="197" t="s">
        <v>2496</v>
      </c>
      <c r="G604" s="198" t="s">
        <v>405</v>
      </c>
      <c r="H604" s="199">
        <v>350</v>
      </c>
      <c r="I604" s="200"/>
      <c r="J604" s="201">
        <f t="shared" si="30"/>
        <v>0</v>
      </c>
      <c r="K604" s="197" t="s">
        <v>1</v>
      </c>
      <c r="L604" s="202"/>
      <c r="M604" s="203" t="s">
        <v>1</v>
      </c>
      <c r="N604" s="204" t="s">
        <v>36</v>
      </c>
      <c r="O604" s="54"/>
      <c r="P604" s="165">
        <f t="shared" si="31"/>
        <v>0</v>
      </c>
      <c r="Q604" s="165">
        <v>0</v>
      </c>
      <c r="R604" s="165">
        <f t="shared" si="32"/>
        <v>0</v>
      </c>
      <c r="S604" s="165">
        <v>0</v>
      </c>
      <c r="T604" s="166">
        <f t="shared" si="33"/>
        <v>0</v>
      </c>
      <c r="AR604" s="167" t="s">
        <v>1370</v>
      </c>
      <c r="AT604" s="167" t="s">
        <v>224</v>
      </c>
      <c r="AU604" s="167" t="s">
        <v>74</v>
      </c>
      <c r="AY604" s="16" t="s">
        <v>159</v>
      </c>
      <c r="BE604" s="168">
        <f t="shared" si="34"/>
        <v>0</v>
      </c>
      <c r="BF604" s="168">
        <f t="shared" si="35"/>
        <v>0</v>
      </c>
      <c r="BG604" s="168">
        <f t="shared" si="36"/>
        <v>0</v>
      </c>
      <c r="BH604" s="168">
        <f t="shared" si="37"/>
        <v>0</v>
      </c>
      <c r="BI604" s="168">
        <f t="shared" si="38"/>
        <v>0</v>
      </c>
      <c r="BJ604" s="16" t="s">
        <v>82</v>
      </c>
      <c r="BK604" s="168">
        <f t="shared" si="39"/>
        <v>0</v>
      </c>
      <c r="BL604" s="16" t="s">
        <v>737</v>
      </c>
      <c r="BM604" s="167" t="s">
        <v>2497</v>
      </c>
    </row>
    <row r="605" spans="2:65" s="1" customFormat="1" ht="16.5" customHeight="1">
      <c r="B605" s="155"/>
      <c r="C605" s="195" t="s">
        <v>1373</v>
      </c>
      <c r="D605" s="195" t="s">
        <v>224</v>
      </c>
      <c r="E605" s="196" t="s">
        <v>2498</v>
      </c>
      <c r="F605" s="197" t="s">
        <v>2499</v>
      </c>
      <c r="G605" s="198" t="s">
        <v>405</v>
      </c>
      <c r="H605" s="199">
        <v>650</v>
      </c>
      <c r="I605" s="200"/>
      <c r="J605" s="201">
        <f t="shared" si="30"/>
        <v>0</v>
      </c>
      <c r="K605" s="197" t="s">
        <v>1</v>
      </c>
      <c r="L605" s="202"/>
      <c r="M605" s="203" t="s">
        <v>1</v>
      </c>
      <c r="N605" s="204" t="s">
        <v>36</v>
      </c>
      <c r="O605" s="54"/>
      <c r="P605" s="165">
        <f t="shared" si="31"/>
        <v>0</v>
      </c>
      <c r="Q605" s="165">
        <v>0</v>
      </c>
      <c r="R605" s="165">
        <f t="shared" si="32"/>
        <v>0</v>
      </c>
      <c r="S605" s="165">
        <v>0</v>
      </c>
      <c r="T605" s="166">
        <f t="shared" si="33"/>
        <v>0</v>
      </c>
      <c r="AR605" s="167" t="s">
        <v>1370</v>
      </c>
      <c r="AT605" s="167" t="s">
        <v>224</v>
      </c>
      <c r="AU605" s="167" t="s">
        <v>74</v>
      </c>
      <c r="AY605" s="16" t="s">
        <v>159</v>
      </c>
      <c r="BE605" s="168">
        <f t="shared" si="34"/>
        <v>0</v>
      </c>
      <c r="BF605" s="168">
        <f t="shared" si="35"/>
        <v>0</v>
      </c>
      <c r="BG605" s="168">
        <f t="shared" si="36"/>
        <v>0</v>
      </c>
      <c r="BH605" s="168">
        <f t="shared" si="37"/>
        <v>0</v>
      </c>
      <c r="BI605" s="168">
        <f t="shared" si="38"/>
        <v>0</v>
      </c>
      <c r="BJ605" s="16" t="s">
        <v>82</v>
      </c>
      <c r="BK605" s="168">
        <f t="shared" si="39"/>
        <v>0</v>
      </c>
      <c r="BL605" s="16" t="s">
        <v>737</v>
      </c>
      <c r="BM605" s="167" t="s">
        <v>2500</v>
      </c>
    </row>
    <row r="606" spans="2:65" s="1" customFormat="1" ht="16.5" customHeight="1">
      <c r="B606" s="155"/>
      <c r="C606" s="195" t="s">
        <v>2501</v>
      </c>
      <c r="D606" s="195" t="s">
        <v>224</v>
      </c>
      <c r="E606" s="196" t="s">
        <v>2502</v>
      </c>
      <c r="F606" s="197" t="s">
        <v>2503</v>
      </c>
      <c r="G606" s="198" t="s">
        <v>405</v>
      </c>
      <c r="H606" s="199">
        <v>350</v>
      </c>
      <c r="I606" s="200"/>
      <c r="J606" s="201">
        <f t="shared" si="30"/>
        <v>0</v>
      </c>
      <c r="K606" s="197" t="s">
        <v>1</v>
      </c>
      <c r="L606" s="202"/>
      <c r="M606" s="203" t="s">
        <v>1</v>
      </c>
      <c r="N606" s="204" t="s">
        <v>36</v>
      </c>
      <c r="O606" s="54"/>
      <c r="P606" s="165">
        <f t="shared" si="31"/>
        <v>0</v>
      </c>
      <c r="Q606" s="165">
        <v>0</v>
      </c>
      <c r="R606" s="165">
        <f t="shared" si="32"/>
        <v>0</v>
      </c>
      <c r="S606" s="165">
        <v>0</v>
      </c>
      <c r="T606" s="166">
        <f t="shared" si="33"/>
        <v>0</v>
      </c>
      <c r="AR606" s="167" t="s">
        <v>1370</v>
      </c>
      <c r="AT606" s="167" t="s">
        <v>224</v>
      </c>
      <c r="AU606" s="167" t="s">
        <v>74</v>
      </c>
      <c r="AY606" s="16" t="s">
        <v>159</v>
      </c>
      <c r="BE606" s="168">
        <f t="shared" si="34"/>
        <v>0</v>
      </c>
      <c r="BF606" s="168">
        <f t="shared" si="35"/>
        <v>0</v>
      </c>
      <c r="BG606" s="168">
        <f t="shared" si="36"/>
        <v>0</v>
      </c>
      <c r="BH606" s="168">
        <f t="shared" si="37"/>
        <v>0</v>
      </c>
      <c r="BI606" s="168">
        <f t="shared" si="38"/>
        <v>0</v>
      </c>
      <c r="BJ606" s="16" t="s">
        <v>82</v>
      </c>
      <c r="BK606" s="168">
        <f t="shared" si="39"/>
        <v>0</v>
      </c>
      <c r="BL606" s="16" t="s">
        <v>737</v>
      </c>
      <c r="BM606" s="167" t="s">
        <v>2504</v>
      </c>
    </row>
    <row r="607" spans="2:65" s="1" customFormat="1" ht="16.5" customHeight="1">
      <c r="B607" s="155"/>
      <c r="C607" s="195" t="s">
        <v>1377</v>
      </c>
      <c r="D607" s="195" t="s">
        <v>224</v>
      </c>
      <c r="E607" s="196" t="s">
        <v>2505</v>
      </c>
      <c r="F607" s="197" t="s">
        <v>2506</v>
      </c>
      <c r="G607" s="198" t="s">
        <v>405</v>
      </c>
      <c r="H607" s="199">
        <v>250</v>
      </c>
      <c r="I607" s="200"/>
      <c r="J607" s="201">
        <f t="shared" si="30"/>
        <v>0</v>
      </c>
      <c r="K607" s="197" t="s">
        <v>1</v>
      </c>
      <c r="L607" s="202"/>
      <c r="M607" s="203" t="s">
        <v>1</v>
      </c>
      <c r="N607" s="204" t="s">
        <v>36</v>
      </c>
      <c r="O607" s="54"/>
      <c r="P607" s="165">
        <f t="shared" si="31"/>
        <v>0</v>
      </c>
      <c r="Q607" s="165">
        <v>0</v>
      </c>
      <c r="R607" s="165">
        <f t="shared" si="32"/>
        <v>0</v>
      </c>
      <c r="S607" s="165">
        <v>0</v>
      </c>
      <c r="T607" s="166">
        <f t="shared" si="33"/>
        <v>0</v>
      </c>
      <c r="AR607" s="167" t="s">
        <v>1370</v>
      </c>
      <c r="AT607" s="167" t="s">
        <v>224</v>
      </c>
      <c r="AU607" s="167" t="s">
        <v>74</v>
      </c>
      <c r="AY607" s="16" t="s">
        <v>159</v>
      </c>
      <c r="BE607" s="168">
        <f t="shared" si="34"/>
        <v>0</v>
      </c>
      <c r="BF607" s="168">
        <f t="shared" si="35"/>
        <v>0</v>
      </c>
      <c r="BG607" s="168">
        <f t="shared" si="36"/>
        <v>0</v>
      </c>
      <c r="BH607" s="168">
        <f t="shared" si="37"/>
        <v>0</v>
      </c>
      <c r="BI607" s="168">
        <f t="shared" si="38"/>
        <v>0</v>
      </c>
      <c r="BJ607" s="16" t="s">
        <v>82</v>
      </c>
      <c r="BK607" s="168">
        <f t="shared" si="39"/>
        <v>0</v>
      </c>
      <c r="BL607" s="16" t="s">
        <v>737</v>
      </c>
      <c r="BM607" s="167" t="s">
        <v>2507</v>
      </c>
    </row>
    <row r="608" spans="2:65" s="1" customFormat="1" ht="38.4">
      <c r="B608" s="31"/>
      <c r="D608" s="170" t="s">
        <v>179</v>
      </c>
      <c r="F608" s="186" t="s">
        <v>2508</v>
      </c>
      <c r="I608" s="95"/>
      <c r="L608" s="31"/>
      <c r="M608" s="187"/>
      <c r="N608" s="54"/>
      <c r="O608" s="54"/>
      <c r="P608" s="54"/>
      <c r="Q608" s="54"/>
      <c r="R608" s="54"/>
      <c r="S608" s="54"/>
      <c r="T608" s="55"/>
      <c r="AT608" s="16" t="s">
        <v>179</v>
      </c>
      <c r="AU608" s="16" t="s">
        <v>74</v>
      </c>
    </row>
    <row r="609" spans="2:65" s="1" customFormat="1" ht="24" customHeight="1">
      <c r="B609" s="155"/>
      <c r="C609" s="195" t="s">
        <v>2509</v>
      </c>
      <c r="D609" s="195" t="s">
        <v>224</v>
      </c>
      <c r="E609" s="196" t="s">
        <v>2510</v>
      </c>
      <c r="F609" s="197" t="s">
        <v>2511</v>
      </c>
      <c r="G609" s="198" t="s">
        <v>405</v>
      </c>
      <c r="H609" s="199">
        <v>300</v>
      </c>
      <c r="I609" s="200"/>
      <c r="J609" s="201">
        <f>ROUND(I609*H609,2)</f>
        <v>0</v>
      </c>
      <c r="K609" s="197" t="s">
        <v>1</v>
      </c>
      <c r="L609" s="202"/>
      <c r="M609" s="203" t="s">
        <v>1</v>
      </c>
      <c r="N609" s="204" t="s">
        <v>36</v>
      </c>
      <c r="O609" s="54"/>
      <c r="P609" s="165">
        <f>O609*H609</f>
        <v>0</v>
      </c>
      <c r="Q609" s="165">
        <v>0</v>
      </c>
      <c r="R609" s="165">
        <f>Q609*H609</f>
        <v>0</v>
      </c>
      <c r="S609" s="165">
        <v>0</v>
      </c>
      <c r="T609" s="166">
        <f>S609*H609</f>
        <v>0</v>
      </c>
      <c r="AR609" s="167" t="s">
        <v>1370</v>
      </c>
      <c r="AT609" s="167" t="s">
        <v>224</v>
      </c>
      <c r="AU609" s="167" t="s">
        <v>74</v>
      </c>
      <c r="AY609" s="16" t="s">
        <v>159</v>
      </c>
      <c r="BE609" s="168">
        <f>IF(N609="základná",J609,0)</f>
        <v>0</v>
      </c>
      <c r="BF609" s="168">
        <f>IF(N609="znížená",J609,0)</f>
        <v>0</v>
      </c>
      <c r="BG609" s="168">
        <f>IF(N609="zákl. prenesená",J609,0)</f>
        <v>0</v>
      </c>
      <c r="BH609" s="168">
        <f>IF(N609="zníž. prenesená",J609,0)</f>
        <v>0</v>
      </c>
      <c r="BI609" s="168">
        <f>IF(N609="nulová",J609,0)</f>
        <v>0</v>
      </c>
      <c r="BJ609" s="16" t="s">
        <v>82</v>
      </c>
      <c r="BK609" s="168">
        <f>ROUND(I609*H609,2)</f>
        <v>0</v>
      </c>
      <c r="BL609" s="16" t="s">
        <v>737</v>
      </c>
      <c r="BM609" s="167" t="s">
        <v>2512</v>
      </c>
    </row>
    <row r="610" spans="2:65" s="1" customFormat="1" ht="24" customHeight="1">
      <c r="B610" s="155"/>
      <c r="C610" s="195" t="s">
        <v>1380</v>
      </c>
      <c r="D610" s="195" t="s">
        <v>224</v>
      </c>
      <c r="E610" s="196" t="s">
        <v>2513</v>
      </c>
      <c r="F610" s="197" t="s">
        <v>2514</v>
      </c>
      <c r="G610" s="198" t="s">
        <v>405</v>
      </c>
      <c r="H610" s="199">
        <v>350</v>
      </c>
      <c r="I610" s="200"/>
      <c r="J610" s="201">
        <f>ROUND(I610*H610,2)</f>
        <v>0</v>
      </c>
      <c r="K610" s="197" t="s">
        <v>1</v>
      </c>
      <c r="L610" s="202"/>
      <c r="M610" s="203" t="s">
        <v>1</v>
      </c>
      <c r="N610" s="204" t="s">
        <v>36</v>
      </c>
      <c r="O610" s="54"/>
      <c r="P610" s="165">
        <f>O610*H610</f>
        <v>0</v>
      </c>
      <c r="Q610" s="165">
        <v>0</v>
      </c>
      <c r="R610" s="165">
        <f>Q610*H610</f>
        <v>0</v>
      </c>
      <c r="S610" s="165">
        <v>0</v>
      </c>
      <c r="T610" s="166">
        <f>S610*H610</f>
        <v>0</v>
      </c>
      <c r="AR610" s="167" t="s">
        <v>1370</v>
      </c>
      <c r="AT610" s="167" t="s">
        <v>224</v>
      </c>
      <c r="AU610" s="167" t="s">
        <v>74</v>
      </c>
      <c r="AY610" s="16" t="s">
        <v>159</v>
      </c>
      <c r="BE610" s="168">
        <f>IF(N610="základná",J610,0)</f>
        <v>0</v>
      </c>
      <c r="BF610" s="168">
        <f>IF(N610="znížená",J610,0)</f>
        <v>0</v>
      </c>
      <c r="BG610" s="168">
        <f>IF(N610="zákl. prenesená",J610,0)</f>
        <v>0</v>
      </c>
      <c r="BH610" s="168">
        <f>IF(N610="zníž. prenesená",J610,0)</f>
        <v>0</v>
      </c>
      <c r="BI610" s="168">
        <f>IF(N610="nulová",J610,0)</f>
        <v>0</v>
      </c>
      <c r="BJ610" s="16" t="s">
        <v>82</v>
      </c>
      <c r="BK610" s="168">
        <f>ROUND(I610*H610,2)</f>
        <v>0</v>
      </c>
      <c r="BL610" s="16" t="s">
        <v>737</v>
      </c>
      <c r="BM610" s="167" t="s">
        <v>2515</v>
      </c>
    </row>
    <row r="611" spans="2:65" s="1" customFormat="1" ht="24" customHeight="1">
      <c r="B611" s="155"/>
      <c r="C611" s="195" t="s">
        <v>2516</v>
      </c>
      <c r="D611" s="195" t="s">
        <v>224</v>
      </c>
      <c r="E611" s="196" t="s">
        <v>2517</v>
      </c>
      <c r="F611" s="197" t="s">
        <v>2518</v>
      </c>
      <c r="G611" s="198" t="s">
        <v>405</v>
      </c>
      <c r="H611" s="199">
        <v>20</v>
      </c>
      <c r="I611" s="200"/>
      <c r="J611" s="201">
        <f>ROUND(I611*H611,2)</f>
        <v>0</v>
      </c>
      <c r="K611" s="197" t="s">
        <v>1</v>
      </c>
      <c r="L611" s="202"/>
      <c r="M611" s="203" t="s">
        <v>1</v>
      </c>
      <c r="N611" s="204" t="s">
        <v>36</v>
      </c>
      <c r="O611" s="54"/>
      <c r="P611" s="165">
        <f>O611*H611</f>
        <v>0</v>
      </c>
      <c r="Q611" s="165">
        <v>0</v>
      </c>
      <c r="R611" s="165">
        <f>Q611*H611</f>
        <v>0</v>
      </c>
      <c r="S611" s="165">
        <v>0</v>
      </c>
      <c r="T611" s="166">
        <f>S611*H611</f>
        <v>0</v>
      </c>
      <c r="AR611" s="167" t="s">
        <v>1370</v>
      </c>
      <c r="AT611" s="167" t="s">
        <v>224</v>
      </c>
      <c r="AU611" s="167" t="s">
        <v>74</v>
      </c>
      <c r="AY611" s="16" t="s">
        <v>159</v>
      </c>
      <c r="BE611" s="168">
        <f>IF(N611="základná",J611,0)</f>
        <v>0</v>
      </c>
      <c r="BF611" s="168">
        <f>IF(N611="znížená",J611,0)</f>
        <v>0</v>
      </c>
      <c r="BG611" s="168">
        <f>IF(N611="zákl. prenesená",J611,0)</f>
        <v>0</v>
      </c>
      <c r="BH611" s="168">
        <f>IF(N611="zníž. prenesená",J611,0)</f>
        <v>0</v>
      </c>
      <c r="BI611" s="168">
        <f>IF(N611="nulová",J611,0)</f>
        <v>0</v>
      </c>
      <c r="BJ611" s="16" t="s">
        <v>82</v>
      </c>
      <c r="BK611" s="168">
        <f>ROUND(I611*H611,2)</f>
        <v>0</v>
      </c>
      <c r="BL611" s="16" t="s">
        <v>737</v>
      </c>
      <c r="BM611" s="167" t="s">
        <v>2519</v>
      </c>
    </row>
    <row r="612" spans="2:65" s="1" customFormat="1" ht="28.8">
      <c r="B612" s="31"/>
      <c r="D612" s="170" t="s">
        <v>179</v>
      </c>
      <c r="F612" s="186" t="s">
        <v>2520</v>
      </c>
      <c r="I612" s="95"/>
      <c r="L612" s="31"/>
      <c r="M612" s="187"/>
      <c r="N612" s="54"/>
      <c r="O612" s="54"/>
      <c r="P612" s="54"/>
      <c r="Q612" s="54"/>
      <c r="R612" s="54"/>
      <c r="S612" s="54"/>
      <c r="T612" s="55"/>
      <c r="AT612" s="16" t="s">
        <v>179</v>
      </c>
      <c r="AU612" s="16" t="s">
        <v>74</v>
      </c>
    </row>
    <row r="613" spans="2:65" s="1" customFormat="1" ht="24" customHeight="1">
      <c r="B613" s="155"/>
      <c r="C613" s="195" t="s">
        <v>1384</v>
      </c>
      <c r="D613" s="195" t="s">
        <v>224</v>
      </c>
      <c r="E613" s="196" t="s">
        <v>2521</v>
      </c>
      <c r="F613" s="197" t="s">
        <v>2522</v>
      </c>
      <c r="G613" s="198" t="s">
        <v>405</v>
      </c>
      <c r="H613" s="199">
        <v>24</v>
      </c>
      <c r="I613" s="200"/>
      <c r="J613" s="201">
        <f>ROUND(I613*H613,2)</f>
        <v>0</v>
      </c>
      <c r="K613" s="197" t="s">
        <v>1</v>
      </c>
      <c r="L613" s="202"/>
      <c r="M613" s="203" t="s">
        <v>1</v>
      </c>
      <c r="N613" s="204" t="s">
        <v>36</v>
      </c>
      <c r="O613" s="54"/>
      <c r="P613" s="165">
        <f>O613*H613</f>
        <v>0</v>
      </c>
      <c r="Q613" s="165">
        <v>0</v>
      </c>
      <c r="R613" s="165">
        <f>Q613*H613</f>
        <v>0</v>
      </c>
      <c r="S613" s="165">
        <v>0</v>
      </c>
      <c r="T613" s="166">
        <f>S613*H613</f>
        <v>0</v>
      </c>
      <c r="AR613" s="167" t="s">
        <v>1370</v>
      </c>
      <c r="AT613" s="167" t="s">
        <v>224</v>
      </c>
      <c r="AU613" s="167" t="s">
        <v>74</v>
      </c>
      <c r="AY613" s="16" t="s">
        <v>159</v>
      </c>
      <c r="BE613" s="168">
        <f>IF(N613="základná",J613,0)</f>
        <v>0</v>
      </c>
      <c r="BF613" s="168">
        <f>IF(N613="znížená",J613,0)</f>
        <v>0</v>
      </c>
      <c r="BG613" s="168">
        <f>IF(N613="zákl. prenesená",J613,0)</f>
        <v>0</v>
      </c>
      <c r="BH613" s="168">
        <f>IF(N613="zníž. prenesená",J613,0)</f>
        <v>0</v>
      </c>
      <c r="BI613" s="168">
        <f>IF(N613="nulová",J613,0)</f>
        <v>0</v>
      </c>
      <c r="BJ613" s="16" t="s">
        <v>82</v>
      </c>
      <c r="BK613" s="168">
        <f>ROUND(I613*H613,2)</f>
        <v>0</v>
      </c>
      <c r="BL613" s="16" t="s">
        <v>737</v>
      </c>
      <c r="BM613" s="167" t="s">
        <v>2523</v>
      </c>
    </row>
    <row r="614" spans="2:65" s="1" customFormat="1" ht="28.8">
      <c r="B614" s="31"/>
      <c r="D614" s="170" t="s">
        <v>179</v>
      </c>
      <c r="F614" s="186" t="s">
        <v>2524</v>
      </c>
      <c r="I614" s="95"/>
      <c r="L614" s="31"/>
      <c r="M614" s="187"/>
      <c r="N614" s="54"/>
      <c r="O614" s="54"/>
      <c r="P614" s="54"/>
      <c r="Q614" s="54"/>
      <c r="R614" s="54"/>
      <c r="S614" s="54"/>
      <c r="T614" s="55"/>
      <c r="AT614" s="16" t="s">
        <v>179</v>
      </c>
      <c r="AU614" s="16" t="s">
        <v>74</v>
      </c>
    </row>
    <row r="615" spans="2:65" s="1" customFormat="1" ht="24" customHeight="1">
      <c r="B615" s="155"/>
      <c r="C615" s="195" t="s">
        <v>2525</v>
      </c>
      <c r="D615" s="195" t="s">
        <v>224</v>
      </c>
      <c r="E615" s="196" t="s">
        <v>2526</v>
      </c>
      <c r="F615" s="197" t="s">
        <v>2527</v>
      </c>
      <c r="G615" s="198" t="s">
        <v>405</v>
      </c>
      <c r="H615" s="199">
        <v>10</v>
      </c>
      <c r="I615" s="200"/>
      <c r="J615" s="201">
        <f>ROUND(I615*H615,2)</f>
        <v>0</v>
      </c>
      <c r="K615" s="197" t="s">
        <v>1</v>
      </c>
      <c r="L615" s="202"/>
      <c r="M615" s="203" t="s">
        <v>1</v>
      </c>
      <c r="N615" s="204" t="s">
        <v>36</v>
      </c>
      <c r="O615" s="54"/>
      <c r="P615" s="165">
        <f>O615*H615</f>
        <v>0</v>
      </c>
      <c r="Q615" s="165">
        <v>0</v>
      </c>
      <c r="R615" s="165">
        <f>Q615*H615</f>
        <v>0</v>
      </c>
      <c r="S615" s="165">
        <v>0</v>
      </c>
      <c r="T615" s="166">
        <f>S615*H615</f>
        <v>0</v>
      </c>
      <c r="AR615" s="167" t="s">
        <v>1370</v>
      </c>
      <c r="AT615" s="167" t="s">
        <v>224</v>
      </c>
      <c r="AU615" s="167" t="s">
        <v>74</v>
      </c>
      <c r="AY615" s="16" t="s">
        <v>159</v>
      </c>
      <c r="BE615" s="168">
        <f>IF(N615="základná",J615,0)</f>
        <v>0</v>
      </c>
      <c r="BF615" s="168">
        <f>IF(N615="znížená",J615,0)</f>
        <v>0</v>
      </c>
      <c r="BG615" s="168">
        <f>IF(N615="zákl. prenesená",J615,0)</f>
        <v>0</v>
      </c>
      <c r="BH615" s="168">
        <f>IF(N615="zníž. prenesená",J615,0)</f>
        <v>0</v>
      </c>
      <c r="BI615" s="168">
        <f>IF(N615="nulová",J615,0)</f>
        <v>0</v>
      </c>
      <c r="BJ615" s="16" t="s">
        <v>82</v>
      </c>
      <c r="BK615" s="168">
        <f>ROUND(I615*H615,2)</f>
        <v>0</v>
      </c>
      <c r="BL615" s="16" t="s">
        <v>737</v>
      </c>
      <c r="BM615" s="167" t="s">
        <v>2528</v>
      </c>
    </row>
    <row r="616" spans="2:65" s="1" customFormat="1" ht="28.8">
      <c r="B616" s="31"/>
      <c r="D616" s="170" t="s">
        <v>179</v>
      </c>
      <c r="F616" s="186" t="s">
        <v>2529</v>
      </c>
      <c r="I616" s="95"/>
      <c r="L616" s="31"/>
      <c r="M616" s="187"/>
      <c r="N616" s="54"/>
      <c r="O616" s="54"/>
      <c r="P616" s="54"/>
      <c r="Q616" s="54"/>
      <c r="R616" s="54"/>
      <c r="S616" s="54"/>
      <c r="T616" s="55"/>
      <c r="AT616" s="16" t="s">
        <v>179</v>
      </c>
      <c r="AU616" s="16" t="s">
        <v>74</v>
      </c>
    </row>
    <row r="617" spans="2:65" s="1" customFormat="1" ht="24" customHeight="1">
      <c r="B617" s="155"/>
      <c r="C617" s="195" t="s">
        <v>1387</v>
      </c>
      <c r="D617" s="195" t="s">
        <v>224</v>
      </c>
      <c r="E617" s="196" t="s">
        <v>2530</v>
      </c>
      <c r="F617" s="197" t="s">
        <v>2531</v>
      </c>
      <c r="G617" s="198" t="s">
        <v>405</v>
      </c>
      <c r="H617" s="199">
        <v>10</v>
      </c>
      <c r="I617" s="200"/>
      <c r="J617" s="201">
        <f>ROUND(I617*H617,2)</f>
        <v>0</v>
      </c>
      <c r="K617" s="197" t="s">
        <v>1</v>
      </c>
      <c r="L617" s="202"/>
      <c r="M617" s="203" t="s">
        <v>1</v>
      </c>
      <c r="N617" s="204" t="s">
        <v>36</v>
      </c>
      <c r="O617" s="54"/>
      <c r="P617" s="165">
        <f>O617*H617</f>
        <v>0</v>
      </c>
      <c r="Q617" s="165">
        <v>0</v>
      </c>
      <c r="R617" s="165">
        <f>Q617*H617</f>
        <v>0</v>
      </c>
      <c r="S617" s="165">
        <v>0</v>
      </c>
      <c r="T617" s="166">
        <f>S617*H617</f>
        <v>0</v>
      </c>
      <c r="AR617" s="167" t="s">
        <v>1370</v>
      </c>
      <c r="AT617" s="167" t="s">
        <v>224</v>
      </c>
      <c r="AU617" s="167" t="s">
        <v>74</v>
      </c>
      <c r="AY617" s="16" t="s">
        <v>159</v>
      </c>
      <c r="BE617" s="168">
        <f>IF(N617="základná",J617,0)</f>
        <v>0</v>
      </c>
      <c r="BF617" s="168">
        <f>IF(N617="znížená",J617,0)</f>
        <v>0</v>
      </c>
      <c r="BG617" s="168">
        <f>IF(N617="zákl. prenesená",J617,0)</f>
        <v>0</v>
      </c>
      <c r="BH617" s="168">
        <f>IF(N617="zníž. prenesená",J617,0)</f>
        <v>0</v>
      </c>
      <c r="BI617" s="168">
        <f>IF(N617="nulová",J617,0)</f>
        <v>0</v>
      </c>
      <c r="BJ617" s="16" t="s">
        <v>82</v>
      </c>
      <c r="BK617" s="168">
        <f>ROUND(I617*H617,2)</f>
        <v>0</v>
      </c>
      <c r="BL617" s="16" t="s">
        <v>737</v>
      </c>
      <c r="BM617" s="167" t="s">
        <v>2532</v>
      </c>
    </row>
    <row r="618" spans="2:65" s="1" customFormat="1" ht="28.8">
      <c r="B618" s="31"/>
      <c r="D618" s="170" t="s">
        <v>179</v>
      </c>
      <c r="F618" s="186" t="s">
        <v>2533</v>
      </c>
      <c r="I618" s="95"/>
      <c r="L618" s="31"/>
      <c r="M618" s="187"/>
      <c r="N618" s="54"/>
      <c r="O618" s="54"/>
      <c r="P618" s="54"/>
      <c r="Q618" s="54"/>
      <c r="R618" s="54"/>
      <c r="S618" s="54"/>
      <c r="T618" s="55"/>
      <c r="AT618" s="16" t="s">
        <v>179</v>
      </c>
      <c r="AU618" s="16" t="s">
        <v>74</v>
      </c>
    </row>
    <row r="619" spans="2:65" s="1" customFormat="1" ht="24" customHeight="1">
      <c r="B619" s="155"/>
      <c r="C619" s="195" t="s">
        <v>2534</v>
      </c>
      <c r="D619" s="195" t="s">
        <v>224</v>
      </c>
      <c r="E619" s="196" t="s">
        <v>2535</v>
      </c>
      <c r="F619" s="197" t="s">
        <v>2536</v>
      </c>
      <c r="G619" s="198" t="s">
        <v>355</v>
      </c>
      <c r="H619" s="199">
        <v>500</v>
      </c>
      <c r="I619" s="200"/>
      <c r="J619" s="201">
        <f>ROUND(I619*H619,2)</f>
        <v>0</v>
      </c>
      <c r="K619" s="197" t="s">
        <v>1</v>
      </c>
      <c r="L619" s="202"/>
      <c r="M619" s="203" t="s">
        <v>1</v>
      </c>
      <c r="N619" s="204" t="s">
        <v>36</v>
      </c>
      <c r="O619" s="54"/>
      <c r="P619" s="165">
        <f>O619*H619</f>
        <v>0</v>
      </c>
      <c r="Q619" s="165">
        <v>0</v>
      </c>
      <c r="R619" s="165">
        <f>Q619*H619</f>
        <v>0</v>
      </c>
      <c r="S619" s="165">
        <v>0</v>
      </c>
      <c r="T619" s="166">
        <f>S619*H619</f>
        <v>0</v>
      </c>
      <c r="AR619" s="167" t="s">
        <v>1370</v>
      </c>
      <c r="AT619" s="167" t="s">
        <v>224</v>
      </c>
      <c r="AU619" s="167" t="s">
        <v>74</v>
      </c>
      <c r="AY619" s="16" t="s">
        <v>159</v>
      </c>
      <c r="BE619" s="168">
        <f>IF(N619="základná",J619,0)</f>
        <v>0</v>
      </c>
      <c r="BF619" s="168">
        <f>IF(N619="znížená",J619,0)</f>
        <v>0</v>
      </c>
      <c r="BG619" s="168">
        <f>IF(N619="zákl. prenesená",J619,0)</f>
        <v>0</v>
      </c>
      <c r="BH619" s="168">
        <f>IF(N619="zníž. prenesená",J619,0)</f>
        <v>0</v>
      </c>
      <c r="BI619" s="168">
        <f>IF(N619="nulová",J619,0)</f>
        <v>0</v>
      </c>
      <c r="BJ619" s="16" t="s">
        <v>82</v>
      </c>
      <c r="BK619" s="168">
        <f>ROUND(I619*H619,2)</f>
        <v>0</v>
      </c>
      <c r="BL619" s="16" t="s">
        <v>737</v>
      </c>
      <c r="BM619" s="167" t="s">
        <v>2537</v>
      </c>
    </row>
    <row r="620" spans="2:65" s="1" customFormat="1" ht="144">
      <c r="B620" s="31"/>
      <c r="D620" s="170" t="s">
        <v>179</v>
      </c>
      <c r="F620" s="186" t="s">
        <v>2538</v>
      </c>
      <c r="I620" s="95"/>
      <c r="L620" s="31"/>
      <c r="M620" s="187"/>
      <c r="N620" s="54"/>
      <c r="O620" s="54"/>
      <c r="P620" s="54"/>
      <c r="Q620" s="54"/>
      <c r="R620" s="54"/>
      <c r="S620" s="54"/>
      <c r="T620" s="55"/>
      <c r="AT620" s="16" t="s">
        <v>179</v>
      </c>
      <c r="AU620" s="16" t="s">
        <v>74</v>
      </c>
    </row>
    <row r="621" spans="2:65" s="1" customFormat="1" ht="24" customHeight="1">
      <c r="B621" s="155"/>
      <c r="C621" s="195" t="s">
        <v>1391</v>
      </c>
      <c r="D621" s="195" t="s">
        <v>224</v>
      </c>
      <c r="E621" s="196" t="s">
        <v>2539</v>
      </c>
      <c r="F621" s="197" t="s">
        <v>2540</v>
      </c>
      <c r="G621" s="198" t="s">
        <v>355</v>
      </c>
      <c r="H621" s="199">
        <v>500</v>
      </c>
      <c r="I621" s="200"/>
      <c r="J621" s="201">
        <f>ROUND(I621*H621,2)</f>
        <v>0</v>
      </c>
      <c r="K621" s="197" t="s">
        <v>1</v>
      </c>
      <c r="L621" s="202"/>
      <c r="M621" s="203" t="s">
        <v>1</v>
      </c>
      <c r="N621" s="204" t="s">
        <v>36</v>
      </c>
      <c r="O621" s="54"/>
      <c r="P621" s="165">
        <f>O621*H621</f>
        <v>0</v>
      </c>
      <c r="Q621" s="165">
        <v>0</v>
      </c>
      <c r="R621" s="165">
        <f>Q621*H621</f>
        <v>0</v>
      </c>
      <c r="S621" s="165">
        <v>0</v>
      </c>
      <c r="T621" s="166">
        <f>S621*H621</f>
        <v>0</v>
      </c>
      <c r="AR621" s="167" t="s">
        <v>1370</v>
      </c>
      <c r="AT621" s="167" t="s">
        <v>224</v>
      </c>
      <c r="AU621" s="167" t="s">
        <v>74</v>
      </c>
      <c r="AY621" s="16" t="s">
        <v>159</v>
      </c>
      <c r="BE621" s="168">
        <f>IF(N621="základná",J621,0)</f>
        <v>0</v>
      </c>
      <c r="BF621" s="168">
        <f>IF(N621="znížená",J621,0)</f>
        <v>0</v>
      </c>
      <c r="BG621" s="168">
        <f>IF(N621="zákl. prenesená",J621,0)</f>
        <v>0</v>
      </c>
      <c r="BH621" s="168">
        <f>IF(N621="zníž. prenesená",J621,0)</f>
        <v>0</v>
      </c>
      <c r="BI621" s="168">
        <f>IF(N621="nulová",J621,0)</f>
        <v>0</v>
      </c>
      <c r="BJ621" s="16" t="s">
        <v>82</v>
      </c>
      <c r="BK621" s="168">
        <f>ROUND(I621*H621,2)</f>
        <v>0</v>
      </c>
      <c r="BL621" s="16" t="s">
        <v>737</v>
      </c>
      <c r="BM621" s="167" t="s">
        <v>2541</v>
      </c>
    </row>
    <row r="622" spans="2:65" s="1" customFormat="1" ht="144">
      <c r="B622" s="31"/>
      <c r="D622" s="170" t="s">
        <v>179</v>
      </c>
      <c r="F622" s="186" t="s">
        <v>2542</v>
      </c>
      <c r="I622" s="95"/>
      <c r="L622" s="31"/>
      <c r="M622" s="187"/>
      <c r="N622" s="54"/>
      <c r="O622" s="54"/>
      <c r="P622" s="54"/>
      <c r="Q622" s="54"/>
      <c r="R622" s="54"/>
      <c r="S622" s="54"/>
      <c r="T622" s="55"/>
      <c r="AT622" s="16" t="s">
        <v>179</v>
      </c>
      <c r="AU622" s="16" t="s">
        <v>74</v>
      </c>
    </row>
    <row r="623" spans="2:65" s="1" customFormat="1" ht="16.5" customHeight="1">
      <c r="B623" s="155"/>
      <c r="C623" s="195" t="s">
        <v>2543</v>
      </c>
      <c r="D623" s="195" t="s">
        <v>224</v>
      </c>
      <c r="E623" s="196" t="s">
        <v>2544</v>
      </c>
      <c r="F623" s="197" t="s">
        <v>2545</v>
      </c>
      <c r="G623" s="198" t="s">
        <v>355</v>
      </c>
      <c r="H623" s="199">
        <v>1000</v>
      </c>
      <c r="I623" s="200"/>
      <c r="J623" s="201">
        <f>ROUND(I623*H623,2)</f>
        <v>0</v>
      </c>
      <c r="K623" s="197" t="s">
        <v>1</v>
      </c>
      <c r="L623" s="202"/>
      <c r="M623" s="203" t="s">
        <v>1</v>
      </c>
      <c r="N623" s="204" t="s">
        <v>36</v>
      </c>
      <c r="O623" s="54"/>
      <c r="P623" s="165">
        <f>O623*H623</f>
        <v>0</v>
      </c>
      <c r="Q623" s="165">
        <v>0</v>
      </c>
      <c r="R623" s="165">
        <f>Q623*H623</f>
        <v>0</v>
      </c>
      <c r="S623" s="165">
        <v>0</v>
      </c>
      <c r="T623" s="166">
        <f>S623*H623</f>
        <v>0</v>
      </c>
      <c r="AR623" s="167" t="s">
        <v>1370</v>
      </c>
      <c r="AT623" s="167" t="s">
        <v>224</v>
      </c>
      <c r="AU623" s="167" t="s">
        <v>74</v>
      </c>
      <c r="AY623" s="16" t="s">
        <v>159</v>
      </c>
      <c r="BE623" s="168">
        <f>IF(N623="základná",J623,0)</f>
        <v>0</v>
      </c>
      <c r="BF623" s="168">
        <f>IF(N623="znížená",J623,0)</f>
        <v>0</v>
      </c>
      <c r="BG623" s="168">
        <f>IF(N623="zákl. prenesená",J623,0)</f>
        <v>0</v>
      </c>
      <c r="BH623" s="168">
        <f>IF(N623="zníž. prenesená",J623,0)</f>
        <v>0</v>
      </c>
      <c r="BI623" s="168">
        <f>IF(N623="nulová",J623,0)</f>
        <v>0</v>
      </c>
      <c r="BJ623" s="16" t="s">
        <v>82</v>
      </c>
      <c r="BK623" s="168">
        <f>ROUND(I623*H623,2)</f>
        <v>0</v>
      </c>
      <c r="BL623" s="16" t="s">
        <v>737</v>
      </c>
      <c r="BM623" s="167" t="s">
        <v>2546</v>
      </c>
    </row>
    <row r="624" spans="2:65" s="1" customFormat="1" ht="16.5" customHeight="1">
      <c r="B624" s="155"/>
      <c r="C624" s="195" t="s">
        <v>1394</v>
      </c>
      <c r="D624" s="195" t="s">
        <v>224</v>
      </c>
      <c r="E624" s="196" t="s">
        <v>2547</v>
      </c>
      <c r="F624" s="197" t="s">
        <v>2548</v>
      </c>
      <c r="G624" s="198" t="s">
        <v>355</v>
      </c>
      <c r="H624" s="199">
        <v>500</v>
      </c>
      <c r="I624" s="200"/>
      <c r="J624" s="201">
        <f>ROUND(I624*H624,2)</f>
        <v>0</v>
      </c>
      <c r="K624" s="197" t="s">
        <v>1</v>
      </c>
      <c r="L624" s="202"/>
      <c r="M624" s="203" t="s">
        <v>1</v>
      </c>
      <c r="N624" s="204" t="s">
        <v>36</v>
      </c>
      <c r="O624" s="54"/>
      <c r="P624" s="165">
        <f>O624*H624</f>
        <v>0</v>
      </c>
      <c r="Q624" s="165">
        <v>0</v>
      </c>
      <c r="R624" s="165">
        <f>Q624*H624</f>
        <v>0</v>
      </c>
      <c r="S624" s="165">
        <v>0</v>
      </c>
      <c r="T624" s="166">
        <f>S624*H624</f>
        <v>0</v>
      </c>
      <c r="AR624" s="167" t="s">
        <v>1370</v>
      </c>
      <c r="AT624" s="167" t="s">
        <v>224</v>
      </c>
      <c r="AU624" s="167" t="s">
        <v>74</v>
      </c>
      <c r="AY624" s="16" t="s">
        <v>159</v>
      </c>
      <c r="BE624" s="168">
        <f>IF(N624="základná",J624,0)</f>
        <v>0</v>
      </c>
      <c r="BF624" s="168">
        <f>IF(N624="znížená",J624,0)</f>
        <v>0</v>
      </c>
      <c r="BG624" s="168">
        <f>IF(N624="zákl. prenesená",J624,0)</f>
        <v>0</v>
      </c>
      <c r="BH624" s="168">
        <f>IF(N624="zníž. prenesená",J624,0)</f>
        <v>0</v>
      </c>
      <c r="BI624" s="168">
        <f>IF(N624="nulová",J624,0)</f>
        <v>0</v>
      </c>
      <c r="BJ624" s="16" t="s">
        <v>82</v>
      </c>
      <c r="BK624" s="168">
        <f>ROUND(I624*H624,2)</f>
        <v>0</v>
      </c>
      <c r="BL624" s="16" t="s">
        <v>737</v>
      </c>
      <c r="BM624" s="167" t="s">
        <v>2549</v>
      </c>
    </row>
    <row r="625" spans="2:65" s="1" customFormat="1" ht="16.5" customHeight="1">
      <c r="B625" s="155"/>
      <c r="C625" s="195" t="s">
        <v>2550</v>
      </c>
      <c r="D625" s="195" t="s">
        <v>224</v>
      </c>
      <c r="E625" s="196" t="s">
        <v>2551</v>
      </c>
      <c r="F625" s="197" t="s">
        <v>2552</v>
      </c>
      <c r="G625" s="198" t="s">
        <v>355</v>
      </c>
      <c r="H625" s="199">
        <v>270</v>
      </c>
      <c r="I625" s="200"/>
      <c r="J625" s="201">
        <f>ROUND(I625*H625,2)</f>
        <v>0</v>
      </c>
      <c r="K625" s="197" t="s">
        <v>1</v>
      </c>
      <c r="L625" s="202"/>
      <c r="M625" s="203" t="s">
        <v>1</v>
      </c>
      <c r="N625" s="204" t="s">
        <v>36</v>
      </c>
      <c r="O625" s="54"/>
      <c r="P625" s="165">
        <f>O625*H625</f>
        <v>0</v>
      </c>
      <c r="Q625" s="165">
        <v>0</v>
      </c>
      <c r="R625" s="165">
        <f>Q625*H625</f>
        <v>0</v>
      </c>
      <c r="S625" s="165">
        <v>0</v>
      </c>
      <c r="T625" s="166">
        <f>S625*H625</f>
        <v>0</v>
      </c>
      <c r="AR625" s="167" t="s">
        <v>1370</v>
      </c>
      <c r="AT625" s="167" t="s">
        <v>224</v>
      </c>
      <c r="AU625" s="167" t="s">
        <v>74</v>
      </c>
      <c r="AY625" s="16" t="s">
        <v>159</v>
      </c>
      <c r="BE625" s="168">
        <f>IF(N625="základná",J625,0)</f>
        <v>0</v>
      </c>
      <c r="BF625" s="168">
        <f>IF(N625="znížená",J625,0)</f>
        <v>0</v>
      </c>
      <c r="BG625" s="168">
        <f>IF(N625="zákl. prenesená",J625,0)</f>
        <v>0</v>
      </c>
      <c r="BH625" s="168">
        <f>IF(N625="zníž. prenesená",J625,0)</f>
        <v>0</v>
      </c>
      <c r="BI625" s="168">
        <f>IF(N625="nulová",J625,0)</f>
        <v>0</v>
      </c>
      <c r="BJ625" s="16" t="s">
        <v>82</v>
      </c>
      <c r="BK625" s="168">
        <f>ROUND(I625*H625,2)</f>
        <v>0</v>
      </c>
      <c r="BL625" s="16" t="s">
        <v>737</v>
      </c>
      <c r="BM625" s="167" t="s">
        <v>2553</v>
      </c>
    </row>
    <row r="626" spans="2:65" s="1" customFormat="1" ht="16.5" customHeight="1">
      <c r="B626" s="155"/>
      <c r="C626" s="195" t="s">
        <v>1398</v>
      </c>
      <c r="D626" s="195" t="s">
        <v>224</v>
      </c>
      <c r="E626" s="196" t="s">
        <v>2554</v>
      </c>
      <c r="F626" s="197" t="s">
        <v>2555</v>
      </c>
      <c r="G626" s="198" t="s">
        <v>355</v>
      </c>
      <c r="H626" s="199">
        <v>270</v>
      </c>
      <c r="I626" s="200"/>
      <c r="J626" s="201">
        <f>ROUND(I626*H626,2)</f>
        <v>0</v>
      </c>
      <c r="K626" s="197" t="s">
        <v>1</v>
      </c>
      <c r="L626" s="202"/>
      <c r="M626" s="203" t="s">
        <v>1</v>
      </c>
      <c r="N626" s="204" t="s">
        <v>36</v>
      </c>
      <c r="O626" s="54"/>
      <c r="P626" s="165">
        <f>O626*H626</f>
        <v>0</v>
      </c>
      <c r="Q626" s="165">
        <v>0</v>
      </c>
      <c r="R626" s="165">
        <f>Q626*H626</f>
        <v>0</v>
      </c>
      <c r="S626" s="165">
        <v>0</v>
      </c>
      <c r="T626" s="166">
        <f>S626*H626</f>
        <v>0</v>
      </c>
      <c r="AR626" s="167" t="s">
        <v>1370</v>
      </c>
      <c r="AT626" s="167" t="s">
        <v>224</v>
      </c>
      <c r="AU626" s="167" t="s">
        <v>74</v>
      </c>
      <c r="AY626" s="16" t="s">
        <v>159</v>
      </c>
      <c r="BE626" s="168">
        <f>IF(N626="základná",J626,0)</f>
        <v>0</v>
      </c>
      <c r="BF626" s="168">
        <f>IF(N626="znížená",J626,0)</f>
        <v>0</v>
      </c>
      <c r="BG626" s="168">
        <f>IF(N626="zákl. prenesená",J626,0)</f>
        <v>0</v>
      </c>
      <c r="BH626" s="168">
        <f>IF(N626="zníž. prenesená",J626,0)</f>
        <v>0</v>
      </c>
      <c r="BI626" s="168">
        <f>IF(N626="nulová",J626,0)</f>
        <v>0</v>
      </c>
      <c r="BJ626" s="16" t="s">
        <v>82</v>
      </c>
      <c r="BK626" s="168">
        <f>ROUND(I626*H626,2)</f>
        <v>0</v>
      </c>
      <c r="BL626" s="16" t="s">
        <v>737</v>
      </c>
      <c r="BM626" s="167" t="s">
        <v>2556</v>
      </c>
    </row>
    <row r="627" spans="2:65" s="1" customFormat="1" ht="57.6">
      <c r="B627" s="31"/>
      <c r="D627" s="170" t="s">
        <v>179</v>
      </c>
      <c r="F627" s="186" t="s">
        <v>2557</v>
      </c>
      <c r="I627" s="95"/>
      <c r="L627" s="31"/>
      <c r="M627" s="187"/>
      <c r="N627" s="54"/>
      <c r="O627" s="54"/>
      <c r="P627" s="54"/>
      <c r="Q627" s="54"/>
      <c r="R627" s="54"/>
      <c r="S627" s="54"/>
      <c r="T627" s="55"/>
      <c r="AT627" s="16" t="s">
        <v>179</v>
      </c>
      <c r="AU627" s="16" t="s">
        <v>74</v>
      </c>
    </row>
    <row r="628" spans="2:65" s="1" customFormat="1" ht="24" customHeight="1">
      <c r="B628" s="155"/>
      <c r="C628" s="195" t="s">
        <v>2558</v>
      </c>
      <c r="D628" s="195" t="s">
        <v>224</v>
      </c>
      <c r="E628" s="196" t="s">
        <v>2559</v>
      </c>
      <c r="F628" s="197" t="s">
        <v>2560</v>
      </c>
      <c r="G628" s="198" t="s">
        <v>2561</v>
      </c>
      <c r="H628" s="199">
        <v>10</v>
      </c>
      <c r="I628" s="200"/>
      <c r="J628" s="201">
        <f>ROUND(I628*H628,2)</f>
        <v>0</v>
      </c>
      <c r="K628" s="197" t="s">
        <v>1</v>
      </c>
      <c r="L628" s="202"/>
      <c r="M628" s="203" t="s">
        <v>1</v>
      </c>
      <c r="N628" s="204" t="s">
        <v>36</v>
      </c>
      <c r="O628" s="54"/>
      <c r="P628" s="165">
        <f>O628*H628</f>
        <v>0</v>
      </c>
      <c r="Q628" s="165">
        <v>0</v>
      </c>
      <c r="R628" s="165">
        <f>Q628*H628</f>
        <v>0</v>
      </c>
      <c r="S628" s="165">
        <v>0</v>
      </c>
      <c r="T628" s="166">
        <f>S628*H628</f>
        <v>0</v>
      </c>
      <c r="AR628" s="167" t="s">
        <v>1370</v>
      </c>
      <c r="AT628" s="167" t="s">
        <v>224</v>
      </c>
      <c r="AU628" s="167" t="s">
        <v>74</v>
      </c>
      <c r="AY628" s="16" t="s">
        <v>159</v>
      </c>
      <c r="BE628" s="168">
        <f>IF(N628="základná",J628,0)</f>
        <v>0</v>
      </c>
      <c r="BF628" s="168">
        <f>IF(N628="znížená",J628,0)</f>
        <v>0</v>
      </c>
      <c r="BG628" s="168">
        <f>IF(N628="zákl. prenesená",J628,0)</f>
        <v>0</v>
      </c>
      <c r="BH628" s="168">
        <f>IF(N628="zníž. prenesená",J628,0)</f>
        <v>0</v>
      </c>
      <c r="BI628" s="168">
        <f>IF(N628="nulová",J628,0)</f>
        <v>0</v>
      </c>
      <c r="BJ628" s="16" t="s">
        <v>82</v>
      </c>
      <c r="BK628" s="168">
        <f>ROUND(I628*H628,2)</f>
        <v>0</v>
      </c>
      <c r="BL628" s="16" t="s">
        <v>737</v>
      </c>
      <c r="BM628" s="167" t="s">
        <v>2562</v>
      </c>
    </row>
    <row r="629" spans="2:65" s="1" customFormat="1" ht="16.5" customHeight="1">
      <c r="B629" s="155"/>
      <c r="C629" s="195" t="s">
        <v>1401</v>
      </c>
      <c r="D629" s="195" t="s">
        <v>224</v>
      </c>
      <c r="E629" s="196" t="s">
        <v>2563</v>
      </c>
      <c r="F629" s="197" t="s">
        <v>2564</v>
      </c>
      <c r="G629" s="198" t="s">
        <v>355</v>
      </c>
      <c r="H629" s="199">
        <v>190</v>
      </c>
      <c r="I629" s="200"/>
      <c r="J629" s="201">
        <f>ROUND(I629*H629,2)</f>
        <v>0</v>
      </c>
      <c r="K629" s="197" t="s">
        <v>1</v>
      </c>
      <c r="L629" s="202"/>
      <c r="M629" s="203" t="s">
        <v>1</v>
      </c>
      <c r="N629" s="204" t="s">
        <v>36</v>
      </c>
      <c r="O629" s="54"/>
      <c r="P629" s="165">
        <f>O629*H629</f>
        <v>0</v>
      </c>
      <c r="Q629" s="165">
        <v>0</v>
      </c>
      <c r="R629" s="165">
        <f>Q629*H629</f>
        <v>0</v>
      </c>
      <c r="S629" s="165">
        <v>0</v>
      </c>
      <c r="T629" s="166">
        <f>S629*H629</f>
        <v>0</v>
      </c>
      <c r="AR629" s="167" t="s">
        <v>1370</v>
      </c>
      <c r="AT629" s="167" t="s">
        <v>224</v>
      </c>
      <c r="AU629" s="167" t="s">
        <v>74</v>
      </c>
      <c r="AY629" s="16" t="s">
        <v>159</v>
      </c>
      <c r="BE629" s="168">
        <f>IF(N629="základná",J629,0)</f>
        <v>0</v>
      </c>
      <c r="BF629" s="168">
        <f>IF(N629="znížená",J629,0)</f>
        <v>0</v>
      </c>
      <c r="BG629" s="168">
        <f>IF(N629="zákl. prenesená",J629,0)</f>
        <v>0</v>
      </c>
      <c r="BH629" s="168">
        <f>IF(N629="zníž. prenesená",J629,0)</f>
        <v>0</v>
      </c>
      <c r="BI629" s="168">
        <f>IF(N629="nulová",J629,0)</f>
        <v>0</v>
      </c>
      <c r="BJ629" s="16" t="s">
        <v>82</v>
      </c>
      <c r="BK629" s="168">
        <f>ROUND(I629*H629,2)</f>
        <v>0</v>
      </c>
      <c r="BL629" s="16" t="s">
        <v>737</v>
      </c>
      <c r="BM629" s="167" t="s">
        <v>2565</v>
      </c>
    </row>
    <row r="630" spans="2:65" s="1" customFormat="1" ht="57.6">
      <c r="B630" s="31"/>
      <c r="D630" s="170" t="s">
        <v>179</v>
      </c>
      <c r="F630" s="186" t="s">
        <v>2566</v>
      </c>
      <c r="I630" s="95"/>
      <c r="L630" s="31"/>
      <c r="M630" s="187"/>
      <c r="N630" s="54"/>
      <c r="O630" s="54"/>
      <c r="P630" s="54"/>
      <c r="Q630" s="54"/>
      <c r="R630" s="54"/>
      <c r="S630" s="54"/>
      <c r="T630" s="55"/>
      <c r="AT630" s="16" t="s">
        <v>179</v>
      </c>
      <c r="AU630" s="16" t="s">
        <v>74</v>
      </c>
    </row>
    <row r="631" spans="2:65" s="1" customFormat="1" ht="24" customHeight="1">
      <c r="B631" s="155"/>
      <c r="C631" s="195" t="s">
        <v>2567</v>
      </c>
      <c r="D631" s="195" t="s">
        <v>224</v>
      </c>
      <c r="E631" s="196" t="s">
        <v>2568</v>
      </c>
      <c r="F631" s="197" t="s">
        <v>2569</v>
      </c>
      <c r="G631" s="198" t="s">
        <v>355</v>
      </c>
      <c r="H631" s="199">
        <v>60</v>
      </c>
      <c r="I631" s="200"/>
      <c r="J631" s="201">
        <f>ROUND(I631*H631,2)</f>
        <v>0</v>
      </c>
      <c r="K631" s="197" t="s">
        <v>1</v>
      </c>
      <c r="L631" s="202"/>
      <c r="M631" s="203" t="s">
        <v>1</v>
      </c>
      <c r="N631" s="204" t="s">
        <v>36</v>
      </c>
      <c r="O631" s="54"/>
      <c r="P631" s="165">
        <f>O631*H631</f>
        <v>0</v>
      </c>
      <c r="Q631" s="165">
        <v>0</v>
      </c>
      <c r="R631" s="165">
        <f>Q631*H631</f>
        <v>0</v>
      </c>
      <c r="S631" s="165">
        <v>0</v>
      </c>
      <c r="T631" s="166">
        <f>S631*H631</f>
        <v>0</v>
      </c>
      <c r="AR631" s="167" t="s">
        <v>1370</v>
      </c>
      <c r="AT631" s="167" t="s">
        <v>224</v>
      </c>
      <c r="AU631" s="167" t="s">
        <v>74</v>
      </c>
      <c r="AY631" s="16" t="s">
        <v>159</v>
      </c>
      <c r="BE631" s="168">
        <f>IF(N631="základná",J631,0)</f>
        <v>0</v>
      </c>
      <c r="BF631" s="168">
        <f>IF(N631="znížená",J631,0)</f>
        <v>0</v>
      </c>
      <c r="BG631" s="168">
        <f>IF(N631="zákl. prenesená",J631,0)</f>
        <v>0</v>
      </c>
      <c r="BH631" s="168">
        <f>IF(N631="zníž. prenesená",J631,0)</f>
        <v>0</v>
      </c>
      <c r="BI631" s="168">
        <f>IF(N631="nulová",J631,0)</f>
        <v>0</v>
      </c>
      <c r="BJ631" s="16" t="s">
        <v>82</v>
      </c>
      <c r="BK631" s="168">
        <f>ROUND(I631*H631,2)</f>
        <v>0</v>
      </c>
      <c r="BL631" s="16" t="s">
        <v>737</v>
      </c>
      <c r="BM631" s="167" t="s">
        <v>2570</v>
      </c>
    </row>
    <row r="632" spans="2:65" s="1" customFormat="1" ht="124.8">
      <c r="B632" s="31"/>
      <c r="D632" s="170" t="s">
        <v>179</v>
      </c>
      <c r="F632" s="186" t="s">
        <v>2571</v>
      </c>
      <c r="I632" s="95"/>
      <c r="L632" s="31"/>
      <c r="M632" s="187"/>
      <c r="N632" s="54"/>
      <c r="O632" s="54"/>
      <c r="P632" s="54"/>
      <c r="Q632" s="54"/>
      <c r="R632" s="54"/>
      <c r="S632" s="54"/>
      <c r="T632" s="55"/>
      <c r="AT632" s="16" t="s">
        <v>179</v>
      </c>
      <c r="AU632" s="16" t="s">
        <v>74</v>
      </c>
    </row>
    <row r="633" spans="2:65" s="1" customFormat="1" ht="24" customHeight="1">
      <c r="B633" s="155"/>
      <c r="C633" s="195" t="s">
        <v>1405</v>
      </c>
      <c r="D633" s="195" t="s">
        <v>224</v>
      </c>
      <c r="E633" s="196" t="s">
        <v>2572</v>
      </c>
      <c r="F633" s="197" t="s">
        <v>2573</v>
      </c>
      <c r="G633" s="198" t="s">
        <v>355</v>
      </c>
      <c r="H633" s="199">
        <v>15</v>
      </c>
      <c r="I633" s="200"/>
      <c r="J633" s="201">
        <f>ROUND(I633*H633,2)</f>
        <v>0</v>
      </c>
      <c r="K633" s="197" t="s">
        <v>1</v>
      </c>
      <c r="L633" s="202"/>
      <c r="M633" s="203" t="s">
        <v>1</v>
      </c>
      <c r="N633" s="204" t="s">
        <v>36</v>
      </c>
      <c r="O633" s="54"/>
      <c r="P633" s="165">
        <f>O633*H633</f>
        <v>0</v>
      </c>
      <c r="Q633" s="165">
        <v>0</v>
      </c>
      <c r="R633" s="165">
        <f>Q633*H633</f>
        <v>0</v>
      </c>
      <c r="S633" s="165">
        <v>0</v>
      </c>
      <c r="T633" s="166">
        <f>S633*H633</f>
        <v>0</v>
      </c>
      <c r="AR633" s="167" t="s">
        <v>1370</v>
      </c>
      <c r="AT633" s="167" t="s">
        <v>224</v>
      </c>
      <c r="AU633" s="167" t="s">
        <v>74</v>
      </c>
      <c r="AY633" s="16" t="s">
        <v>159</v>
      </c>
      <c r="BE633" s="168">
        <f>IF(N633="základná",J633,0)</f>
        <v>0</v>
      </c>
      <c r="BF633" s="168">
        <f>IF(N633="znížená",J633,0)</f>
        <v>0</v>
      </c>
      <c r="BG633" s="168">
        <f>IF(N633="zákl. prenesená",J633,0)</f>
        <v>0</v>
      </c>
      <c r="BH633" s="168">
        <f>IF(N633="zníž. prenesená",J633,0)</f>
        <v>0</v>
      </c>
      <c r="BI633" s="168">
        <f>IF(N633="nulová",J633,0)</f>
        <v>0</v>
      </c>
      <c r="BJ633" s="16" t="s">
        <v>82</v>
      </c>
      <c r="BK633" s="168">
        <f>ROUND(I633*H633,2)</f>
        <v>0</v>
      </c>
      <c r="BL633" s="16" t="s">
        <v>737</v>
      </c>
      <c r="BM633" s="167" t="s">
        <v>2574</v>
      </c>
    </row>
    <row r="634" spans="2:65" s="1" customFormat="1" ht="16.5" customHeight="1">
      <c r="B634" s="155"/>
      <c r="C634" s="195" t="s">
        <v>2575</v>
      </c>
      <c r="D634" s="195" t="s">
        <v>224</v>
      </c>
      <c r="E634" s="196" t="s">
        <v>2576</v>
      </c>
      <c r="F634" s="197" t="s">
        <v>2577</v>
      </c>
      <c r="G634" s="198" t="s">
        <v>355</v>
      </c>
      <c r="H634" s="199">
        <v>10</v>
      </c>
      <c r="I634" s="200"/>
      <c r="J634" s="201">
        <f>ROUND(I634*H634,2)</f>
        <v>0</v>
      </c>
      <c r="K634" s="197" t="s">
        <v>1</v>
      </c>
      <c r="L634" s="202"/>
      <c r="M634" s="203" t="s">
        <v>1</v>
      </c>
      <c r="N634" s="204" t="s">
        <v>36</v>
      </c>
      <c r="O634" s="54"/>
      <c r="P634" s="165">
        <f>O634*H634</f>
        <v>0</v>
      </c>
      <c r="Q634" s="165">
        <v>0</v>
      </c>
      <c r="R634" s="165">
        <f>Q634*H634</f>
        <v>0</v>
      </c>
      <c r="S634" s="165">
        <v>0</v>
      </c>
      <c r="T634" s="166">
        <f>S634*H634</f>
        <v>0</v>
      </c>
      <c r="AR634" s="167" t="s">
        <v>1370</v>
      </c>
      <c r="AT634" s="167" t="s">
        <v>224</v>
      </c>
      <c r="AU634" s="167" t="s">
        <v>74</v>
      </c>
      <c r="AY634" s="16" t="s">
        <v>159</v>
      </c>
      <c r="BE634" s="168">
        <f>IF(N634="základná",J634,0)</f>
        <v>0</v>
      </c>
      <c r="BF634" s="168">
        <f>IF(N634="znížená",J634,0)</f>
        <v>0</v>
      </c>
      <c r="BG634" s="168">
        <f>IF(N634="zákl. prenesená",J634,0)</f>
        <v>0</v>
      </c>
      <c r="BH634" s="168">
        <f>IF(N634="zníž. prenesená",J634,0)</f>
        <v>0</v>
      </c>
      <c r="BI634" s="168">
        <f>IF(N634="nulová",J634,0)</f>
        <v>0</v>
      </c>
      <c r="BJ634" s="16" t="s">
        <v>82</v>
      </c>
      <c r="BK634" s="168">
        <f>ROUND(I634*H634,2)</f>
        <v>0</v>
      </c>
      <c r="BL634" s="16" t="s">
        <v>737</v>
      </c>
      <c r="BM634" s="167" t="s">
        <v>2578</v>
      </c>
    </row>
    <row r="635" spans="2:65" s="1" customFormat="1" ht="16.5" customHeight="1">
      <c r="B635" s="155"/>
      <c r="C635" s="195" t="s">
        <v>1408</v>
      </c>
      <c r="D635" s="195" t="s">
        <v>224</v>
      </c>
      <c r="E635" s="196" t="s">
        <v>2579</v>
      </c>
      <c r="F635" s="197" t="s">
        <v>2580</v>
      </c>
      <c r="G635" s="198" t="s">
        <v>355</v>
      </c>
      <c r="H635" s="199">
        <v>20</v>
      </c>
      <c r="I635" s="200"/>
      <c r="J635" s="201">
        <f>ROUND(I635*H635,2)</f>
        <v>0</v>
      </c>
      <c r="K635" s="197" t="s">
        <v>1</v>
      </c>
      <c r="L635" s="202"/>
      <c r="M635" s="203" t="s">
        <v>1</v>
      </c>
      <c r="N635" s="204" t="s">
        <v>36</v>
      </c>
      <c r="O635" s="54"/>
      <c r="P635" s="165">
        <f>O635*H635</f>
        <v>0</v>
      </c>
      <c r="Q635" s="165">
        <v>0</v>
      </c>
      <c r="R635" s="165">
        <f>Q635*H635</f>
        <v>0</v>
      </c>
      <c r="S635" s="165">
        <v>0</v>
      </c>
      <c r="T635" s="166">
        <f>S635*H635</f>
        <v>0</v>
      </c>
      <c r="AR635" s="167" t="s">
        <v>1370</v>
      </c>
      <c r="AT635" s="167" t="s">
        <v>224</v>
      </c>
      <c r="AU635" s="167" t="s">
        <v>74</v>
      </c>
      <c r="AY635" s="16" t="s">
        <v>159</v>
      </c>
      <c r="BE635" s="168">
        <f>IF(N635="základná",J635,0)</f>
        <v>0</v>
      </c>
      <c r="BF635" s="168">
        <f>IF(N635="znížená",J635,0)</f>
        <v>0</v>
      </c>
      <c r="BG635" s="168">
        <f>IF(N635="zákl. prenesená",J635,0)</f>
        <v>0</v>
      </c>
      <c r="BH635" s="168">
        <f>IF(N635="zníž. prenesená",J635,0)</f>
        <v>0</v>
      </c>
      <c r="BI635" s="168">
        <f>IF(N635="nulová",J635,0)</f>
        <v>0</v>
      </c>
      <c r="BJ635" s="16" t="s">
        <v>82</v>
      </c>
      <c r="BK635" s="168">
        <f>ROUND(I635*H635,2)</f>
        <v>0</v>
      </c>
      <c r="BL635" s="16" t="s">
        <v>737</v>
      </c>
      <c r="BM635" s="167" t="s">
        <v>2581</v>
      </c>
    </row>
    <row r="636" spans="2:65" s="1" customFormat="1" ht="163.19999999999999">
      <c r="B636" s="31"/>
      <c r="D636" s="170" t="s">
        <v>179</v>
      </c>
      <c r="F636" s="186" t="s">
        <v>2582</v>
      </c>
      <c r="I636" s="95"/>
      <c r="L636" s="31"/>
      <c r="M636" s="187"/>
      <c r="N636" s="54"/>
      <c r="O636" s="54"/>
      <c r="P636" s="54"/>
      <c r="Q636" s="54"/>
      <c r="R636" s="54"/>
      <c r="S636" s="54"/>
      <c r="T636" s="55"/>
      <c r="AT636" s="16" t="s">
        <v>179</v>
      </c>
      <c r="AU636" s="16" t="s">
        <v>74</v>
      </c>
    </row>
    <row r="637" spans="2:65" s="1" customFormat="1" ht="16.5" customHeight="1">
      <c r="B637" s="155"/>
      <c r="C637" s="195" t="s">
        <v>2583</v>
      </c>
      <c r="D637" s="195" t="s">
        <v>224</v>
      </c>
      <c r="E637" s="196" t="s">
        <v>2584</v>
      </c>
      <c r="F637" s="197" t="s">
        <v>2585</v>
      </c>
      <c r="G637" s="198" t="s">
        <v>355</v>
      </c>
      <c r="H637" s="199">
        <v>20</v>
      </c>
      <c r="I637" s="200"/>
      <c r="J637" s="201">
        <f>ROUND(I637*H637,2)</f>
        <v>0</v>
      </c>
      <c r="K637" s="197" t="s">
        <v>1</v>
      </c>
      <c r="L637" s="202"/>
      <c r="M637" s="203" t="s">
        <v>1</v>
      </c>
      <c r="N637" s="204" t="s">
        <v>36</v>
      </c>
      <c r="O637" s="54"/>
      <c r="P637" s="165">
        <f>O637*H637</f>
        <v>0</v>
      </c>
      <c r="Q637" s="165">
        <v>0</v>
      </c>
      <c r="R637" s="165">
        <f>Q637*H637</f>
        <v>0</v>
      </c>
      <c r="S637" s="165">
        <v>0</v>
      </c>
      <c r="T637" s="166">
        <f>S637*H637</f>
        <v>0</v>
      </c>
      <c r="AR637" s="167" t="s">
        <v>1370</v>
      </c>
      <c r="AT637" s="167" t="s">
        <v>224</v>
      </c>
      <c r="AU637" s="167" t="s">
        <v>74</v>
      </c>
      <c r="AY637" s="16" t="s">
        <v>159</v>
      </c>
      <c r="BE637" s="168">
        <f>IF(N637="základná",J637,0)</f>
        <v>0</v>
      </c>
      <c r="BF637" s="168">
        <f>IF(N637="znížená",J637,0)</f>
        <v>0</v>
      </c>
      <c r="BG637" s="168">
        <f>IF(N637="zákl. prenesená",J637,0)</f>
        <v>0</v>
      </c>
      <c r="BH637" s="168">
        <f>IF(N637="zníž. prenesená",J637,0)</f>
        <v>0</v>
      </c>
      <c r="BI637" s="168">
        <f>IF(N637="nulová",J637,0)</f>
        <v>0</v>
      </c>
      <c r="BJ637" s="16" t="s">
        <v>82</v>
      </c>
      <c r="BK637" s="168">
        <f>ROUND(I637*H637,2)</f>
        <v>0</v>
      </c>
      <c r="BL637" s="16" t="s">
        <v>737</v>
      </c>
      <c r="BM637" s="167" t="s">
        <v>2586</v>
      </c>
    </row>
    <row r="638" spans="2:65" s="1" customFormat="1" ht="86.4">
      <c r="B638" s="31"/>
      <c r="D638" s="170" t="s">
        <v>179</v>
      </c>
      <c r="F638" s="186" t="s">
        <v>2587</v>
      </c>
      <c r="I638" s="95"/>
      <c r="L638" s="31"/>
      <c r="M638" s="187"/>
      <c r="N638" s="54"/>
      <c r="O638" s="54"/>
      <c r="P638" s="54"/>
      <c r="Q638" s="54"/>
      <c r="R638" s="54"/>
      <c r="S638" s="54"/>
      <c r="T638" s="55"/>
      <c r="AT638" s="16" t="s">
        <v>179</v>
      </c>
      <c r="AU638" s="16" t="s">
        <v>74</v>
      </c>
    </row>
    <row r="639" spans="2:65" s="1" customFormat="1" ht="16.5" customHeight="1">
      <c r="B639" s="155"/>
      <c r="C639" s="195" t="s">
        <v>1412</v>
      </c>
      <c r="D639" s="195" t="s">
        <v>224</v>
      </c>
      <c r="E639" s="196" t="s">
        <v>2588</v>
      </c>
      <c r="F639" s="197" t="s">
        <v>2589</v>
      </c>
      <c r="G639" s="198" t="s">
        <v>405</v>
      </c>
      <c r="H639" s="199">
        <v>16</v>
      </c>
      <c r="I639" s="200"/>
      <c r="J639" s="201">
        <f>ROUND(I639*H639,2)</f>
        <v>0</v>
      </c>
      <c r="K639" s="197" t="s">
        <v>1</v>
      </c>
      <c r="L639" s="202"/>
      <c r="M639" s="203" t="s">
        <v>1</v>
      </c>
      <c r="N639" s="204" t="s">
        <v>36</v>
      </c>
      <c r="O639" s="54"/>
      <c r="P639" s="165">
        <f>O639*H639</f>
        <v>0</v>
      </c>
      <c r="Q639" s="165">
        <v>0</v>
      </c>
      <c r="R639" s="165">
        <f>Q639*H639</f>
        <v>0</v>
      </c>
      <c r="S639" s="165">
        <v>0</v>
      </c>
      <c r="T639" s="166">
        <f>S639*H639</f>
        <v>0</v>
      </c>
      <c r="AR639" s="167" t="s">
        <v>1370</v>
      </c>
      <c r="AT639" s="167" t="s">
        <v>224</v>
      </c>
      <c r="AU639" s="167" t="s">
        <v>74</v>
      </c>
      <c r="AY639" s="16" t="s">
        <v>159</v>
      </c>
      <c r="BE639" s="168">
        <f>IF(N639="základná",J639,0)</f>
        <v>0</v>
      </c>
      <c r="BF639" s="168">
        <f>IF(N639="znížená",J639,0)</f>
        <v>0</v>
      </c>
      <c r="BG639" s="168">
        <f>IF(N639="zákl. prenesená",J639,0)</f>
        <v>0</v>
      </c>
      <c r="BH639" s="168">
        <f>IF(N639="zníž. prenesená",J639,0)</f>
        <v>0</v>
      </c>
      <c r="BI639" s="168">
        <f>IF(N639="nulová",J639,0)</f>
        <v>0</v>
      </c>
      <c r="BJ639" s="16" t="s">
        <v>82</v>
      </c>
      <c r="BK639" s="168">
        <f>ROUND(I639*H639,2)</f>
        <v>0</v>
      </c>
      <c r="BL639" s="16" t="s">
        <v>737</v>
      </c>
      <c r="BM639" s="167" t="s">
        <v>2590</v>
      </c>
    </row>
    <row r="640" spans="2:65" s="1" customFormat="1" ht="24" customHeight="1">
      <c r="B640" s="155"/>
      <c r="C640" s="195" t="s">
        <v>2591</v>
      </c>
      <c r="D640" s="195" t="s">
        <v>224</v>
      </c>
      <c r="E640" s="196" t="s">
        <v>2592</v>
      </c>
      <c r="F640" s="197" t="s">
        <v>2593</v>
      </c>
      <c r="G640" s="198" t="s">
        <v>355</v>
      </c>
      <c r="H640" s="199">
        <v>1</v>
      </c>
      <c r="I640" s="200"/>
      <c r="J640" s="201">
        <f>ROUND(I640*H640,2)</f>
        <v>0</v>
      </c>
      <c r="K640" s="197" t="s">
        <v>1</v>
      </c>
      <c r="L640" s="202"/>
      <c r="M640" s="203" t="s">
        <v>1</v>
      </c>
      <c r="N640" s="204" t="s">
        <v>36</v>
      </c>
      <c r="O640" s="54"/>
      <c r="P640" s="165">
        <f>O640*H640</f>
        <v>0</v>
      </c>
      <c r="Q640" s="165">
        <v>0</v>
      </c>
      <c r="R640" s="165">
        <f>Q640*H640</f>
        <v>0</v>
      </c>
      <c r="S640" s="165">
        <v>0</v>
      </c>
      <c r="T640" s="166">
        <f>S640*H640</f>
        <v>0</v>
      </c>
      <c r="AR640" s="167" t="s">
        <v>1370</v>
      </c>
      <c r="AT640" s="167" t="s">
        <v>224</v>
      </c>
      <c r="AU640" s="167" t="s">
        <v>74</v>
      </c>
      <c r="AY640" s="16" t="s">
        <v>159</v>
      </c>
      <c r="BE640" s="168">
        <f>IF(N640="základná",J640,0)</f>
        <v>0</v>
      </c>
      <c r="BF640" s="168">
        <f>IF(N640="znížená",J640,0)</f>
        <v>0</v>
      </c>
      <c r="BG640" s="168">
        <f>IF(N640="zákl. prenesená",J640,0)</f>
        <v>0</v>
      </c>
      <c r="BH640" s="168">
        <f>IF(N640="zníž. prenesená",J640,0)</f>
        <v>0</v>
      </c>
      <c r="BI640" s="168">
        <f>IF(N640="nulová",J640,0)</f>
        <v>0</v>
      </c>
      <c r="BJ640" s="16" t="s">
        <v>82</v>
      </c>
      <c r="BK640" s="168">
        <f>ROUND(I640*H640,2)</f>
        <v>0</v>
      </c>
      <c r="BL640" s="16" t="s">
        <v>737</v>
      </c>
      <c r="BM640" s="167" t="s">
        <v>2594</v>
      </c>
    </row>
    <row r="641" spans="2:65" s="1" customFormat="1" ht="76.8">
      <c r="B641" s="31"/>
      <c r="D641" s="170" t="s">
        <v>179</v>
      </c>
      <c r="F641" s="186" t="s">
        <v>2595</v>
      </c>
      <c r="I641" s="95"/>
      <c r="L641" s="31"/>
      <c r="M641" s="187"/>
      <c r="N641" s="54"/>
      <c r="O641" s="54"/>
      <c r="P641" s="54"/>
      <c r="Q641" s="54"/>
      <c r="R641" s="54"/>
      <c r="S641" s="54"/>
      <c r="T641" s="55"/>
      <c r="AT641" s="16" t="s">
        <v>179</v>
      </c>
      <c r="AU641" s="16" t="s">
        <v>74</v>
      </c>
    </row>
    <row r="642" spans="2:65" s="11" customFormat="1" ht="22.95" customHeight="1">
      <c r="B642" s="142"/>
      <c r="D642" s="143" t="s">
        <v>69</v>
      </c>
      <c r="E642" s="153" t="s">
        <v>2596</v>
      </c>
      <c r="F642" s="153" t="s">
        <v>2597</v>
      </c>
      <c r="I642" s="145"/>
      <c r="J642" s="154">
        <f>BK642</f>
        <v>0</v>
      </c>
      <c r="L642" s="142"/>
      <c r="M642" s="147"/>
      <c r="N642" s="148"/>
      <c r="O642" s="148"/>
      <c r="P642" s="149">
        <f>SUM(P643:P666)</f>
        <v>0</v>
      </c>
      <c r="Q642" s="148"/>
      <c r="R642" s="149">
        <f>SUM(R643:R666)</f>
        <v>0</v>
      </c>
      <c r="S642" s="148"/>
      <c r="T642" s="150">
        <f>SUM(T643:T666)</f>
        <v>0</v>
      </c>
      <c r="AR642" s="143" t="s">
        <v>175</v>
      </c>
      <c r="AT642" s="151" t="s">
        <v>69</v>
      </c>
      <c r="AU642" s="151" t="s">
        <v>74</v>
      </c>
      <c r="AY642" s="143" t="s">
        <v>159</v>
      </c>
      <c r="BK642" s="152">
        <f>SUM(BK643:BK666)</f>
        <v>0</v>
      </c>
    </row>
    <row r="643" spans="2:65" s="1" customFormat="1" ht="16.5" customHeight="1">
      <c r="B643" s="155"/>
      <c r="C643" s="156" t="s">
        <v>1415</v>
      </c>
      <c r="D643" s="156" t="s">
        <v>161</v>
      </c>
      <c r="E643" s="157" t="s">
        <v>2598</v>
      </c>
      <c r="F643" s="158" t="s">
        <v>2599</v>
      </c>
      <c r="G643" s="159" t="s">
        <v>355</v>
      </c>
      <c r="H643" s="160">
        <v>190</v>
      </c>
      <c r="I643" s="161"/>
      <c r="J643" s="162">
        <f t="shared" ref="J643:J666" si="40">ROUND(I643*H643,2)</f>
        <v>0</v>
      </c>
      <c r="K643" s="158" t="s">
        <v>1</v>
      </c>
      <c r="L643" s="31"/>
      <c r="M643" s="163" t="s">
        <v>1</v>
      </c>
      <c r="N643" s="164" t="s">
        <v>36</v>
      </c>
      <c r="O643" s="54"/>
      <c r="P643" s="165">
        <f t="shared" ref="P643:P666" si="41">O643*H643</f>
        <v>0</v>
      </c>
      <c r="Q643" s="165">
        <v>0</v>
      </c>
      <c r="R643" s="165">
        <f t="shared" ref="R643:R666" si="42">Q643*H643</f>
        <v>0</v>
      </c>
      <c r="S643" s="165">
        <v>0</v>
      </c>
      <c r="T643" s="166">
        <f t="shared" ref="T643:T666" si="43">S643*H643</f>
        <v>0</v>
      </c>
      <c r="AR643" s="167" t="s">
        <v>737</v>
      </c>
      <c r="AT643" s="167" t="s">
        <v>161</v>
      </c>
      <c r="AU643" s="167" t="s">
        <v>82</v>
      </c>
      <c r="AY643" s="16" t="s">
        <v>159</v>
      </c>
      <c r="BE643" s="168">
        <f t="shared" ref="BE643:BE666" si="44">IF(N643="základná",J643,0)</f>
        <v>0</v>
      </c>
      <c r="BF643" s="168">
        <f t="shared" ref="BF643:BF666" si="45">IF(N643="znížená",J643,0)</f>
        <v>0</v>
      </c>
      <c r="BG643" s="168">
        <f t="shared" ref="BG643:BG666" si="46">IF(N643="zákl. prenesená",J643,0)</f>
        <v>0</v>
      </c>
      <c r="BH643" s="168">
        <f t="shared" ref="BH643:BH666" si="47">IF(N643="zníž. prenesená",J643,0)</f>
        <v>0</v>
      </c>
      <c r="BI643" s="168">
        <f t="shared" ref="BI643:BI666" si="48">IF(N643="nulová",J643,0)</f>
        <v>0</v>
      </c>
      <c r="BJ643" s="16" t="s">
        <v>82</v>
      </c>
      <c r="BK643" s="168">
        <f t="shared" ref="BK643:BK666" si="49">ROUND(I643*H643,2)</f>
        <v>0</v>
      </c>
      <c r="BL643" s="16" t="s">
        <v>737</v>
      </c>
      <c r="BM643" s="167" t="s">
        <v>2600</v>
      </c>
    </row>
    <row r="644" spans="2:65" s="1" customFormat="1" ht="24" customHeight="1">
      <c r="B644" s="155"/>
      <c r="C644" s="156" t="s">
        <v>2601</v>
      </c>
      <c r="D644" s="156" t="s">
        <v>161</v>
      </c>
      <c r="E644" s="157" t="s">
        <v>2602</v>
      </c>
      <c r="F644" s="158" t="s">
        <v>2603</v>
      </c>
      <c r="G644" s="159" t="s">
        <v>355</v>
      </c>
      <c r="H644" s="160">
        <v>80</v>
      </c>
      <c r="I644" s="161"/>
      <c r="J644" s="162">
        <f t="shared" si="40"/>
        <v>0</v>
      </c>
      <c r="K644" s="158" t="s">
        <v>1</v>
      </c>
      <c r="L644" s="31"/>
      <c r="M644" s="163" t="s">
        <v>1</v>
      </c>
      <c r="N644" s="164" t="s">
        <v>36</v>
      </c>
      <c r="O644" s="54"/>
      <c r="P644" s="165">
        <f t="shared" si="41"/>
        <v>0</v>
      </c>
      <c r="Q644" s="165">
        <v>0</v>
      </c>
      <c r="R644" s="165">
        <f t="shared" si="42"/>
        <v>0</v>
      </c>
      <c r="S644" s="165">
        <v>0</v>
      </c>
      <c r="T644" s="166">
        <f t="shared" si="43"/>
        <v>0</v>
      </c>
      <c r="AR644" s="167" t="s">
        <v>737</v>
      </c>
      <c r="AT644" s="167" t="s">
        <v>161</v>
      </c>
      <c r="AU644" s="167" t="s">
        <v>82</v>
      </c>
      <c r="AY644" s="16" t="s">
        <v>159</v>
      </c>
      <c r="BE644" s="168">
        <f t="shared" si="44"/>
        <v>0</v>
      </c>
      <c r="BF644" s="168">
        <f t="shared" si="45"/>
        <v>0</v>
      </c>
      <c r="BG644" s="168">
        <f t="shared" si="46"/>
        <v>0</v>
      </c>
      <c r="BH644" s="168">
        <f t="shared" si="47"/>
        <v>0</v>
      </c>
      <c r="BI644" s="168">
        <f t="shared" si="48"/>
        <v>0</v>
      </c>
      <c r="BJ644" s="16" t="s">
        <v>82</v>
      </c>
      <c r="BK644" s="168">
        <f t="shared" si="49"/>
        <v>0</v>
      </c>
      <c r="BL644" s="16" t="s">
        <v>737</v>
      </c>
      <c r="BM644" s="167" t="s">
        <v>2604</v>
      </c>
    </row>
    <row r="645" spans="2:65" s="1" customFormat="1" ht="16.5" customHeight="1">
      <c r="B645" s="155"/>
      <c r="C645" s="156" t="s">
        <v>1419</v>
      </c>
      <c r="D645" s="156" t="s">
        <v>161</v>
      </c>
      <c r="E645" s="157" t="s">
        <v>2605</v>
      </c>
      <c r="F645" s="158" t="s">
        <v>2606</v>
      </c>
      <c r="G645" s="159" t="s">
        <v>405</v>
      </c>
      <c r="H645" s="160">
        <v>78</v>
      </c>
      <c r="I645" s="161"/>
      <c r="J645" s="162">
        <f t="shared" si="40"/>
        <v>0</v>
      </c>
      <c r="K645" s="158" t="s">
        <v>1</v>
      </c>
      <c r="L645" s="31"/>
      <c r="M645" s="163" t="s">
        <v>1</v>
      </c>
      <c r="N645" s="164" t="s">
        <v>36</v>
      </c>
      <c r="O645" s="54"/>
      <c r="P645" s="165">
        <f t="shared" si="41"/>
        <v>0</v>
      </c>
      <c r="Q645" s="165">
        <v>0</v>
      </c>
      <c r="R645" s="165">
        <f t="shared" si="42"/>
        <v>0</v>
      </c>
      <c r="S645" s="165">
        <v>0</v>
      </c>
      <c r="T645" s="166">
        <f t="shared" si="43"/>
        <v>0</v>
      </c>
      <c r="AR645" s="167" t="s">
        <v>737</v>
      </c>
      <c r="AT645" s="167" t="s">
        <v>161</v>
      </c>
      <c r="AU645" s="167" t="s">
        <v>82</v>
      </c>
      <c r="AY645" s="16" t="s">
        <v>159</v>
      </c>
      <c r="BE645" s="168">
        <f t="shared" si="44"/>
        <v>0</v>
      </c>
      <c r="BF645" s="168">
        <f t="shared" si="45"/>
        <v>0</v>
      </c>
      <c r="BG645" s="168">
        <f t="shared" si="46"/>
        <v>0</v>
      </c>
      <c r="BH645" s="168">
        <f t="shared" si="47"/>
        <v>0</v>
      </c>
      <c r="BI645" s="168">
        <f t="shared" si="48"/>
        <v>0</v>
      </c>
      <c r="BJ645" s="16" t="s">
        <v>82</v>
      </c>
      <c r="BK645" s="168">
        <f t="shared" si="49"/>
        <v>0</v>
      </c>
      <c r="BL645" s="16" t="s">
        <v>737</v>
      </c>
      <c r="BM645" s="167" t="s">
        <v>2607</v>
      </c>
    </row>
    <row r="646" spans="2:65" s="1" customFormat="1" ht="16.5" customHeight="1">
      <c r="B646" s="155"/>
      <c r="C646" s="156" t="s">
        <v>2608</v>
      </c>
      <c r="D646" s="156" t="s">
        <v>161</v>
      </c>
      <c r="E646" s="157" t="s">
        <v>2609</v>
      </c>
      <c r="F646" s="158" t="s">
        <v>2610</v>
      </c>
      <c r="G646" s="159" t="s">
        <v>405</v>
      </c>
      <c r="H646" s="160">
        <v>30</v>
      </c>
      <c r="I646" s="161"/>
      <c r="J646" s="162">
        <f t="shared" si="40"/>
        <v>0</v>
      </c>
      <c r="K646" s="158" t="s">
        <v>1</v>
      </c>
      <c r="L646" s="31"/>
      <c r="M646" s="163" t="s">
        <v>1</v>
      </c>
      <c r="N646" s="164" t="s">
        <v>36</v>
      </c>
      <c r="O646" s="54"/>
      <c r="P646" s="165">
        <f t="shared" si="41"/>
        <v>0</v>
      </c>
      <c r="Q646" s="165">
        <v>0</v>
      </c>
      <c r="R646" s="165">
        <f t="shared" si="42"/>
        <v>0</v>
      </c>
      <c r="S646" s="165">
        <v>0</v>
      </c>
      <c r="T646" s="166">
        <f t="shared" si="43"/>
        <v>0</v>
      </c>
      <c r="AR646" s="167" t="s">
        <v>737</v>
      </c>
      <c r="AT646" s="167" t="s">
        <v>161</v>
      </c>
      <c r="AU646" s="167" t="s">
        <v>82</v>
      </c>
      <c r="AY646" s="16" t="s">
        <v>159</v>
      </c>
      <c r="BE646" s="168">
        <f t="shared" si="44"/>
        <v>0</v>
      </c>
      <c r="BF646" s="168">
        <f t="shared" si="45"/>
        <v>0</v>
      </c>
      <c r="BG646" s="168">
        <f t="shared" si="46"/>
        <v>0</v>
      </c>
      <c r="BH646" s="168">
        <f t="shared" si="47"/>
        <v>0</v>
      </c>
      <c r="BI646" s="168">
        <f t="shared" si="48"/>
        <v>0</v>
      </c>
      <c r="BJ646" s="16" t="s">
        <v>82</v>
      </c>
      <c r="BK646" s="168">
        <f t="shared" si="49"/>
        <v>0</v>
      </c>
      <c r="BL646" s="16" t="s">
        <v>737</v>
      </c>
      <c r="BM646" s="167" t="s">
        <v>2611</v>
      </c>
    </row>
    <row r="647" spans="2:65" s="1" customFormat="1" ht="16.5" customHeight="1">
      <c r="B647" s="155"/>
      <c r="C647" s="156" t="s">
        <v>1423</v>
      </c>
      <c r="D647" s="156" t="s">
        <v>161</v>
      </c>
      <c r="E647" s="157" t="s">
        <v>2612</v>
      </c>
      <c r="F647" s="158" t="s">
        <v>2613</v>
      </c>
      <c r="G647" s="159" t="s">
        <v>405</v>
      </c>
      <c r="H647" s="160">
        <v>78</v>
      </c>
      <c r="I647" s="161"/>
      <c r="J647" s="162">
        <f t="shared" si="40"/>
        <v>0</v>
      </c>
      <c r="K647" s="158" t="s">
        <v>1</v>
      </c>
      <c r="L647" s="31"/>
      <c r="M647" s="163" t="s">
        <v>1</v>
      </c>
      <c r="N647" s="164" t="s">
        <v>36</v>
      </c>
      <c r="O647" s="54"/>
      <c r="P647" s="165">
        <f t="shared" si="41"/>
        <v>0</v>
      </c>
      <c r="Q647" s="165">
        <v>0</v>
      </c>
      <c r="R647" s="165">
        <f t="shared" si="42"/>
        <v>0</v>
      </c>
      <c r="S647" s="165">
        <v>0</v>
      </c>
      <c r="T647" s="166">
        <f t="shared" si="43"/>
        <v>0</v>
      </c>
      <c r="AR647" s="167" t="s">
        <v>737</v>
      </c>
      <c r="AT647" s="167" t="s">
        <v>161</v>
      </c>
      <c r="AU647" s="167" t="s">
        <v>82</v>
      </c>
      <c r="AY647" s="16" t="s">
        <v>159</v>
      </c>
      <c r="BE647" s="168">
        <f t="shared" si="44"/>
        <v>0</v>
      </c>
      <c r="BF647" s="168">
        <f t="shared" si="45"/>
        <v>0</v>
      </c>
      <c r="BG647" s="168">
        <f t="shared" si="46"/>
        <v>0</v>
      </c>
      <c r="BH647" s="168">
        <f t="shared" si="47"/>
        <v>0</v>
      </c>
      <c r="BI647" s="168">
        <f t="shared" si="48"/>
        <v>0</v>
      </c>
      <c r="BJ647" s="16" t="s">
        <v>82</v>
      </c>
      <c r="BK647" s="168">
        <f t="shared" si="49"/>
        <v>0</v>
      </c>
      <c r="BL647" s="16" t="s">
        <v>737</v>
      </c>
      <c r="BM647" s="167" t="s">
        <v>2614</v>
      </c>
    </row>
    <row r="648" spans="2:65" s="1" customFormat="1" ht="16.5" customHeight="1">
      <c r="B648" s="155"/>
      <c r="C648" s="156" t="s">
        <v>2615</v>
      </c>
      <c r="D648" s="156" t="s">
        <v>161</v>
      </c>
      <c r="E648" s="157" t="s">
        <v>2616</v>
      </c>
      <c r="F648" s="158" t="s">
        <v>2617</v>
      </c>
      <c r="G648" s="159" t="s">
        <v>405</v>
      </c>
      <c r="H648" s="160">
        <v>30</v>
      </c>
      <c r="I648" s="161"/>
      <c r="J648" s="162">
        <f t="shared" si="40"/>
        <v>0</v>
      </c>
      <c r="K648" s="158" t="s">
        <v>1</v>
      </c>
      <c r="L648" s="31"/>
      <c r="M648" s="163" t="s">
        <v>1</v>
      </c>
      <c r="N648" s="164" t="s">
        <v>36</v>
      </c>
      <c r="O648" s="54"/>
      <c r="P648" s="165">
        <f t="shared" si="41"/>
        <v>0</v>
      </c>
      <c r="Q648" s="165">
        <v>0</v>
      </c>
      <c r="R648" s="165">
        <f t="shared" si="42"/>
        <v>0</v>
      </c>
      <c r="S648" s="165">
        <v>0</v>
      </c>
      <c r="T648" s="166">
        <f t="shared" si="43"/>
        <v>0</v>
      </c>
      <c r="AR648" s="167" t="s">
        <v>737</v>
      </c>
      <c r="AT648" s="167" t="s">
        <v>161</v>
      </c>
      <c r="AU648" s="167" t="s">
        <v>82</v>
      </c>
      <c r="AY648" s="16" t="s">
        <v>159</v>
      </c>
      <c r="BE648" s="168">
        <f t="shared" si="44"/>
        <v>0</v>
      </c>
      <c r="BF648" s="168">
        <f t="shared" si="45"/>
        <v>0</v>
      </c>
      <c r="BG648" s="168">
        <f t="shared" si="46"/>
        <v>0</v>
      </c>
      <c r="BH648" s="168">
        <f t="shared" si="47"/>
        <v>0</v>
      </c>
      <c r="BI648" s="168">
        <f t="shared" si="48"/>
        <v>0</v>
      </c>
      <c r="BJ648" s="16" t="s">
        <v>82</v>
      </c>
      <c r="BK648" s="168">
        <f t="shared" si="49"/>
        <v>0</v>
      </c>
      <c r="BL648" s="16" t="s">
        <v>737</v>
      </c>
      <c r="BM648" s="167" t="s">
        <v>2618</v>
      </c>
    </row>
    <row r="649" spans="2:65" s="1" customFormat="1" ht="16.5" customHeight="1">
      <c r="B649" s="155"/>
      <c r="C649" s="156" t="s">
        <v>1427</v>
      </c>
      <c r="D649" s="156" t="s">
        <v>161</v>
      </c>
      <c r="E649" s="157" t="s">
        <v>2619</v>
      </c>
      <c r="F649" s="158" t="s">
        <v>2620</v>
      </c>
      <c r="G649" s="159" t="s">
        <v>405</v>
      </c>
      <c r="H649" s="160">
        <v>30</v>
      </c>
      <c r="I649" s="161"/>
      <c r="J649" s="162">
        <f t="shared" si="40"/>
        <v>0</v>
      </c>
      <c r="K649" s="158" t="s">
        <v>1</v>
      </c>
      <c r="L649" s="31"/>
      <c r="M649" s="163" t="s">
        <v>1</v>
      </c>
      <c r="N649" s="164" t="s">
        <v>36</v>
      </c>
      <c r="O649" s="54"/>
      <c r="P649" s="165">
        <f t="shared" si="41"/>
        <v>0</v>
      </c>
      <c r="Q649" s="165">
        <v>0</v>
      </c>
      <c r="R649" s="165">
        <f t="shared" si="42"/>
        <v>0</v>
      </c>
      <c r="S649" s="165">
        <v>0</v>
      </c>
      <c r="T649" s="166">
        <f t="shared" si="43"/>
        <v>0</v>
      </c>
      <c r="AR649" s="167" t="s">
        <v>737</v>
      </c>
      <c r="AT649" s="167" t="s">
        <v>161</v>
      </c>
      <c r="AU649" s="167" t="s">
        <v>82</v>
      </c>
      <c r="AY649" s="16" t="s">
        <v>159</v>
      </c>
      <c r="BE649" s="168">
        <f t="shared" si="44"/>
        <v>0</v>
      </c>
      <c r="BF649" s="168">
        <f t="shared" si="45"/>
        <v>0</v>
      </c>
      <c r="BG649" s="168">
        <f t="shared" si="46"/>
        <v>0</v>
      </c>
      <c r="BH649" s="168">
        <f t="shared" si="47"/>
        <v>0</v>
      </c>
      <c r="BI649" s="168">
        <f t="shared" si="48"/>
        <v>0</v>
      </c>
      <c r="BJ649" s="16" t="s">
        <v>82</v>
      </c>
      <c r="BK649" s="168">
        <f t="shared" si="49"/>
        <v>0</v>
      </c>
      <c r="BL649" s="16" t="s">
        <v>737</v>
      </c>
      <c r="BM649" s="167" t="s">
        <v>2621</v>
      </c>
    </row>
    <row r="650" spans="2:65" s="1" customFormat="1" ht="16.5" customHeight="1">
      <c r="B650" s="155"/>
      <c r="C650" s="156" t="s">
        <v>2622</v>
      </c>
      <c r="D650" s="156" t="s">
        <v>161</v>
      </c>
      <c r="E650" s="157" t="s">
        <v>2623</v>
      </c>
      <c r="F650" s="158" t="s">
        <v>2624</v>
      </c>
      <c r="G650" s="159" t="s">
        <v>405</v>
      </c>
      <c r="H650" s="160">
        <v>30</v>
      </c>
      <c r="I650" s="161"/>
      <c r="J650" s="162">
        <f t="shared" si="40"/>
        <v>0</v>
      </c>
      <c r="K650" s="158" t="s">
        <v>1</v>
      </c>
      <c r="L650" s="31"/>
      <c r="M650" s="163" t="s">
        <v>1</v>
      </c>
      <c r="N650" s="164" t="s">
        <v>36</v>
      </c>
      <c r="O650" s="54"/>
      <c r="P650" s="165">
        <f t="shared" si="41"/>
        <v>0</v>
      </c>
      <c r="Q650" s="165">
        <v>0</v>
      </c>
      <c r="R650" s="165">
        <f t="shared" si="42"/>
        <v>0</v>
      </c>
      <c r="S650" s="165">
        <v>0</v>
      </c>
      <c r="T650" s="166">
        <f t="shared" si="43"/>
        <v>0</v>
      </c>
      <c r="AR650" s="167" t="s">
        <v>737</v>
      </c>
      <c r="AT650" s="167" t="s">
        <v>161</v>
      </c>
      <c r="AU650" s="167" t="s">
        <v>82</v>
      </c>
      <c r="AY650" s="16" t="s">
        <v>159</v>
      </c>
      <c r="BE650" s="168">
        <f t="shared" si="44"/>
        <v>0</v>
      </c>
      <c r="BF650" s="168">
        <f t="shared" si="45"/>
        <v>0</v>
      </c>
      <c r="BG650" s="168">
        <f t="shared" si="46"/>
        <v>0</v>
      </c>
      <c r="BH650" s="168">
        <f t="shared" si="47"/>
        <v>0</v>
      </c>
      <c r="BI650" s="168">
        <f t="shared" si="48"/>
        <v>0</v>
      </c>
      <c r="BJ650" s="16" t="s">
        <v>82</v>
      </c>
      <c r="BK650" s="168">
        <f t="shared" si="49"/>
        <v>0</v>
      </c>
      <c r="BL650" s="16" t="s">
        <v>737</v>
      </c>
      <c r="BM650" s="167" t="s">
        <v>2625</v>
      </c>
    </row>
    <row r="651" spans="2:65" s="1" customFormat="1" ht="24" customHeight="1">
      <c r="B651" s="155"/>
      <c r="C651" s="156" t="s">
        <v>1430</v>
      </c>
      <c r="D651" s="156" t="s">
        <v>161</v>
      </c>
      <c r="E651" s="157" t="s">
        <v>2626</v>
      </c>
      <c r="F651" s="158" t="s">
        <v>2627</v>
      </c>
      <c r="G651" s="159" t="s">
        <v>405</v>
      </c>
      <c r="H651" s="160">
        <v>143</v>
      </c>
      <c r="I651" s="161"/>
      <c r="J651" s="162">
        <f t="shared" si="40"/>
        <v>0</v>
      </c>
      <c r="K651" s="158" t="s">
        <v>1</v>
      </c>
      <c r="L651" s="31"/>
      <c r="M651" s="163" t="s">
        <v>1</v>
      </c>
      <c r="N651" s="164" t="s">
        <v>36</v>
      </c>
      <c r="O651" s="54"/>
      <c r="P651" s="165">
        <f t="shared" si="41"/>
        <v>0</v>
      </c>
      <c r="Q651" s="165">
        <v>0</v>
      </c>
      <c r="R651" s="165">
        <f t="shared" si="42"/>
        <v>0</v>
      </c>
      <c r="S651" s="165">
        <v>0</v>
      </c>
      <c r="T651" s="166">
        <f t="shared" si="43"/>
        <v>0</v>
      </c>
      <c r="AR651" s="167" t="s">
        <v>737</v>
      </c>
      <c r="AT651" s="167" t="s">
        <v>161</v>
      </c>
      <c r="AU651" s="167" t="s">
        <v>82</v>
      </c>
      <c r="AY651" s="16" t="s">
        <v>159</v>
      </c>
      <c r="BE651" s="168">
        <f t="shared" si="44"/>
        <v>0</v>
      </c>
      <c r="BF651" s="168">
        <f t="shared" si="45"/>
        <v>0</v>
      </c>
      <c r="BG651" s="168">
        <f t="shared" si="46"/>
        <v>0</v>
      </c>
      <c r="BH651" s="168">
        <f t="shared" si="47"/>
        <v>0</v>
      </c>
      <c r="BI651" s="168">
        <f t="shared" si="48"/>
        <v>0</v>
      </c>
      <c r="BJ651" s="16" t="s">
        <v>82</v>
      </c>
      <c r="BK651" s="168">
        <f t="shared" si="49"/>
        <v>0</v>
      </c>
      <c r="BL651" s="16" t="s">
        <v>737</v>
      </c>
      <c r="BM651" s="167" t="s">
        <v>2628</v>
      </c>
    </row>
    <row r="652" spans="2:65" s="1" customFormat="1" ht="24" customHeight="1">
      <c r="B652" s="155"/>
      <c r="C652" s="156" t="s">
        <v>2629</v>
      </c>
      <c r="D652" s="156" t="s">
        <v>161</v>
      </c>
      <c r="E652" s="157" t="s">
        <v>2630</v>
      </c>
      <c r="F652" s="158" t="s">
        <v>2631</v>
      </c>
      <c r="G652" s="159" t="s">
        <v>405</v>
      </c>
      <c r="H652" s="160">
        <v>2176</v>
      </c>
      <c r="I652" s="161"/>
      <c r="J652" s="162">
        <f t="shared" si="40"/>
        <v>0</v>
      </c>
      <c r="K652" s="158" t="s">
        <v>1</v>
      </c>
      <c r="L652" s="31"/>
      <c r="M652" s="163" t="s">
        <v>1</v>
      </c>
      <c r="N652" s="164" t="s">
        <v>36</v>
      </c>
      <c r="O652" s="54"/>
      <c r="P652" s="165">
        <f t="shared" si="41"/>
        <v>0</v>
      </c>
      <c r="Q652" s="165">
        <v>0</v>
      </c>
      <c r="R652" s="165">
        <f t="shared" si="42"/>
        <v>0</v>
      </c>
      <c r="S652" s="165">
        <v>0</v>
      </c>
      <c r="T652" s="166">
        <f t="shared" si="43"/>
        <v>0</v>
      </c>
      <c r="AR652" s="167" t="s">
        <v>737</v>
      </c>
      <c r="AT652" s="167" t="s">
        <v>161</v>
      </c>
      <c r="AU652" s="167" t="s">
        <v>82</v>
      </c>
      <c r="AY652" s="16" t="s">
        <v>159</v>
      </c>
      <c r="BE652" s="168">
        <f t="shared" si="44"/>
        <v>0</v>
      </c>
      <c r="BF652" s="168">
        <f t="shared" si="45"/>
        <v>0</v>
      </c>
      <c r="BG652" s="168">
        <f t="shared" si="46"/>
        <v>0</v>
      </c>
      <c r="BH652" s="168">
        <f t="shared" si="47"/>
        <v>0</v>
      </c>
      <c r="BI652" s="168">
        <f t="shared" si="48"/>
        <v>0</v>
      </c>
      <c r="BJ652" s="16" t="s">
        <v>82</v>
      </c>
      <c r="BK652" s="168">
        <f t="shared" si="49"/>
        <v>0</v>
      </c>
      <c r="BL652" s="16" t="s">
        <v>737</v>
      </c>
      <c r="BM652" s="167" t="s">
        <v>2632</v>
      </c>
    </row>
    <row r="653" spans="2:65" s="1" customFormat="1" ht="24" customHeight="1">
      <c r="B653" s="155"/>
      <c r="C653" s="156" t="s">
        <v>1434</v>
      </c>
      <c r="D653" s="156" t="s">
        <v>161</v>
      </c>
      <c r="E653" s="157" t="s">
        <v>2633</v>
      </c>
      <c r="F653" s="158" t="s">
        <v>2634</v>
      </c>
      <c r="G653" s="159" t="s">
        <v>405</v>
      </c>
      <c r="H653" s="160">
        <v>1342</v>
      </c>
      <c r="I653" s="161"/>
      <c r="J653" s="162">
        <f t="shared" si="40"/>
        <v>0</v>
      </c>
      <c r="K653" s="158" t="s">
        <v>1</v>
      </c>
      <c r="L653" s="31"/>
      <c r="M653" s="163" t="s">
        <v>1</v>
      </c>
      <c r="N653" s="164" t="s">
        <v>36</v>
      </c>
      <c r="O653" s="54"/>
      <c r="P653" s="165">
        <f t="shared" si="41"/>
        <v>0</v>
      </c>
      <c r="Q653" s="165">
        <v>0</v>
      </c>
      <c r="R653" s="165">
        <f t="shared" si="42"/>
        <v>0</v>
      </c>
      <c r="S653" s="165">
        <v>0</v>
      </c>
      <c r="T653" s="166">
        <f t="shared" si="43"/>
        <v>0</v>
      </c>
      <c r="AR653" s="167" t="s">
        <v>737</v>
      </c>
      <c r="AT653" s="167" t="s">
        <v>161</v>
      </c>
      <c r="AU653" s="167" t="s">
        <v>82</v>
      </c>
      <c r="AY653" s="16" t="s">
        <v>159</v>
      </c>
      <c r="BE653" s="168">
        <f t="shared" si="44"/>
        <v>0</v>
      </c>
      <c r="BF653" s="168">
        <f t="shared" si="45"/>
        <v>0</v>
      </c>
      <c r="BG653" s="168">
        <f t="shared" si="46"/>
        <v>0</v>
      </c>
      <c r="BH653" s="168">
        <f t="shared" si="47"/>
        <v>0</v>
      </c>
      <c r="BI653" s="168">
        <f t="shared" si="48"/>
        <v>0</v>
      </c>
      <c r="BJ653" s="16" t="s">
        <v>82</v>
      </c>
      <c r="BK653" s="168">
        <f t="shared" si="49"/>
        <v>0</v>
      </c>
      <c r="BL653" s="16" t="s">
        <v>737</v>
      </c>
      <c r="BM653" s="167" t="s">
        <v>2635</v>
      </c>
    </row>
    <row r="654" spans="2:65" s="1" customFormat="1" ht="24" customHeight="1">
      <c r="B654" s="155"/>
      <c r="C654" s="156" t="s">
        <v>2636</v>
      </c>
      <c r="D654" s="156" t="s">
        <v>161</v>
      </c>
      <c r="E654" s="157" t="s">
        <v>2637</v>
      </c>
      <c r="F654" s="158" t="s">
        <v>2638</v>
      </c>
      <c r="G654" s="159" t="s">
        <v>405</v>
      </c>
      <c r="H654" s="160">
        <v>364</v>
      </c>
      <c r="I654" s="161"/>
      <c r="J654" s="162">
        <f t="shared" si="40"/>
        <v>0</v>
      </c>
      <c r="K654" s="158" t="s">
        <v>1</v>
      </c>
      <c r="L654" s="31"/>
      <c r="M654" s="163" t="s">
        <v>1</v>
      </c>
      <c r="N654" s="164" t="s">
        <v>36</v>
      </c>
      <c r="O654" s="54"/>
      <c r="P654" s="165">
        <f t="shared" si="41"/>
        <v>0</v>
      </c>
      <c r="Q654" s="165">
        <v>0</v>
      </c>
      <c r="R654" s="165">
        <f t="shared" si="42"/>
        <v>0</v>
      </c>
      <c r="S654" s="165">
        <v>0</v>
      </c>
      <c r="T654" s="166">
        <f t="shared" si="43"/>
        <v>0</v>
      </c>
      <c r="AR654" s="167" t="s">
        <v>737</v>
      </c>
      <c r="AT654" s="167" t="s">
        <v>161</v>
      </c>
      <c r="AU654" s="167" t="s">
        <v>82</v>
      </c>
      <c r="AY654" s="16" t="s">
        <v>159</v>
      </c>
      <c r="BE654" s="168">
        <f t="shared" si="44"/>
        <v>0</v>
      </c>
      <c r="BF654" s="168">
        <f t="shared" si="45"/>
        <v>0</v>
      </c>
      <c r="BG654" s="168">
        <f t="shared" si="46"/>
        <v>0</v>
      </c>
      <c r="BH654" s="168">
        <f t="shared" si="47"/>
        <v>0</v>
      </c>
      <c r="BI654" s="168">
        <f t="shared" si="48"/>
        <v>0</v>
      </c>
      <c r="BJ654" s="16" t="s">
        <v>82</v>
      </c>
      <c r="BK654" s="168">
        <f t="shared" si="49"/>
        <v>0</v>
      </c>
      <c r="BL654" s="16" t="s">
        <v>737</v>
      </c>
      <c r="BM654" s="167" t="s">
        <v>2639</v>
      </c>
    </row>
    <row r="655" spans="2:65" s="1" customFormat="1" ht="24" customHeight="1">
      <c r="B655" s="155"/>
      <c r="C655" s="156" t="s">
        <v>1437</v>
      </c>
      <c r="D655" s="156" t="s">
        <v>161</v>
      </c>
      <c r="E655" s="157" t="s">
        <v>2640</v>
      </c>
      <c r="F655" s="158" t="s">
        <v>2641</v>
      </c>
      <c r="G655" s="159" t="s">
        <v>405</v>
      </c>
      <c r="H655" s="160">
        <v>65</v>
      </c>
      <c r="I655" s="161"/>
      <c r="J655" s="162">
        <f t="shared" si="40"/>
        <v>0</v>
      </c>
      <c r="K655" s="158" t="s">
        <v>1</v>
      </c>
      <c r="L655" s="31"/>
      <c r="M655" s="163" t="s">
        <v>1</v>
      </c>
      <c r="N655" s="164" t="s">
        <v>36</v>
      </c>
      <c r="O655" s="54"/>
      <c r="P655" s="165">
        <f t="shared" si="41"/>
        <v>0</v>
      </c>
      <c r="Q655" s="165">
        <v>0</v>
      </c>
      <c r="R655" s="165">
        <f t="shared" si="42"/>
        <v>0</v>
      </c>
      <c r="S655" s="165">
        <v>0</v>
      </c>
      <c r="T655" s="166">
        <f t="shared" si="43"/>
        <v>0</v>
      </c>
      <c r="AR655" s="167" t="s">
        <v>737</v>
      </c>
      <c r="AT655" s="167" t="s">
        <v>161</v>
      </c>
      <c r="AU655" s="167" t="s">
        <v>82</v>
      </c>
      <c r="AY655" s="16" t="s">
        <v>159</v>
      </c>
      <c r="BE655" s="168">
        <f t="shared" si="44"/>
        <v>0</v>
      </c>
      <c r="BF655" s="168">
        <f t="shared" si="45"/>
        <v>0</v>
      </c>
      <c r="BG655" s="168">
        <f t="shared" si="46"/>
        <v>0</v>
      </c>
      <c r="BH655" s="168">
        <f t="shared" si="47"/>
        <v>0</v>
      </c>
      <c r="BI655" s="168">
        <f t="shared" si="48"/>
        <v>0</v>
      </c>
      <c r="BJ655" s="16" t="s">
        <v>82</v>
      </c>
      <c r="BK655" s="168">
        <f t="shared" si="49"/>
        <v>0</v>
      </c>
      <c r="BL655" s="16" t="s">
        <v>737</v>
      </c>
      <c r="BM655" s="167" t="s">
        <v>2642</v>
      </c>
    </row>
    <row r="656" spans="2:65" s="1" customFormat="1" ht="24" customHeight="1">
      <c r="B656" s="155"/>
      <c r="C656" s="156" t="s">
        <v>2643</v>
      </c>
      <c r="D656" s="156" t="s">
        <v>161</v>
      </c>
      <c r="E656" s="157" t="s">
        <v>2644</v>
      </c>
      <c r="F656" s="158" t="s">
        <v>2645</v>
      </c>
      <c r="G656" s="159" t="s">
        <v>405</v>
      </c>
      <c r="H656" s="160">
        <v>181</v>
      </c>
      <c r="I656" s="161"/>
      <c r="J656" s="162">
        <f t="shared" si="40"/>
        <v>0</v>
      </c>
      <c r="K656" s="158" t="s">
        <v>1</v>
      </c>
      <c r="L656" s="31"/>
      <c r="M656" s="163" t="s">
        <v>1</v>
      </c>
      <c r="N656" s="164" t="s">
        <v>36</v>
      </c>
      <c r="O656" s="54"/>
      <c r="P656" s="165">
        <f t="shared" si="41"/>
        <v>0</v>
      </c>
      <c r="Q656" s="165">
        <v>0</v>
      </c>
      <c r="R656" s="165">
        <f t="shared" si="42"/>
        <v>0</v>
      </c>
      <c r="S656" s="165">
        <v>0</v>
      </c>
      <c r="T656" s="166">
        <f t="shared" si="43"/>
        <v>0</v>
      </c>
      <c r="AR656" s="167" t="s">
        <v>737</v>
      </c>
      <c r="AT656" s="167" t="s">
        <v>161</v>
      </c>
      <c r="AU656" s="167" t="s">
        <v>82</v>
      </c>
      <c r="AY656" s="16" t="s">
        <v>159</v>
      </c>
      <c r="BE656" s="168">
        <f t="shared" si="44"/>
        <v>0</v>
      </c>
      <c r="BF656" s="168">
        <f t="shared" si="45"/>
        <v>0</v>
      </c>
      <c r="BG656" s="168">
        <f t="shared" si="46"/>
        <v>0</v>
      </c>
      <c r="BH656" s="168">
        <f t="shared" si="47"/>
        <v>0</v>
      </c>
      <c r="BI656" s="168">
        <f t="shared" si="48"/>
        <v>0</v>
      </c>
      <c r="BJ656" s="16" t="s">
        <v>82</v>
      </c>
      <c r="BK656" s="168">
        <f t="shared" si="49"/>
        <v>0</v>
      </c>
      <c r="BL656" s="16" t="s">
        <v>737</v>
      </c>
      <c r="BM656" s="167" t="s">
        <v>2646</v>
      </c>
    </row>
    <row r="657" spans="2:65" s="1" customFormat="1" ht="24" customHeight="1">
      <c r="B657" s="155"/>
      <c r="C657" s="156" t="s">
        <v>1443</v>
      </c>
      <c r="D657" s="156" t="s">
        <v>161</v>
      </c>
      <c r="E657" s="157" t="s">
        <v>2647</v>
      </c>
      <c r="F657" s="158" t="s">
        <v>2648</v>
      </c>
      <c r="G657" s="159" t="s">
        <v>405</v>
      </c>
      <c r="H657" s="160">
        <v>20</v>
      </c>
      <c r="I657" s="161"/>
      <c r="J657" s="162">
        <f t="shared" si="40"/>
        <v>0</v>
      </c>
      <c r="K657" s="158" t="s">
        <v>1</v>
      </c>
      <c r="L657" s="31"/>
      <c r="M657" s="163" t="s">
        <v>1</v>
      </c>
      <c r="N657" s="164" t="s">
        <v>36</v>
      </c>
      <c r="O657" s="54"/>
      <c r="P657" s="165">
        <f t="shared" si="41"/>
        <v>0</v>
      </c>
      <c r="Q657" s="165">
        <v>0</v>
      </c>
      <c r="R657" s="165">
        <f t="shared" si="42"/>
        <v>0</v>
      </c>
      <c r="S657" s="165">
        <v>0</v>
      </c>
      <c r="T657" s="166">
        <f t="shared" si="43"/>
        <v>0</v>
      </c>
      <c r="AR657" s="167" t="s">
        <v>737</v>
      </c>
      <c r="AT657" s="167" t="s">
        <v>161</v>
      </c>
      <c r="AU657" s="167" t="s">
        <v>82</v>
      </c>
      <c r="AY657" s="16" t="s">
        <v>159</v>
      </c>
      <c r="BE657" s="168">
        <f t="shared" si="44"/>
        <v>0</v>
      </c>
      <c r="BF657" s="168">
        <f t="shared" si="45"/>
        <v>0</v>
      </c>
      <c r="BG657" s="168">
        <f t="shared" si="46"/>
        <v>0</v>
      </c>
      <c r="BH657" s="168">
        <f t="shared" si="47"/>
        <v>0</v>
      </c>
      <c r="BI657" s="168">
        <f t="shared" si="48"/>
        <v>0</v>
      </c>
      <c r="BJ657" s="16" t="s">
        <v>82</v>
      </c>
      <c r="BK657" s="168">
        <f t="shared" si="49"/>
        <v>0</v>
      </c>
      <c r="BL657" s="16" t="s">
        <v>737</v>
      </c>
      <c r="BM657" s="167" t="s">
        <v>2649</v>
      </c>
    </row>
    <row r="658" spans="2:65" s="1" customFormat="1" ht="24" customHeight="1">
      <c r="B658" s="155"/>
      <c r="C658" s="156" t="s">
        <v>2650</v>
      </c>
      <c r="D658" s="156" t="s">
        <v>161</v>
      </c>
      <c r="E658" s="157" t="s">
        <v>2651</v>
      </c>
      <c r="F658" s="158" t="s">
        <v>2652</v>
      </c>
      <c r="G658" s="159" t="s">
        <v>405</v>
      </c>
      <c r="H658" s="160">
        <v>12</v>
      </c>
      <c r="I658" s="161"/>
      <c r="J658" s="162">
        <f t="shared" si="40"/>
        <v>0</v>
      </c>
      <c r="K658" s="158" t="s">
        <v>1</v>
      </c>
      <c r="L658" s="31"/>
      <c r="M658" s="163" t="s">
        <v>1</v>
      </c>
      <c r="N658" s="164" t="s">
        <v>36</v>
      </c>
      <c r="O658" s="54"/>
      <c r="P658" s="165">
        <f t="shared" si="41"/>
        <v>0</v>
      </c>
      <c r="Q658" s="165">
        <v>0</v>
      </c>
      <c r="R658" s="165">
        <f t="shared" si="42"/>
        <v>0</v>
      </c>
      <c r="S658" s="165">
        <v>0</v>
      </c>
      <c r="T658" s="166">
        <f t="shared" si="43"/>
        <v>0</v>
      </c>
      <c r="AR658" s="167" t="s">
        <v>737</v>
      </c>
      <c r="AT658" s="167" t="s">
        <v>161</v>
      </c>
      <c r="AU658" s="167" t="s">
        <v>82</v>
      </c>
      <c r="AY658" s="16" t="s">
        <v>159</v>
      </c>
      <c r="BE658" s="168">
        <f t="shared" si="44"/>
        <v>0</v>
      </c>
      <c r="BF658" s="168">
        <f t="shared" si="45"/>
        <v>0</v>
      </c>
      <c r="BG658" s="168">
        <f t="shared" si="46"/>
        <v>0</v>
      </c>
      <c r="BH658" s="168">
        <f t="shared" si="47"/>
        <v>0</v>
      </c>
      <c r="BI658" s="168">
        <f t="shared" si="48"/>
        <v>0</v>
      </c>
      <c r="BJ658" s="16" t="s">
        <v>82</v>
      </c>
      <c r="BK658" s="168">
        <f t="shared" si="49"/>
        <v>0</v>
      </c>
      <c r="BL658" s="16" t="s">
        <v>737</v>
      </c>
      <c r="BM658" s="167" t="s">
        <v>2653</v>
      </c>
    </row>
    <row r="659" spans="2:65" s="1" customFormat="1" ht="24" customHeight="1">
      <c r="B659" s="155"/>
      <c r="C659" s="156" t="s">
        <v>1446</v>
      </c>
      <c r="D659" s="156" t="s">
        <v>161</v>
      </c>
      <c r="E659" s="157" t="s">
        <v>2654</v>
      </c>
      <c r="F659" s="158" t="s">
        <v>2655</v>
      </c>
      <c r="G659" s="159" t="s">
        <v>405</v>
      </c>
      <c r="H659" s="160">
        <v>81</v>
      </c>
      <c r="I659" s="161"/>
      <c r="J659" s="162">
        <f t="shared" si="40"/>
        <v>0</v>
      </c>
      <c r="K659" s="158" t="s">
        <v>1</v>
      </c>
      <c r="L659" s="31"/>
      <c r="M659" s="163" t="s">
        <v>1</v>
      </c>
      <c r="N659" s="164" t="s">
        <v>36</v>
      </c>
      <c r="O659" s="54"/>
      <c r="P659" s="165">
        <f t="shared" si="41"/>
        <v>0</v>
      </c>
      <c r="Q659" s="165">
        <v>0</v>
      </c>
      <c r="R659" s="165">
        <f t="shared" si="42"/>
        <v>0</v>
      </c>
      <c r="S659" s="165">
        <v>0</v>
      </c>
      <c r="T659" s="166">
        <f t="shared" si="43"/>
        <v>0</v>
      </c>
      <c r="AR659" s="167" t="s">
        <v>737</v>
      </c>
      <c r="AT659" s="167" t="s">
        <v>161</v>
      </c>
      <c r="AU659" s="167" t="s">
        <v>82</v>
      </c>
      <c r="AY659" s="16" t="s">
        <v>159</v>
      </c>
      <c r="BE659" s="168">
        <f t="shared" si="44"/>
        <v>0</v>
      </c>
      <c r="BF659" s="168">
        <f t="shared" si="45"/>
        <v>0</v>
      </c>
      <c r="BG659" s="168">
        <f t="shared" si="46"/>
        <v>0</v>
      </c>
      <c r="BH659" s="168">
        <f t="shared" si="47"/>
        <v>0</v>
      </c>
      <c r="BI659" s="168">
        <f t="shared" si="48"/>
        <v>0</v>
      </c>
      <c r="BJ659" s="16" t="s">
        <v>82</v>
      </c>
      <c r="BK659" s="168">
        <f t="shared" si="49"/>
        <v>0</v>
      </c>
      <c r="BL659" s="16" t="s">
        <v>737</v>
      </c>
      <c r="BM659" s="167" t="s">
        <v>2656</v>
      </c>
    </row>
    <row r="660" spans="2:65" s="1" customFormat="1" ht="24" customHeight="1">
      <c r="B660" s="155"/>
      <c r="C660" s="156" t="s">
        <v>2657</v>
      </c>
      <c r="D660" s="156" t="s">
        <v>161</v>
      </c>
      <c r="E660" s="157" t="s">
        <v>2658</v>
      </c>
      <c r="F660" s="158" t="s">
        <v>2659</v>
      </c>
      <c r="G660" s="159" t="s">
        <v>405</v>
      </c>
      <c r="H660" s="160">
        <v>43</v>
      </c>
      <c r="I660" s="161"/>
      <c r="J660" s="162">
        <f t="shared" si="40"/>
        <v>0</v>
      </c>
      <c r="K660" s="158" t="s">
        <v>1</v>
      </c>
      <c r="L660" s="31"/>
      <c r="M660" s="163" t="s">
        <v>1</v>
      </c>
      <c r="N660" s="164" t="s">
        <v>36</v>
      </c>
      <c r="O660" s="54"/>
      <c r="P660" s="165">
        <f t="shared" si="41"/>
        <v>0</v>
      </c>
      <c r="Q660" s="165">
        <v>0</v>
      </c>
      <c r="R660" s="165">
        <f t="shared" si="42"/>
        <v>0</v>
      </c>
      <c r="S660" s="165">
        <v>0</v>
      </c>
      <c r="T660" s="166">
        <f t="shared" si="43"/>
        <v>0</v>
      </c>
      <c r="AR660" s="167" t="s">
        <v>737</v>
      </c>
      <c r="AT660" s="167" t="s">
        <v>161</v>
      </c>
      <c r="AU660" s="167" t="s">
        <v>82</v>
      </c>
      <c r="AY660" s="16" t="s">
        <v>159</v>
      </c>
      <c r="BE660" s="168">
        <f t="shared" si="44"/>
        <v>0</v>
      </c>
      <c r="BF660" s="168">
        <f t="shared" si="45"/>
        <v>0</v>
      </c>
      <c r="BG660" s="168">
        <f t="shared" si="46"/>
        <v>0</v>
      </c>
      <c r="BH660" s="168">
        <f t="shared" si="47"/>
        <v>0</v>
      </c>
      <c r="BI660" s="168">
        <f t="shared" si="48"/>
        <v>0</v>
      </c>
      <c r="BJ660" s="16" t="s">
        <v>82</v>
      </c>
      <c r="BK660" s="168">
        <f t="shared" si="49"/>
        <v>0</v>
      </c>
      <c r="BL660" s="16" t="s">
        <v>737</v>
      </c>
      <c r="BM660" s="167" t="s">
        <v>2660</v>
      </c>
    </row>
    <row r="661" spans="2:65" s="1" customFormat="1" ht="24" customHeight="1">
      <c r="B661" s="155"/>
      <c r="C661" s="156" t="s">
        <v>1450</v>
      </c>
      <c r="D661" s="156" t="s">
        <v>161</v>
      </c>
      <c r="E661" s="157" t="s">
        <v>2661</v>
      </c>
      <c r="F661" s="158" t="s">
        <v>2662</v>
      </c>
      <c r="G661" s="159" t="s">
        <v>405</v>
      </c>
      <c r="H661" s="160">
        <v>30</v>
      </c>
      <c r="I661" s="161"/>
      <c r="J661" s="162">
        <f t="shared" si="40"/>
        <v>0</v>
      </c>
      <c r="K661" s="158" t="s">
        <v>1</v>
      </c>
      <c r="L661" s="31"/>
      <c r="M661" s="163" t="s">
        <v>1</v>
      </c>
      <c r="N661" s="164" t="s">
        <v>36</v>
      </c>
      <c r="O661" s="54"/>
      <c r="P661" s="165">
        <f t="shared" si="41"/>
        <v>0</v>
      </c>
      <c r="Q661" s="165">
        <v>0</v>
      </c>
      <c r="R661" s="165">
        <f t="shared" si="42"/>
        <v>0</v>
      </c>
      <c r="S661" s="165">
        <v>0</v>
      </c>
      <c r="T661" s="166">
        <f t="shared" si="43"/>
        <v>0</v>
      </c>
      <c r="AR661" s="167" t="s">
        <v>737</v>
      </c>
      <c r="AT661" s="167" t="s">
        <v>161</v>
      </c>
      <c r="AU661" s="167" t="s">
        <v>82</v>
      </c>
      <c r="AY661" s="16" t="s">
        <v>159</v>
      </c>
      <c r="BE661" s="168">
        <f t="shared" si="44"/>
        <v>0</v>
      </c>
      <c r="BF661" s="168">
        <f t="shared" si="45"/>
        <v>0</v>
      </c>
      <c r="BG661" s="168">
        <f t="shared" si="46"/>
        <v>0</v>
      </c>
      <c r="BH661" s="168">
        <f t="shared" si="47"/>
        <v>0</v>
      </c>
      <c r="BI661" s="168">
        <f t="shared" si="48"/>
        <v>0</v>
      </c>
      <c r="BJ661" s="16" t="s">
        <v>82</v>
      </c>
      <c r="BK661" s="168">
        <f t="shared" si="49"/>
        <v>0</v>
      </c>
      <c r="BL661" s="16" t="s">
        <v>737</v>
      </c>
      <c r="BM661" s="167" t="s">
        <v>2663</v>
      </c>
    </row>
    <row r="662" spans="2:65" s="1" customFormat="1" ht="24" customHeight="1">
      <c r="B662" s="155"/>
      <c r="C662" s="156" t="s">
        <v>2664</v>
      </c>
      <c r="D662" s="156" t="s">
        <v>161</v>
      </c>
      <c r="E662" s="157" t="s">
        <v>2665</v>
      </c>
      <c r="F662" s="158" t="s">
        <v>2666</v>
      </c>
      <c r="G662" s="159" t="s">
        <v>405</v>
      </c>
      <c r="H662" s="160">
        <v>99</v>
      </c>
      <c r="I662" s="161"/>
      <c r="J662" s="162">
        <f t="shared" si="40"/>
        <v>0</v>
      </c>
      <c r="K662" s="158" t="s">
        <v>1</v>
      </c>
      <c r="L662" s="31"/>
      <c r="M662" s="163" t="s">
        <v>1</v>
      </c>
      <c r="N662" s="164" t="s">
        <v>36</v>
      </c>
      <c r="O662" s="54"/>
      <c r="P662" s="165">
        <f t="shared" si="41"/>
        <v>0</v>
      </c>
      <c r="Q662" s="165">
        <v>0</v>
      </c>
      <c r="R662" s="165">
        <f t="shared" si="42"/>
        <v>0</v>
      </c>
      <c r="S662" s="165">
        <v>0</v>
      </c>
      <c r="T662" s="166">
        <f t="shared" si="43"/>
        <v>0</v>
      </c>
      <c r="AR662" s="167" t="s">
        <v>737</v>
      </c>
      <c r="AT662" s="167" t="s">
        <v>161</v>
      </c>
      <c r="AU662" s="167" t="s">
        <v>82</v>
      </c>
      <c r="AY662" s="16" t="s">
        <v>159</v>
      </c>
      <c r="BE662" s="168">
        <f t="shared" si="44"/>
        <v>0</v>
      </c>
      <c r="BF662" s="168">
        <f t="shared" si="45"/>
        <v>0</v>
      </c>
      <c r="BG662" s="168">
        <f t="shared" si="46"/>
        <v>0</v>
      </c>
      <c r="BH662" s="168">
        <f t="shared" si="47"/>
        <v>0</v>
      </c>
      <c r="BI662" s="168">
        <f t="shared" si="48"/>
        <v>0</v>
      </c>
      <c r="BJ662" s="16" t="s">
        <v>82</v>
      </c>
      <c r="BK662" s="168">
        <f t="shared" si="49"/>
        <v>0</v>
      </c>
      <c r="BL662" s="16" t="s">
        <v>737</v>
      </c>
      <c r="BM662" s="167" t="s">
        <v>2667</v>
      </c>
    </row>
    <row r="663" spans="2:65" s="1" customFormat="1" ht="24" customHeight="1">
      <c r="B663" s="155"/>
      <c r="C663" s="156" t="s">
        <v>1453</v>
      </c>
      <c r="D663" s="156" t="s">
        <v>161</v>
      </c>
      <c r="E663" s="157" t="s">
        <v>2668</v>
      </c>
      <c r="F663" s="158" t="s">
        <v>2669</v>
      </c>
      <c r="G663" s="159" t="s">
        <v>405</v>
      </c>
      <c r="H663" s="160">
        <v>21</v>
      </c>
      <c r="I663" s="161"/>
      <c r="J663" s="162">
        <f t="shared" si="40"/>
        <v>0</v>
      </c>
      <c r="K663" s="158" t="s">
        <v>1</v>
      </c>
      <c r="L663" s="31"/>
      <c r="M663" s="163" t="s">
        <v>1</v>
      </c>
      <c r="N663" s="164" t="s">
        <v>36</v>
      </c>
      <c r="O663" s="54"/>
      <c r="P663" s="165">
        <f t="shared" si="41"/>
        <v>0</v>
      </c>
      <c r="Q663" s="165">
        <v>0</v>
      </c>
      <c r="R663" s="165">
        <f t="shared" si="42"/>
        <v>0</v>
      </c>
      <c r="S663" s="165">
        <v>0</v>
      </c>
      <c r="T663" s="166">
        <f t="shared" si="43"/>
        <v>0</v>
      </c>
      <c r="AR663" s="167" t="s">
        <v>737</v>
      </c>
      <c r="AT663" s="167" t="s">
        <v>161</v>
      </c>
      <c r="AU663" s="167" t="s">
        <v>82</v>
      </c>
      <c r="AY663" s="16" t="s">
        <v>159</v>
      </c>
      <c r="BE663" s="168">
        <f t="shared" si="44"/>
        <v>0</v>
      </c>
      <c r="BF663" s="168">
        <f t="shared" si="45"/>
        <v>0</v>
      </c>
      <c r="BG663" s="168">
        <f t="shared" si="46"/>
        <v>0</v>
      </c>
      <c r="BH663" s="168">
        <f t="shared" si="47"/>
        <v>0</v>
      </c>
      <c r="BI663" s="168">
        <f t="shared" si="48"/>
        <v>0</v>
      </c>
      <c r="BJ663" s="16" t="s">
        <v>82</v>
      </c>
      <c r="BK663" s="168">
        <f t="shared" si="49"/>
        <v>0</v>
      </c>
      <c r="BL663" s="16" t="s">
        <v>737</v>
      </c>
      <c r="BM663" s="167" t="s">
        <v>2670</v>
      </c>
    </row>
    <row r="664" spans="2:65" s="1" customFormat="1" ht="24" customHeight="1">
      <c r="B664" s="155"/>
      <c r="C664" s="156" t="s">
        <v>2671</v>
      </c>
      <c r="D664" s="156" t="s">
        <v>161</v>
      </c>
      <c r="E664" s="157" t="s">
        <v>2672</v>
      </c>
      <c r="F664" s="158" t="s">
        <v>2673</v>
      </c>
      <c r="G664" s="159" t="s">
        <v>405</v>
      </c>
      <c r="H664" s="160">
        <v>16</v>
      </c>
      <c r="I664" s="161"/>
      <c r="J664" s="162">
        <f t="shared" si="40"/>
        <v>0</v>
      </c>
      <c r="K664" s="158" t="s">
        <v>1</v>
      </c>
      <c r="L664" s="31"/>
      <c r="M664" s="163" t="s">
        <v>1</v>
      </c>
      <c r="N664" s="164" t="s">
        <v>36</v>
      </c>
      <c r="O664" s="54"/>
      <c r="P664" s="165">
        <f t="shared" si="41"/>
        <v>0</v>
      </c>
      <c r="Q664" s="165">
        <v>0</v>
      </c>
      <c r="R664" s="165">
        <f t="shared" si="42"/>
        <v>0</v>
      </c>
      <c r="S664" s="165">
        <v>0</v>
      </c>
      <c r="T664" s="166">
        <f t="shared" si="43"/>
        <v>0</v>
      </c>
      <c r="AR664" s="167" t="s">
        <v>737</v>
      </c>
      <c r="AT664" s="167" t="s">
        <v>161</v>
      </c>
      <c r="AU664" s="167" t="s">
        <v>82</v>
      </c>
      <c r="AY664" s="16" t="s">
        <v>159</v>
      </c>
      <c r="BE664" s="168">
        <f t="shared" si="44"/>
        <v>0</v>
      </c>
      <c r="BF664" s="168">
        <f t="shared" si="45"/>
        <v>0</v>
      </c>
      <c r="BG664" s="168">
        <f t="shared" si="46"/>
        <v>0</v>
      </c>
      <c r="BH664" s="168">
        <f t="shared" si="47"/>
        <v>0</v>
      </c>
      <c r="BI664" s="168">
        <f t="shared" si="48"/>
        <v>0</v>
      </c>
      <c r="BJ664" s="16" t="s">
        <v>82</v>
      </c>
      <c r="BK664" s="168">
        <f t="shared" si="49"/>
        <v>0</v>
      </c>
      <c r="BL664" s="16" t="s">
        <v>737</v>
      </c>
      <c r="BM664" s="167" t="s">
        <v>2674</v>
      </c>
    </row>
    <row r="665" spans="2:65" s="1" customFormat="1" ht="16.5" customHeight="1">
      <c r="B665" s="155"/>
      <c r="C665" s="156" t="s">
        <v>1457</v>
      </c>
      <c r="D665" s="156" t="s">
        <v>161</v>
      </c>
      <c r="E665" s="157" t="s">
        <v>2675</v>
      </c>
      <c r="F665" s="158" t="s">
        <v>2676</v>
      </c>
      <c r="G665" s="159" t="s">
        <v>405</v>
      </c>
      <c r="H665" s="160">
        <v>16</v>
      </c>
      <c r="I665" s="161"/>
      <c r="J665" s="162">
        <f t="shared" si="40"/>
        <v>0</v>
      </c>
      <c r="K665" s="158" t="s">
        <v>1</v>
      </c>
      <c r="L665" s="31"/>
      <c r="M665" s="163" t="s">
        <v>1</v>
      </c>
      <c r="N665" s="164" t="s">
        <v>36</v>
      </c>
      <c r="O665" s="54"/>
      <c r="P665" s="165">
        <f t="shared" si="41"/>
        <v>0</v>
      </c>
      <c r="Q665" s="165">
        <v>0</v>
      </c>
      <c r="R665" s="165">
        <f t="shared" si="42"/>
        <v>0</v>
      </c>
      <c r="S665" s="165">
        <v>0</v>
      </c>
      <c r="T665" s="166">
        <f t="shared" si="43"/>
        <v>0</v>
      </c>
      <c r="AR665" s="167" t="s">
        <v>737</v>
      </c>
      <c r="AT665" s="167" t="s">
        <v>161</v>
      </c>
      <c r="AU665" s="167" t="s">
        <v>82</v>
      </c>
      <c r="AY665" s="16" t="s">
        <v>159</v>
      </c>
      <c r="BE665" s="168">
        <f t="shared" si="44"/>
        <v>0</v>
      </c>
      <c r="BF665" s="168">
        <f t="shared" si="45"/>
        <v>0</v>
      </c>
      <c r="BG665" s="168">
        <f t="shared" si="46"/>
        <v>0</v>
      </c>
      <c r="BH665" s="168">
        <f t="shared" si="47"/>
        <v>0</v>
      </c>
      <c r="BI665" s="168">
        <f t="shared" si="48"/>
        <v>0</v>
      </c>
      <c r="BJ665" s="16" t="s">
        <v>82</v>
      </c>
      <c r="BK665" s="168">
        <f t="shared" si="49"/>
        <v>0</v>
      </c>
      <c r="BL665" s="16" t="s">
        <v>737</v>
      </c>
      <c r="BM665" s="167" t="s">
        <v>2677</v>
      </c>
    </row>
    <row r="666" spans="2:65" s="1" customFormat="1" ht="24" customHeight="1">
      <c r="B666" s="155"/>
      <c r="C666" s="156" t="s">
        <v>2678</v>
      </c>
      <c r="D666" s="156" t="s">
        <v>161</v>
      </c>
      <c r="E666" s="157" t="s">
        <v>2679</v>
      </c>
      <c r="F666" s="158" t="s">
        <v>2680</v>
      </c>
      <c r="G666" s="159" t="s">
        <v>164</v>
      </c>
      <c r="H666" s="160">
        <v>6.4</v>
      </c>
      <c r="I666" s="161"/>
      <c r="J666" s="162">
        <f t="shared" si="40"/>
        <v>0</v>
      </c>
      <c r="K666" s="158" t="s">
        <v>1</v>
      </c>
      <c r="L666" s="31"/>
      <c r="M666" s="163" t="s">
        <v>1</v>
      </c>
      <c r="N666" s="164" t="s">
        <v>36</v>
      </c>
      <c r="O666" s="54"/>
      <c r="P666" s="165">
        <f t="shared" si="41"/>
        <v>0</v>
      </c>
      <c r="Q666" s="165">
        <v>0</v>
      </c>
      <c r="R666" s="165">
        <f t="shared" si="42"/>
        <v>0</v>
      </c>
      <c r="S666" s="165">
        <v>0</v>
      </c>
      <c r="T666" s="166">
        <f t="shared" si="43"/>
        <v>0</v>
      </c>
      <c r="AR666" s="167" t="s">
        <v>737</v>
      </c>
      <c r="AT666" s="167" t="s">
        <v>161</v>
      </c>
      <c r="AU666" s="167" t="s">
        <v>82</v>
      </c>
      <c r="AY666" s="16" t="s">
        <v>159</v>
      </c>
      <c r="BE666" s="168">
        <f t="shared" si="44"/>
        <v>0</v>
      </c>
      <c r="BF666" s="168">
        <f t="shared" si="45"/>
        <v>0</v>
      </c>
      <c r="BG666" s="168">
        <f t="shared" si="46"/>
        <v>0</v>
      </c>
      <c r="BH666" s="168">
        <f t="shared" si="47"/>
        <v>0</v>
      </c>
      <c r="BI666" s="168">
        <f t="shared" si="48"/>
        <v>0</v>
      </c>
      <c r="BJ666" s="16" t="s">
        <v>82</v>
      </c>
      <c r="BK666" s="168">
        <f t="shared" si="49"/>
        <v>0</v>
      </c>
      <c r="BL666" s="16" t="s">
        <v>737</v>
      </c>
      <c r="BM666" s="167" t="s">
        <v>2681</v>
      </c>
    </row>
    <row r="667" spans="2:65" s="11" customFormat="1" ht="25.95" customHeight="1">
      <c r="B667" s="142"/>
      <c r="D667" s="143" t="s">
        <v>69</v>
      </c>
      <c r="E667" s="144" t="s">
        <v>2682</v>
      </c>
      <c r="F667" s="144" t="s">
        <v>2683</v>
      </c>
      <c r="I667" s="145"/>
      <c r="J667" s="146">
        <f>BK667</f>
        <v>0</v>
      </c>
      <c r="L667" s="142"/>
      <c r="M667" s="147"/>
      <c r="N667" s="148"/>
      <c r="O667" s="148"/>
      <c r="P667" s="149">
        <f>SUM(P668:P686)</f>
        <v>0</v>
      </c>
      <c r="Q667" s="148"/>
      <c r="R667" s="149">
        <f>SUM(R668:R686)</f>
        <v>0</v>
      </c>
      <c r="S667" s="148"/>
      <c r="T667" s="150">
        <f>SUM(T668:T686)</f>
        <v>0</v>
      </c>
      <c r="AR667" s="143" t="s">
        <v>175</v>
      </c>
      <c r="AT667" s="151" t="s">
        <v>69</v>
      </c>
      <c r="AU667" s="151" t="s">
        <v>70</v>
      </c>
      <c r="AY667" s="143" t="s">
        <v>159</v>
      </c>
      <c r="BK667" s="152">
        <f>SUM(BK668:BK686)</f>
        <v>0</v>
      </c>
    </row>
    <row r="668" spans="2:65" s="1" customFormat="1" ht="16.5" customHeight="1">
      <c r="B668" s="155"/>
      <c r="C668" s="195" t="s">
        <v>1460</v>
      </c>
      <c r="D668" s="195" t="s">
        <v>224</v>
      </c>
      <c r="E668" s="196" t="s">
        <v>2684</v>
      </c>
      <c r="F668" s="197" t="s">
        <v>2685</v>
      </c>
      <c r="G668" s="198" t="s">
        <v>405</v>
      </c>
      <c r="H668" s="199">
        <v>30</v>
      </c>
      <c r="I668" s="200"/>
      <c r="J668" s="201">
        <f>ROUND(I668*H668,2)</f>
        <v>0</v>
      </c>
      <c r="K668" s="197" t="s">
        <v>1</v>
      </c>
      <c r="L668" s="202"/>
      <c r="M668" s="203" t="s">
        <v>1</v>
      </c>
      <c r="N668" s="204" t="s">
        <v>36</v>
      </c>
      <c r="O668" s="54"/>
      <c r="P668" s="165">
        <f>O668*H668</f>
        <v>0</v>
      </c>
      <c r="Q668" s="165">
        <v>0</v>
      </c>
      <c r="R668" s="165">
        <f>Q668*H668</f>
        <v>0</v>
      </c>
      <c r="S668" s="165">
        <v>0</v>
      </c>
      <c r="T668" s="166">
        <f>S668*H668</f>
        <v>0</v>
      </c>
      <c r="AR668" s="167" t="s">
        <v>1370</v>
      </c>
      <c r="AT668" s="167" t="s">
        <v>224</v>
      </c>
      <c r="AU668" s="167" t="s">
        <v>74</v>
      </c>
      <c r="AY668" s="16" t="s">
        <v>159</v>
      </c>
      <c r="BE668" s="168">
        <f>IF(N668="základná",J668,0)</f>
        <v>0</v>
      </c>
      <c r="BF668" s="168">
        <f>IF(N668="znížená",J668,0)</f>
        <v>0</v>
      </c>
      <c r="BG668" s="168">
        <f>IF(N668="zákl. prenesená",J668,0)</f>
        <v>0</v>
      </c>
      <c r="BH668" s="168">
        <f>IF(N668="zníž. prenesená",J668,0)</f>
        <v>0</v>
      </c>
      <c r="BI668" s="168">
        <f>IF(N668="nulová",J668,0)</f>
        <v>0</v>
      </c>
      <c r="BJ668" s="16" t="s">
        <v>82</v>
      </c>
      <c r="BK668" s="168">
        <f>ROUND(I668*H668,2)</f>
        <v>0</v>
      </c>
      <c r="BL668" s="16" t="s">
        <v>737</v>
      </c>
      <c r="BM668" s="167" t="s">
        <v>2686</v>
      </c>
    </row>
    <row r="669" spans="2:65" s="1" customFormat="1" ht="28.8">
      <c r="B669" s="31"/>
      <c r="D669" s="170" t="s">
        <v>179</v>
      </c>
      <c r="F669" s="186" t="s">
        <v>2687</v>
      </c>
      <c r="I669" s="95"/>
      <c r="L669" s="31"/>
      <c r="M669" s="187"/>
      <c r="N669" s="54"/>
      <c r="O669" s="54"/>
      <c r="P669" s="54"/>
      <c r="Q669" s="54"/>
      <c r="R669" s="54"/>
      <c r="S669" s="54"/>
      <c r="T669" s="55"/>
      <c r="AT669" s="16" t="s">
        <v>179</v>
      </c>
      <c r="AU669" s="16" t="s">
        <v>74</v>
      </c>
    </row>
    <row r="670" spans="2:65" s="1" customFormat="1" ht="16.5" customHeight="1">
      <c r="B670" s="155"/>
      <c r="C670" s="195" t="s">
        <v>2688</v>
      </c>
      <c r="D670" s="195" t="s">
        <v>224</v>
      </c>
      <c r="E670" s="196" t="s">
        <v>2689</v>
      </c>
      <c r="F670" s="197" t="s">
        <v>2690</v>
      </c>
      <c r="G670" s="198" t="s">
        <v>405</v>
      </c>
      <c r="H670" s="199">
        <v>30</v>
      </c>
      <c r="I670" s="200"/>
      <c r="J670" s="201">
        <f t="shared" ref="J670:J686" si="50">ROUND(I670*H670,2)</f>
        <v>0</v>
      </c>
      <c r="K670" s="197" t="s">
        <v>1</v>
      </c>
      <c r="L670" s="202"/>
      <c r="M670" s="203" t="s">
        <v>1</v>
      </c>
      <c r="N670" s="204" t="s">
        <v>36</v>
      </c>
      <c r="O670" s="54"/>
      <c r="P670" s="165">
        <f t="shared" ref="P670:P686" si="51">O670*H670</f>
        <v>0</v>
      </c>
      <c r="Q670" s="165">
        <v>0</v>
      </c>
      <c r="R670" s="165">
        <f t="shared" ref="R670:R686" si="52">Q670*H670</f>
        <v>0</v>
      </c>
      <c r="S670" s="165">
        <v>0</v>
      </c>
      <c r="T670" s="166">
        <f t="shared" ref="T670:T686" si="53">S670*H670</f>
        <v>0</v>
      </c>
      <c r="AR670" s="167" t="s">
        <v>1370</v>
      </c>
      <c r="AT670" s="167" t="s">
        <v>224</v>
      </c>
      <c r="AU670" s="167" t="s">
        <v>74</v>
      </c>
      <c r="AY670" s="16" t="s">
        <v>159</v>
      </c>
      <c r="BE670" s="168">
        <f t="shared" ref="BE670:BE686" si="54">IF(N670="základná",J670,0)</f>
        <v>0</v>
      </c>
      <c r="BF670" s="168">
        <f t="shared" ref="BF670:BF686" si="55">IF(N670="znížená",J670,0)</f>
        <v>0</v>
      </c>
      <c r="BG670" s="168">
        <f t="shared" ref="BG670:BG686" si="56">IF(N670="zákl. prenesená",J670,0)</f>
        <v>0</v>
      </c>
      <c r="BH670" s="168">
        <f t="shared" ref="BH670:BH686" si="57">IF(N670="zníž. prenesená",J670,0)</f>
        <v>0</v>
      </c>
      <c r="BI670" s="168">
        <f t="shared" ref="BI670:BI686" si="58">IF(N670="nulová",J670,0)</f>
        <v>0</v>
      </c>
      <c r="BJ670" s="16" t="s">
        <v>82</v>
      </c>
      <c r="BK670" s="168">
        <f t="shared" ref="BK670:BK686" si="59">ROUND(I670*H670,2)</f>
        <v>0</v>
      </c>
      <c r="BL670" s="16" t="s">
        <v>737</v>
      </c>
      <c r="BM670" s="167" t="s">
        <v>2691</v>
      </c>
    </row>
    <row r="671" spans="2:65" s="1" customFormat="1" ht="16.5" customHeight="1">
      <c r="B671" s="155"/>
      <c r="C671" s="195" t="s">
        <v>1464</v>
      </c>
      <c r="D671" s="195" t="s">
        <v>224</v>
      </c>
      <c r="E671" s="196" t="s">
        <v>2692</v>
      </c>
      <c r="F671" s="197" t="s">
        <v>2693</v>
      </c>
      <c r="G671" s="198" t="s">
        <v>405</v>
      </c>
      <c r="H671" s="199">
        <v>3</v>
      </c>
      <c r="I671" s="200"/>
      <c r="J671" s="201">
        <f t="shared" si="50"/>
        <v>0</v>
      </c>
      <c r="K671" s="197" t="s">
        <v>1</v>
      </c>
      <c r="L671" s="202"/>
      <c r="M671" s="203" t="s">
        <v>1</v>
      </c>
      <c r="N671" s="204" t="s">
        <v>36</v>
      </c>
      <c r="O671" s="54"/>
      <c r="P671" s="165">
        <f t="shared" si="51"/>
        <v>0</v>
      </c>
      <c r="Q671" s="165">
        <v>0</v>
      </c>
      <c r="R671" s="165">
        <f t="shared" si="52"/>
        <v>0</v>
      </c>
      <c r="S671" s="165">
        <v>0</v>
      </c>
      <c r="T671" s="166">
        <f t="shared" si="53"/>
        <v>0</v>
      </c>
      <c r="AR671" s="167" t="s">
        <v>1370</v>
      </c>
      <c r="AT671" s="167" t="s">
        <v>224</v>
      </c>
      <c r="AU671" s="167" t="s">
        <v>74</v>
      </c>
      <c r="AY671" s="16" t="s">
        <v>159</v>
      </c>
      <c r="BE671" s="168">
        <f t="shared" si="54"/>
        <v>0</v>
      </c>
      <c r="BF671" s="168">
        <f t="shared" si="55"/>
        <v>0</v>
      </c>
      <c r="BG671" s="168">
        <f t="shared" si="56"/>
        <v>0</v>
      </c>
      <c r="BH671" s="168">
        <f t="shared" si="57"/>
        <v>0</v>
      </c>
      <c r="BI671" s="168">
        <f t="shared" si="58"/>
        <v>0</v>
      </c>
      <c r="BJ671" s="16" t="s">
        <v>82</v>
      </c>
      <c r="BK671" s="168">
        <f t="shared" si="59"/>
        <v>0</v>
      </c>
      <c r="BL671" s="16" t="s">
        <v>737</v>
      </c>
      <c r="BM671" s="167" t="s">
        <v>2694</v>
      </c>
    </row>
    <row r="672" spans="2:65" s="1" customFormat="1" ht="16.5" customHeight="1">
      <c r="B672" s="155"/>
      <c r="C672" s="195" t="s">
        <v>2695</v>
      </c>
      <c r="D672" s="195" t="s">
        <v>224</v>
      </c>
      <c r="E672" s="196" t="s">
        <v>2696</v>
      </c>
      <c r="F672" s="197" t="s">
        <v>2697</v>
      </c>
      <c r="G672" s="198" t="s">
        <v>355</v>
      </c>
      <c r="H672" s="199">
        <v>4</v>
      </c>
      <c r="I672" s="200"/>
      <c r="J672" s="201">
        <f t="shared" si="50"/>
        <v>0</v>
      </c>
      <c r="K672" s="197" t="s">
        <v>1</v>
      </c>
      <c r="L672" s="202"/>
      <c r="M672" s="203" t="s">
        <v>1</v>
      </c>
      <c r="N672" s="204" t="s">
        <v>36</v>
      </c>
      <c r="O672" s="54"/>
      <c r="P672" s="165">
        <f t="shared" si="51"/>
        <v>0</v>
      </c>
      <c r="Q672" s="165">
        <v>0</v>
      </c>
      <c r="R672" s="165">
        <f t="shared" si="52"/>
        <v>0</v>
      </c>
      <c r="S672" s="165">
        <v>0</v>
      </c>
      <c r="T672" s="166">
        <f t="shared" si="53"/>
        <v>0</v>
      </c>
      <c r="AR672" s="167" t="s">
        <v>1370</v>
      </c>
      <c r="AT672" s="167" t="s">
        <v>224</v>
      </c>
      <c r="AU672" s="167" t="s">
        <v>74</v>
      </c>
      <c r="AY672" s="16" t="s">
        <v>159</v>
      </c>
      <c r="BE672" s="168">
        <f t="shared" si="54"/>
        <v>0</v>
      </c>
      <c r="BF672" s="168">
        <f t="shared" si="55"/>
        <v>0</v>
      </c>
      <c r="BG672" s="168">
        <f t="shared" si="56"/>
        <v>0</v>
      </c>
      <c r="BH672" s="168">
        <f t="shared" si="57"/>
        <v>0</v>
      </c>
      <c r="BI672" s="168">
        <f t="shared" si="58"/>
        <v>0</v>
      </c>
      <c r="BJ672" s="16" t="s">
        <v>82</v>
      </c>
      <c r="BK672" s="168">
        <f t="shared" si="59"/>
        <v>0</v>
      </c>
      <c r="BL672" s="16" t="s">
        <v>737</v>
      </c>
      <c r="BM672" s="167" t="s">
        <v>2698</v>
      </c>
    </row>
    <row r="673" spans="2:65" s="1" customFormat="1" ht="16.5" customHeight="1">
      <c r="B673" s="155"/>
      <c r="C673" s="195" t="s">
        <v>1467</v>
      </c>
      <c r="D673" s="195" t="s">
        <v>224</v>
      </c>
      <c r="E673" s="196" t="s">
        <v>2699</v>
      </c>
      <c r="F673" s="197" t="s">
        <v>2700</v>
      </c>
      <c r="G673" s="198" t="s">
        <v>355</v>
      </c>
      <c r="H673" s="199">
        <v>2</v>
      </c>
      <c r="I673" s="200"/>
      <c r="J673" s="201">
        <f t="shared" si="50"/>
        <v>0</v>
      </c>
      <c r="K673" s="197" t="s">
        <v>1</v>
      </c>
      <c r="L673" s="202"/>
      <c r="M673" s="203" t="s">
        <v>1</v>
      </c>
      <c r="N673" s="204" t="s">
        <v>36</v>
      </c>
      <c r="O673" s="54"/>
      <c r="P673" s="165">
        <f t="shared" si="51"/>
        <v>0</v>
      </c>
      <c r="Q673" s="165">
        <v>0</v>
      </c>
      <c r="R673" s="165">
        <f t="shared" si="52"/>
        <v>0</v>
      </c>
      <c r="S673" s="165">
        <v>0</v>
      </c>
      <c r="T673" s="166">
        <f t="shared" si="53"/>
        <v>0</v>
      </c>
      <c r="AR673" s="167" t="s">
        <v>1370</v>
      </c>
      <c r="AT673" s="167" t="s">
        <v>224</v>
      </c>
      <c r="AU673" s="167" t="s">
        <v>74</v>
      </c>
      <c r="AY673" s="16" t="s">
        <v>159</v>
      </c>
      <c r="BE673" s="168">
        <f t="shared" si="54"/>
        <v>0</v>
      </c>
      <c r="BF673" s="168">
        <f t="shared" si="55"/>
        <v>0</v>
      </c>
      <c r="BG673" s="168">
        <f t="shared" si="56"/>
        <v>0</v>
      </c>
      <c r="BH673" s="168">
        <f t="shared" si="57"/>
        <v>0</v>
      </c>
      <c r="BI673" s="168">
        <f t="shared" si="58"/>
        <v>0</v>
      </c>
      <c r="BJ673" s="16" t="s">
        <v>82</v>
      </c>
      <c r="BK673" s="168">
        <f t="shared" si="59"/>
        <v>0</v>
      </c>
      <c r="BL673" s="16" t="s">
        <v>737</v>
      </c>
      <c r="BM673" s="167" t="s">
        <v>2701</v>
      </c>
    </row>
    <row r="674" spans="2:65" s="1" customFormat="1" ht="16.5" customHeight="1">
      <c r="B674" s="155"/>
      <c r="C674" s="195" t="s">
        <v>2702</v>
      </c>
      <c r="D674" s="195" t="s">
        <v>224</v>
      </c>
      <c r="E674" s="196" t="s">
        <v>2703</v>
      </c>
      <c r="F674" s="197" t="s">
        <v>2704</v>
      </c>
      <c r="G674" s="198" t="s">
        <v>355</v>
      </c>
      <c r="H674" s="199">
        <v>3</v>
      </c>
      <c r="I674" s="200"/>
      <c r="J674" s="201">
        <f t="shared" si="50"/>
        <v>0</v>
      </c>
      <c r="K674" s="197" t="s">
        <v>1</v>
      </c>
      <c r="L674" s="202"/>
      <c r="M674" s="203" t="s">
        <v>1</v>
      </c>
      <c r="N674" s="204" t="s">
        <v>36</v>
      </c>
      <c r="O674" s="54"/>
      <c r="P674" s="165">
        <f t="shared" si="51"/>
        <v>0</v>
      </c>
      <c r="Q674" s="165">
        <v>0</v>
      </c>
      <c r="R674" s="165">
        <f t="shared" si="52"/>
        <v>0</v>
      </c>
      <c r="S674" s="165">
        <v>0</v>
      </c>
      <c r="T674" s="166">
        <f t="shared" si="53"/>
        <v>0</v>
      </c>
      <c r="AR674" s="167" t="s">
        <v>1370</v>
      </c>
      <c r="AT674" s="167" t="s">
        <v>224</v>
      </c>
      <c r="AU674" s="167" t="s">
        <v>74</v>
      </c>
      <c r="AY674" s="16" t="s">
        <v>159</v>
      </c>
      <c r="BE674" s="168">
        <f t="shared" si="54"/>
        <v>0</v>
      </c>
      <c r="BF674" s="168">
        <f t="shared" si="55"/>
        <v>0</v>
      </c>
      <c r="BG674" s="168">
        <f t="shared" si="56"/>
        <v>0</v>
      </c>
      <c r="BH674" s="168">
        <f t="shared" si="57"/>
        <v>0</v>
      </c>
      <c r="BI674" s="168">
        <f t="shared" si="58"/>
        <v>0</v>
      </c>
      <c r="BJ674" s="16" t="s">
        <v>82</v>
      </c>
      <c r="BK674" s="168">
        <f t="shared" si="59"/>
        <v>0</v>
      </c>
      <c r="BL674" s="16" t="s">
        <v>737</v>
      </c>
      <c r="BM674" s="167" t="s">
        <v>2705</v>
      </c>
    </row>
    <row r="675" spans="2:65" s="1" customFormat="1" ht="24" customHeight="1">
      <c r="B675" s="155"/>
      <c r="C675" s="195" t="s">
        <v>1471</v>
      </c>
      <c r="D675" s="195" t="s">
        <v>224</v>
      </c>
      <c r="E675" s="196" t="s">
        <v>2706</v>
      </c>
      <c r="F675" s="197" t="s">
        <v>2707</v>
      </c>
      <c r="G675" s="198" t="s">
        <v>355</v>
      </c>
      <c r="H675" s="199">
        <v>4</v>
      </c>
      <c r="I675" s="200"/>
      <c r="J675" s="201">
        <f t="shared" si="50"/>
        <v>0</v>
      </c>
      <c r="K675" s="197" t="s">
        <v>1</v>
      </c>
      <c r="L675" s="202"/>
      <c r="M675" s="203" t="s">
        <v>1</v>
      </c>
      <c r="N675" s="204" t="s">
        <v>36</v>
      </c>
      <c r="O675" s="54"/>
      <c r="P675" s="165">
        <f t="shared" si="51"/>
        <v>0</v>
      </c>
      <c r="Q675" s="165">
        <v>0</v>
      </c>
      <c r="R675" s="165">
        <f t="shared" si="52"/>
        <v>0</v>
      </c>
      <c r="S675" s="165">
        <v>0</v>
      </c>
      <c r="T675" s="166">
        <f t="shared" si="53"/>
        <v>0</v>
      </c>
      <c r="AR675" s="167" t="s">
        <v>1370</v>
      </c>
      <c r="AT675" s="167" t="s">
        <v>224</v>
      </c>
      <c r="AU675" s="167" t="s">
        <v>74</v>
      </c>
      <c r="AY675" s="16" t="s">
        <v>159</v>
      </c>
      <c r="BE675" s="168">
        <f t="shared" si="54"/>
        <v>0</v>
      </c>
      <c r="BF675" s="168">
        <f t="shared" si="55"/>
        <v>0</v>
      </c>
      <c r="BG675" s="168">
        <f t="shared" si="56"/>
        <v>0</v>
      </c>
      <c r="BH675" s="168">
        <f t="shared" si="57"/>
        <v>0</v>
      </c>
      <c r="BI675" s="168">
        <f t="shared" si="58"/>
        <v>0</v>
      </c>
      <c r="BJ675" s="16" t="s">
        <v>82</v>
      </c>
      <c r="BK675" s="168">
        <f t="shared" si="59"/>
        <v>0</v>
      </c>
      <c r="BL675" s="16" t="s">
        <v>737</v>
      </c>
      <c r="BM675" s="167" t="s">
        <v>2708</v>
      </c>
    </row>
    <row r="676" spans="2:65" s="1" customFormat="1" ht="24" customHeight="1">
      <c r="B676" s="155"/>
      <c r="C676" s="195" t="s">
        <v>2709</v>
      </c>
      <c r="D676" s="195" t="s">
        <v>224</v>
      </c>
      <c r="E676" s="196" t="s">
        <v>2710</v>
      </c>
      <c r="F676" s="197" t="s">
        <v>2711</v>
      </c>
      <c r="G676" s="198" t="s">
        <v>355</v>
      </c>
      <c r="H676" s="199">
        <v>2</v>
      </c>
      <c r="I676" s="200"/>
      <c r="J676" s="201">
        <f t="shared" si="50"/>
        <v>0</v>
      </c>
      <c r="K676" s="197" t="s">
        <v>1</v>
      </c>
      <c r="L676" s="202"/>
      <c r="M676" s="203" t="s">
        <v>1</v>
      </c>
      <c r="N676" s="204" t="s">
        <v>36</v>
      </c>
      <c r="O676" s="54"/>
      <c r="P676" s="165">
        <f t="shared" si="51"/>
        <v>0</v>
      </c>
      <c r="Q676" s="165">
        <v>0</v>
      </c>
      <c r="R676" s="165">
        <f t="shared" si="52"/>
        <v>0</v>
      </c>
      <c r="S676" s="165">
        <v>0</v>
      </c>
      <c r="T676" s="166">
        <f t="shared" si="53"/>
        <v>0</v>
      </c>
      <c r="AR676" s="167" t="s">
        <v>1370</v>
      </c>
      <c r="AT676" s="167" t="s">
        <v>224</v>
      </c>
      <c r="AU676" s="167" t="s">
        <v>74</v>
      </c>
      <c r="AY676" s="16" t="s">
        <v>159</v>
      </c>
      <c r="BE676" s="168">
        <f t="shared" si="54"/>
        <v>0</v>
      </c>
      <c r="BF676" s="168">
        <f t="shared" si="55"/>
        <v>0</v>
      </c>
      <c r="BG676" s="168">
        <f t="shared" si="56"/>
        <v>0</v>
      </c>
      <c r="BH676" s="168">
        <f t="shared" si="57"/>
        <v>0</v>
      </c>
      <c r="BI676" s="168">
        <f t="shared" si="58"/>
        <v>0</v>
      </c>
      <c r="BJ676" s="16" t="s">
        <v>82</v>
      </c>
      <c r="BK676" s="168">
        <f t="shared" si="59"/>
        <v>0</v>
      </c>
      <c r="BL676" s="16" t="s">
        <v>737</v>
      </c>
      <c r="BM676" s="167" t="s">
        <v>2712</v>
      </c>
    </row>
    <row r="677" spans="2:65" s="1" customFormat="1" ht="16.5" customHeight="1">
      <c r="B677" s="155"/>
      <c r="C677" s="195" t="s">
        <v>1474</v>
      </c>
      <c r="D677" s="195" t="s">
        <v>224</v>
      </c>
      <c r="E677" s="196" t="s">
        <v>2713</v>
      </c>
      <c r="F677" s="197" t="s">
        <v>2714</v>
      </c>
      <c r="G677" s="198" t="s">
        <v>355</v>
      </c>
      <c r="H677" s="199">
        <v>1</v>
      </c>
      <c r="I677" s="200"/>
      <c r="J677" s="201">
        <f t="shared" si="50"/>
        <v>0</v>
      </c>
      <c r="K677" s="197" t="s">
        <v>1</v>
      </c>
      <c r="L677" s="202"/>
      <c r="M677" s="203" t="s">
        <v>1</v>
      </c>
      <c r="N677" s="204" t="s">
        <v>36</v>
      </c>
      <c r="O677" s="54"/>
      <c r="P677" s="165">
        <f t="shared" si="51"/>
        <v>0</v>
      </c>
      <c r="Q677" s="165">
        <v>0</v>
      </c>
      <c r="R677" s="165">
        <f t="shared" si="52"/>
        <v>0</v>
      </c>
      <c r="S677" s="165">
        <v>0</v>
      </c>
      <c r="T677" s="166">
        <f t="shared" si="53"/>
        <v>0</v>
      </c>
      <c r="AR677" s="167" t="s">
        <v>1370</v>
      </c>
      <c r="AT677" s="167" t="s">
        <v>224</v>
      </c>
      <c r="AU677" s="167" t="s">
        <v>74</v>
      </c>
      <c r="AY677" s="16" t="s">
        <v>159</v>
      </c>
      <c r="BE677" s="168">
        <f t="shared" si="54"/>
        <v>0</v>
      </c>
      <c r="BF677" s="168">
        <f t="shared" si="55"/>
        <v>0</v>
      </c>
      <c r="BG677" s="168">
        <f t="shared" si="56"/>
        <v>0</v>
      </c>
      <c r="BH677" s="168">
        <f t="shared" si="57"/>
        <v>0</v>
      </c>
      <c r="BI677" s="168">
        <f t="shared" si="58"/>
        <v>0</v>
      </c>
      <c r="BJ677" s="16" t="s">
        <v>82</v>
      </c>
      <c r="BK677" s="168">
        <f t="shared" si="59"/>
        <v>0</v>
      </c>
      <c r="BL677" s="16" t="s">
        <v>737</v>
      </c>
      <c r="BM677" s="167" t="s">
        <v>2715</v>
      </c>
    </row>
    <row r="678" spans="2:65" s="1" customFormat="1" ht="16.5" customHeight="1">
      <c r="B678" s="155"/>
      <c r="C678" s="195" t="s">
        <v>2716</v>
      </c>
      <c r="D678" s="195" t="s">
        <v>224</v>
      </c>
      <c r="E678" s="196" t="s">
        <v>2717</v>
      </c>
      <c r="F678" s="197" t="s">
        <v>2718</v>
      </c>
      <c r="G678" s="198" t="s">
        <v>355</v>
      </c>
      <c r="H678" s="199">
        <v>1</v>
      </c>
      <c r="I678" s="200"/>
      <c r="J678" s="201">
        <f t="shared" si="50"/>
        <v>0</v>
      </c>
      <c r="K678" s="197" t="s">
        <v>1</v>
      </c>
      <c r="L678" s="202"/>
      <c r="M678" s="203" t="s">
        <v>1</v>
      </c>
      <c r="N678" s="204" t="s">
        <v>36</v>
      </c>
      <c r="O678" s="54"/>
      <c r="P678" s="165">
        <f t="shared" si="51"/>
        <v>0</v>
      </c>
      <c r="Q678" s="165">
        <v>0</v>
      </c>
      <c r="R678" s="165">
        <f t="shared" si="52"/>
        <v>0</v>
      </c>
      <c r="S678" s="165">
        <v>0</v>
      </c>
      <c r="T678" s="166">
        <f t="shared" si="53"/>
        <v>0</v>
      </c>
      <c r="AR678" s="167" t="s">
        <v>1370</v>
      </c>
      <c r="AT678" s="167" t="s">
        <v>224</v>
      </c>
      <c r="AU678" s="167" t="s">
        <v>74</v>
      </c>
      <c r="AY678" s="16" t="s">
        <v>159</v>
      </c>
      <c r="BE678" s="168">
        <f t="shared" si="54"/>
        <v>0</v>
      </c>
      <c r="BF678" s="168">
        <f t="shared" si="55"/>
        <v>0</v>
      </c>
      <c r="BG678" s="168">
        <f t="shared" si="56"/>
        <v>0</v>
      </c>
      <c r="BH678" s="168">
        <f t="shared" si="57"/>
        <v>0</v>
      </c>
      <c r="BI678" s="168">
        <f t="shared" si="58"/>
        <v>0</v>
      </c>
      <c r="BJ678" s="16" t="s">
        <v>82</v>
      </c>
      <c r="BK678" s="168">
        <f t="shared" si="59"/>
        <v>0</v>
      </c>
      <c r="BL678" s="16" t="s">
        <v>737</v>
      </c>
      <c r="BM678" s="167" t="s">
        <v>2719</v>
      </c>
    </row>
    <row r="679" spans="2:65" s="1" customFormat="1" ht="16.5" customHeight="1">
      <c r="B679" s="155"/>
      <c r="C679" s="195" t="s">
        <v>1478</v>
      </c>
      <c r="D679" s="195" t="s">
        <v>224</v>
      </c>
      <c r="E679" s="196" t="s">
        <v>2720</v>
      </c>
      <c r="F679" s="197" t="s">
        <v>2721</v>
      </c>
      <c r="G679" s="198" t="s">
        <v>355</v>
      </c>
      <c r="H679" s="199">
        <v>60</v>
      </c>
      <c r="I679" s="200"/>
      <c r="J679" s="201">
        <f t="shared" si="50"/>
        <v>0</v>
      </c>
      <c r="K679" s="197" t="s">
        <v>1</v>
      </c>
      <c r="L679" s="202"/>
      <c r="M679" s="203" t="s">
        <v>1</v>
      </c>
      <c r="N679" s="204" t="s">
        <v>36</v>
      </c>
      <c r="O679" s="54"/>
      <c r="P679" s="165">
        <f t="shared" si="51"/>
        <v>0</v>
      </c>
      <c r="Q679" s="165">
        <v>0</v>
      </c>
      <c r="R679" s="165">
        <f t="shared" si="52"/>
        <v>0</v>
      </c>
      <c r="S679" s="165">
        <v>0</v>
      </c>
      <c r="T679" s="166">
        <f t="shared" si="53"/>
        <v>0</v>
      </c>
      <c r="AR679" s="167" t="s">
        <v>1370</v>
      </c>
      <c r="AT679" s="167" t="s">
        <v>224</v>
      </c>
      <c r="AU679" s="167" t="s">
        <v>74</v>
      </c>
      <c r="AY679" s="16" t="s">
        <v>159</v>
      </c>
      <c r="BE679" s="168">
        <f t="shared" si="54"/>
        <v>0</v>
      </c>
      <c r="BF679" s="168">
        <f t="shared" si="55"/>
        <v>0</v>
      </c>
      <c r="BG679" s="168">
        <f t="shared" si="56"/>
        <v>0</v>
      </c>
      <c r="BH679" s="168">
        <f t="shared" si="57"/>
        <v>0</v>
      </c>
      <c r="BI679" s="168">
        <f t="shared" si="58"/>
        <v>0</v>
      </c>
      <c r="BJ679" s="16" t="s">
        <v>82</v>
      </c>
      <c r="BK679" s="168">
        <f t="shared" si="59"/>
        <v>0</v>
      </c>
      <c r="BL679" s="16" t="s">
        <v>737</v>
      </c>
      <c r="BM679" s="167" t="s">
        <v>2722</v>
      </c>
    </row>
    <row r="680" spans="2:65" s="1" customFormat="1" ht="16.5" customHeight="1">
      <c r="B680" s="155"/>
      <c r="C680" s="195" t="s">
        <v>2723</v>
      </c>
      <c r="D680" s="195" t="s">
        <v>224</v>
      </c>
      <c r="E680" s="196" t="s">
        <v>2724</v>
      </c>
      <c r="F680" s="197" t="s">
        <v>2725</v>
      </c>
      <c r="G680" s="198" t="s">
        <v>355</v>
      </c>
      <c r="H680" s="199">
        <v>30</v>
      </c>
      <c r="I680" s="200"/>
      <c r="J680" s="201">
        <f t="shared" si="50"/>
        <v>0</v>
      </c>
      <c r="K680" s="197" t="s">
        <v>1</v>
      </c>
      <c r="L680" s="202"/>
      <c r="M680" s="203" t="s">
        <v>1</v>
      </c>
      <c r="N680" s="204" t="s">
        <v>36</v>
      </c>
      <c r="O680" s="54"/>
      <c r="P680" s="165">
        <f t="shared" si="51"/>
        <v>0</v>
      </c>
      <c r="Q680" s="165">
        <v>0</v>
      </c>
      <c r="R680" s="165">
        <f t="shared" si="52"/>
        <v>0</v>
      </c>
      <c r="S680" s="165">
        <v>0</v>
      </c>
      <c r="T680" s="166">
        <f t="shared" si="53"/>
        <v>0</v>
      </c>
      <c r="AR680" s="167" t="s">
        <v>1370</v>
      </c>
      <c r="AT680" s="167" t="s">
        <v>224</v>
      </c>
      <c r="AU680" s="167" t="s">
        <v>74</v>
      </c>
      <c r="AY680" s="16" t="s">
        <v>159</v>
      </c>
      <c r="BE680" s="168">
        <f t="shared" si="54"/>
        <v>0</v>
      </c>
      <c r="BF680" s="168">
        <f t="shared" si="55"/>
        <v>0</v>
      </c>
      <c r="BG680" s="168">
        <f t="shared" si="56"/>
        <v>0</v>
      </c>
      <c r="BH680" s="168">
        <f t="shared" si="57"/>
        <v>0</v>
      </c>
      <c r="BI680" s="168">
        <f t="shared" si="58"/>
        <v>0</v>
      </c>
      <c r="BJ680" s="16" t="s">
        <v>82</v>
      </c>
      <c r="BK680" s="168">
        <f t="shared" si="59"/>
        <v>0</v>
      </c>
      <c r="BL680" s="16" t="s">
        <v>737</v>
      </c>
      <c r="BM680" s="167" t="s">
        <v>2726</v>
      </c>
    </row>
    <row r="681" spans="2:65" s="1" customFormat="1" ht="16.5" customHeight="1">
      <c r="B681" s="155"/>
      <c r="C681" s="195" t="s">
        <v>1481</v>
      </c>
      <c r="D681" s="195" t="s">
        <v>224</v>
      </c>
      <c r="E681" s="196" t="s">
        <v>2727</v>
      </c>
      <c r="F681" s="197" t="s">
        <v>2728</v>
      </c>
      <c r="G681" s="198" t="s">
        <v>355</v>
      </c>
      <c r="H681" s="199">
        <v>10</v>
      </c>
      <c r="I681" s="200"/>
      <c r="J681" s="201">
        <f t="shared" si="50"/>
        <v>0</v>
      </c>
      <c r="K681" s="197" t="s">
        <v>1</v>
      </c>
      <c r="L681" s="202"/>
      <c r="M681" s="203" t="s">
        <v>1</v>
      </c>
      <c r="N681" s="204" t="s">
        <v>36</v>
      </c>
      <c r="O681" s="54"/>
      <c r="P681" s="165">
        <f t="shared" si="51"/>
        <v>0</v>
      </c>
      <c r="Q681" s="165">
        <v>0</v>
      </c>
      <c r="R681" s="165">
        <f t="shared" si="52"/>
        <v>0</v>
      </c>
      <c r="S681" s="165">
        <v>0</v>
      </c>
      <c r="T681" s="166">
        <f t="shared" si="53"/>
        <v>0</v>
      </c>
      <c r="AR681" s="167" t="s">
        <v>1370</v>
      </c>
      <c r="AT681" s="167" t="s">
        <v>224</v>
      </c>
      <c r="AU681" s="167" t="s">
        <v>74</v>
      </c>
      <c r="AY681" s="16" t="s">
        <v>159</v>
      </c>
      <c r="BE681" s="168">
        <f t="shared" si="54"/>
        <v>0</v>
      </c>
      <c r="BF681" s="168">
        <f t="shared" si="55"/>
        <v>0</v>
      </c>
      <c r="BG681" s="168">
        <f t="shared" si="56"/>
        <v>0</v>
      </c>
      <c r="BH681" s="168">
        <f t="shared" si="57"/>
        <v>0</v>
      </c>
      <c r="BI681" s="168">
        <f t="shared" si="58"/>
        <v>0</v>
      </c>
      <c r="BJ681" s="16" t="s">
        <v>82</v>
      </c>
      <c r="BK681" s="168">
        <f t="shared" si="59"/>
        <v>0</v>
      </c>
      <c r="BL681" s="16" t="s">
        <v>737</v>
      </c>
      <c r="BM681" s="167" t="s">
        <v>2729</v>
      </c>
    </row>
    <row r="682" spans="2:65" s="1" customFormat="1" ht="16.5" customHeight="1">
      <c r="B682" s="155"/>
      <c r="C682" s="195" t="s">
        <v>2730</v>
      </c>
      <c r="D682" s="195" t="s">
        <v>224</v>
      </c>
      <c r="E682" s="196" t="s">
        <v>2731</v>
      </c>
      <c r="F682" s="197" t="s">
        <v>2732</v>
      </c>
      <c r="G682" s="198" t="s">
        <v>355</v>
      </c>
      <c r="H682" s="199">
        <v>60</v>
      </c>
      <c r="I682" s="200"/>
      <c r="J682" s="201">
        <f t="shared" si="50"/>
        <v>0</v>
      </c>
      <c r="K682" s="197" t="s">
        <v>1</v>
      </c>
      <c r="L682" s="202"/>
      <c r="M682" s="203" t="s">
        <v>1</v>
      </c>
      <c r="N682" s="204" t="s">
        <v>36</v>
      </c>
      <c r="O682" s="54"/>
      <c r="P682" s="165">
        <f t="shared" si="51"/>
        <v>0</v>
      </c>
      <c r="Q682" s="165">
        <v>0</v>
      </c>
      <c r="R682" s="165">
        <f t="shared" si="52"/>
        <v>0</v>
      </c>
      <c r="S682" s="165">
        <v>0</v>
      </c>
      <c r="T682" s="166">
        <f t="shared" si="53"/>
        <v>0</v>
      </c>
      <c r="AR682" s="167" t="s">
        <v>1370</v>
      </c>
      <c r="AT682" s="167" t="s">
        <v>224</v>
      </c>
      <c r="AU682" s="167" t="s">
        <v>74</v>
      </c>
      <c r="AY682" s="16" t="s">
        <v>159</v>
      </c>
      <c r="BE682" s="168">
        <f t="shared" si="54"/>
        <v>0</v>
      </c>
      <c r="BF682" s="168">
        <f t="shared" si="55"/>
        <v>0</v>
      </c>
      <c r="BG682" s="168">
        <f t="shared" si="56"/>
        <v>0</v>
      </c>
      <c r="BH682" s="168">
        <f t="shared" si="57"/>
        <v>0</v>
      </c>
      <c r="BI682" s="168">
        <f t="shared" si="58"/>
        <v>0</v>
      </c>
      <c r="BJ682" s="16" t="s">
        <v>82</v>
      </c>
      <c r="BK682" s="168">
        <f t="shared" si="59"/>
        <v>0</v>
      </c>
      <c r="BL682" s="16" t="s">
        <v>737</v>
      </c>
      <c r="BM682" s="167" t="s">
        <v>2733</v>
      </c>
    </row>
    <row r="683" spans="2:65" s="1" customFormat="1" ht="16.5" customHeight="1">
      <c r="B683" s="155"/>
      <c r="C683" s="195" t="s">
        <v>1485</v>
      </c>
      <c r="D683" s="195" t="s">
        <v>224</v>
      </c>
      <c r="E683" s="196" t="s">
        <v>2734</v>
      </c>
      <c r="F683" s="197" t="s">
        <v>2735</v>
      </c>
      <c r="G683" s="198" t="s">
        <v>355</v>
      </c>
      <c r="H683" s="199">
        <v>3</v>
      </c>
      <c r="I683" s="200"/>
      <c r="J683" s="201">
        <f t="shared" si="50"/>
        <v>0</v>
      </c>
      <c r="K683" s="197" t="s">
        <v>1</v>
      </c>
      <c r="L683" s="202"/>
      <c r="M683" s="203" t="s">
        <v>1</v>
      </c>
      <c r="N683" s="204" t="s">
        <v>36</v>
      </c>
      <c r="O683" s="54"/>
      <c r="P683" s="165">
        <f t="shared" si="51"/>
        <v>0</v>
      </c>
      <c r="Q683" s="165">
        <v>0</v>
      </c>
      <c r="R683" s="165">
        <f t="shared" si="52"/>
        <v>0</v>
      </c>
      <c r="S683" s="165">
        <v>0</v>
      </c>
      <c r="T683" s="166">
        <f t="shared" si="53"/>
        <v>0</v>
      </c>
      <c r="AR683" s="167" t="s">
        <v>1370</v>
      </c>
      <c r="AT683" s="167" t="s">
        <v>224</v>
      </c>
      <c r="AU683" s="167" t="s">
        <v>74</v>
      </c>
      <c r="AY683" s="16" t="s">
        <v>159</v>
      </c>
      <c r="BE683" s="168">
        <f t="shared" si="54"/>
        <v>0</v>
      </c>
      <c r="BF683" s="168">
        <f t="shared" si="55"/>
        <v>0</v>
      </c>
      <c r="BG683" s="168">
        <f t="shared" si="56"/>
        <v>0</v>
      </c>
      <c r="BH683" s="168">
        <f t="shared" si="57"/>
        <v>0</v>
      </c>
      <c r="BI683" s="168">
        <f t="shared" si="58"/>
        <v>0</v>
      </c>
      <c r="BJ683" s="16" t="s">
        <v>82</v>
      </c>
      <c r="BK683" s="168">
        <f t="shared" si="59"/>
        <v>0</v>
      </c>
      <c r="BL683" s="16" t="s">
        <v>737</v>
      </c>
      <c r="BM683" s="167" t="s">
        <v>2736</v>
      </c>
    </row>
    <row r="684" spans="2:65" s="1" customFormat="1" ht="16.5" customHeight="1">
      <c r="B684" s="155"/>
      <c r="C684" s="195" t="s">
        <v>2737</v>
      </c>
      <c r="D684" s="195" t="s">
        <v>224</v>
      </c>
      <c r="E684" s="196" t="s">
        <v>2738</v>
      </c>
      <c r="F684" s="197" t="s">
        <v>2739</v>
      </c>
      <c r="G684" s="198" t="s">
        <v>355</v>
      </c>
      <c r="H684" s="199">
        <v>30</v>
      </c>
      <c r="I684" s="200"/>
      <c r="J684" s="201">
        <f t="shared" si="50"/>
        <v>0</v>
      </c>
      <c r="K684" s="197" t="s">
        <v>1</v>
      </c>
      <c r="L684" s="202"/>
      <c r="M684" s="203" t="s">
        <v>1</v>
      </c>
      <c r="N684" s="204" t="s">
        <v>36</v>
      </c>
      <c r="O684" s="54"/>
      <c r="P684" s="165">
        <f t="shared" si="51"/>
        <v>0</v>
      </c>
      <c r="Q684" s="165">
        <v>0</v>
      </c>
      <c r="R684" s="165">
        <f t="shared" si="52"/>
        <v>0</v>
      </c>
      <c r="S684" s="165">
        <v>0</v>
      </c>
      <c r="T684" s="166">
        <f t="shared" si="53"/>
        <v>0</v>
      </c>
      <c r="AR684" s="167" t="s">
        <v>1370</v>
      </c>
      <c r="AT684" s="167" t="s">
        <v>224</v>
      </c>
      <c r="AU684" s="167" t="s">
        <v>74</v>
      </c>
      <c r="AY684" s="16" t="s">
        <v>159</v>
      </c>
      <c r="BE684" s="168">
        <f t="shared" si="54"/>
        <v>0</v>
      </c>
      <c r="BF684" s="168">
        <f t="shared" si="55"/>
        <v>0</v>
      </c>
      <c r="BG684" s="168">
        <f t="shared" si="56"/>
        <v>0</v>
      </c>
      <c r="BH684" s="168">
        <f t="shared" si="57"/>
        <v>0</v>
      </c>
      <c r="BI684" s="168">
        <f t="shared" si="58"/>
        <v>0</v>
      </c>
      <c r="BJ684" s="16" t="s">
        <v>82</v>
      </c>
      <c r="BK684" s="168">
        <f t="shared" si="59"/>
        <v>0</v>
      </c>
      <c r="BL684" s="16" t="s">
        <v>737</v>
      </c>
      <c r="BM684" s="167" t="s">
        <v>2740</v>
      </c>
    </row>
    <row r="685" spans="2:65" s="1" customFormat="1" ht="16.5" customHeight="1">
      <c r="B685" s="155"/>
      <c r="C685" s="195" t="s">
        <v>1488</v>
      </c>
      <c r="D685" s="195" t="s">
        <v>224</v>
      </c>
      <c r="E685" s="196" t="s">
        <v>2741</v>
      </c>
      <c r="F685" s="197" t="s">
        <v>2742</v>
      </c>
      <c r="G685" s="198" t="s">
        <v>1422</v>
      </c>
      <c r="H685" s="199">
        <v>12</v>
      </c>
      <c r="I685" s="200"/>
      <c r="J685" s="201">
        <f t="shared" si="50"/>
        <v>0</v>
      </c>
      <c r="K685" s="197" t="s">
        <v>1</v>
      </c>
      <c r="L685" s="202"/>
      <c r="M685" s="203" t="s">
        <v>1</v>
      </c>
      <c r="N685" s="204" t="s">
        <v>36</v>
      </c>
      <c r="O685" s="54"/>
      <c r="P685" s="165">
        <f t="shared" si="51"/>
        <v>0</v>
      </c>
      <c r="Q685" s="165">
        <v>0</v>
      </c>
      <c r="R685" s="165">
        <f t="shared" si="52"/>
        <v>0</v>
      </c>
      <c r="S685" s="165">
        <v>0</v>
      </c>
      <c r="T685" s="166">
        <f t="shared" si="53"/>
        <v>0</v>
      </c>
      <c r="AR685" s="167" t="s">
        <v>1370</v>
      </c>
      <c r="AT685" s="167" t="s">
        <v>224</v>
      </c>
      <c r="AU685" s="167" t="s">
        <v>74</v>
      </c>
      <c r="AY685" s="16" t="s">
        <v>159</v>
      </c>
      <c r="BE685" s="168">
        <f t="shared" si="54"/>
        <v>0</v>
      </c>
      <c r="BF685" s="168">
        <f t="shared" si="55"/>
        <v>0</v>
      </c>
      <c r="BG685" s="168">
        <f t="shared" si="56"/>
        <v>0</v>
      </c>
      <c r="BH685" s="168">
        <f t="shared" si="57"/>
        <v>0</v>
      </c>
      <c r="BI685" s="168">
        <f t="shared" si="58"/>
        <v>0</v>
      </c>
      <c r="BJ685" s="16" t="s">
        <v>82</v>
      </c>
      <c r="BK685" s="168">
        <f t="shared" si="59"/>
        <v>0</v>
      </c>
      <c r="BL685" s="16" t="s">
        <v>737</v>
      </c>
      <c r="BM685" s="167" t="s">
        <v>2743</v>
      </c>
    </row>
    <row r="686" spans="2:65" s="1" customFormat="1" ht="24" customHeight="1">
      <c r="B686" s="155"/>
      <c r="C686" s="156" t="s">
        <v>2744</v>
      </c>
      <c r="D686" s="156" t="s">
        <v>161</v>
      </c>
      <c r="E686" s="157" t="s">
        <v>2745</v>
      </c>
      <c r="F686" s="158" t="s">
        <v>2746</v>
      </c>
      <c r="G686" s="159" t="s">
        <v>405</v>
      </c>
      <c r="H686" s="160">
        <v>30</v>
      </c>
      <c r="I686" s="161"/>
      <c r="J686" s="162">
        <f t="shared" si="50"/>
        <v>0</v>
      </c>
      <c r="K686" s="158" t="s">
        <v>1</v>
      </c>
      <c r="L686" s="31"/>
      <c r="M686" s="163" t="s">
        <v>1</v>
      </c>
      <c r="N686" s="164" t="s">
        <v>36</v>
      </c>
      <c r="O686" s="54"/>
      <c r="P686" s="165">
        <f t="shared" si="51"/>
        <v>0</v>
      </c>
      <c r="Q686" s="165">
        <v>0</v>
      </c>
      <c r="R686" s="165">
        <f t="shared" si="52"/>
        <v>0</v>
      </c>
      <c r="S686" s="165">
        <v>0</v>
      </c>
      <c r="T686" s="166">
        <f t="shared" si="53"/>
        <v>0</v>
      </c>
      <c r="AR686" s="167" t="s">
        <v>737</v>
      </c>
      <c r="AT686" s="167" t="s">
        <v>161</v>
      </c>
      <c r="AU686" s="167" t="s">
        <v>74</v>
      </c>
      <c r="AY686" s="16" t="s">
        <v>159</v>
      </c>
      <c r="BE686" s="168">
        <f t="shared" si="54"/>
        <v>0</v>
      </c>
      <c r="BF686" s="168">
        <f t="shared" si="55"/>
        <v>0</v>
      </c>
      <c r="BG686" s="168">
        <f t="shared" si="56"/>
        <v>0</v>
      </c>
      <c r="BH686" s="168">
        <f t="shared" si="57"/>
        <v>0</v>
      </c>
      <c r="BI686" s="168">
        <f t="shared" si="58"/>
        <v>0</v>
      </c>
      <c r="BJ686" s="16" t="s">
        <v>82</v>
      </c>
      <c r="BK686" s="168">
        <f t="shared" si="59"/>
        <v>0</v>
      </c>
      <c r="BL686" s="16" t="s">
        <v>737</v>
      </c>
      <c r="BM686" s="167" t="s">
        <v>2747</v>
      </c>
    </row>
    <row r="687" spans="2:65" s="11" customFormat="1" ht="25.95" customHeight="1">
      <c r="B687" s="142"/>
      <c r="D687" s="143" t="s">
        <v>69</v>
      </c>
      <c r="E687" s="144" t="s">
        <v>2748</v>
      </c>
      <c r="F687" s="144" t="s">
        <v>2749</v>
      </c>
      <c r="I687" s="145"/>
      <c r="J687" s="146">
        <f>BK687</f>
        <v>0</v>
      </c>
      <c r="L687" s="142"/>
      <c r="M687" s="147"/>
      <c r="N687" s="148"/>
      <c r="O687" s="148"/>
      <c r="P687" s="149">
        <f>SUM(P688:P708)</f>
        <v>0</v>
      </c>
      <c r="Q687" s="148"/>
      <c r="R687" s="149">
        <f>SUM(R688:R708)</f>
        <v>0</v>
      </c>
      <c r="S687" s="148"/>
      <c r="T687" s="150">
        <f>SUM(T688:T708)</f>
        <v>0</v>
      </c>
      <c r="AR687" s="143" t="s">
        <v>175</v>
      </c>
      <c r="AT687" s="151" t="s">
        <v>69</v>
      </c>
      <c r="AU687" s="151" t="s">
        <v>70</v>
      </c>
      <c r="AY687" s="143" t="s">
        <v>159</v>
      </c>
      <c r="BK687" s="152">
        <f>SUM(BK688:BK708)</f>
        <v>0</v>
      </c>
    </row>
    <row r="688" spans="2:65" s="1" customFormat="1" ht="16.5" customHeight="1">
      <c r="B688" s="155"/>
      <c r="C688" s="195" t="s">
        <v>1492</v>
      </c>
      <c r="D688" s="195" t="s">
        <v>224</v>
      </c>
      <c r="E688" s="196" t="s">
        <v>2750</v>
      </c>
      <c r="F688" s="197" t="s">
        <v>2751</v>
      </c>
      <c r="G688" s="198" t="s">
        <v>355</v>
      </c>
      <c r="H688" s="199">
        <v>42</v>
      </c>
      <c r="I688" s="200"/>
      <c r="J688" s="201">
        <f>ROUND(I688*H688,2)</f>
        <v>0</v>
      </c>
      <c r="K688" s="197" t="s">
        <v>1</v>
      </c>
      <c r="L688" s="202"/>
      <c r="M688" s="203" t="s">
        <v>1</v>
      </c>
      <c r="N688" s="204" t="s">
        <v>36</v>
      </c>
      <c r="O688" s="54"/>
      <c r="P688" s="165">
        <f>O688*H688</f>
        <v>0</v>
      </c>
      <c r="Q688" s="165">
        <v>0</v>
      </c>
      <c r="R688" s="165">
        <f>Q688*H688</f>
        <v>0</v>
      </c>
      <c r="S688" s="165">
        <v>0</v>
      </c>
      <c r="T688" s="166">
        <f>S688*H688</f>
        <v>0</v>
      </c>
      <c r="AR688" s="167" t="s">
        <v>1370</v>
      </c>
      <c r="AT688" s="167" t="s">
        <v>224</v>
      </c>
      <c r="AU688" s="167" t="s">
        <v>74</v>
      </c>
      <c r="AY688" s="16" t="s">
        <v>159</v>
      </c>
      <c r="BE688" s="168">
        <f>IF(N688="základná",J688,0)</f>
        <v>0</v>
      </c>
      <c r="BF688" s="168">
        <f>IF(N688="znížená",J688,0)</f>
        <v>0</v>
      </c>
      <c r="BG688" s="168">
        <f>IF(N688="zákl. prenesená",J688,0)</f>
        <v>0</v>
      </c>
      <c r="BH688" s="168">
        <f>IF(N688="zníž. prenesená",J688,0)</f>
        <v>0</v>
      </c>
      <c r="BI688" s="168">
        <f>IF(N688="nulová",J688,0)</f>
        <v>0</v>
      </c>
      <c r="BJ688" s="16" t="s">
        <v>82</v>
      </c>
      <c r="BK688" s="168">
        <f>ROUND(I688*H688,2)</f>
        <v>0</v>
      </c>
      <c r="BL688" s="16" t="s">
        <v>737</v>
      </c>
      <c r="BM688" s="167" t="s">
        <v>2752</v>
      </c>
    </row>
    <row r="689" spans="2:65" s="1" customFormat="1" ht="24" customHeight="1">
      <c r="B689" s="155"/>
      <c r="C689" s="195" t="s">
        <v>2753</v>
      </c>
      <c r="D689" s="195" t="s">
        <v>224</v>
      </c>
      <c r="E689" s="196" t="s">
        <v>2754</v>
      </c>
      <c r="F689" s="197" t="s">
        <v>2755</v>
      </c>
      <c r="G689" s="198" t="s">
        <v>355</v>
      </c>
      <c r="H689" s="199">
        <v>42</v>
      </c>
      <c r="I689" s="200"/>
      <c r="J689" s="201">
        <f>ROUND(I689*H689,2)</f>
        <v>0</v>
      </c>
      <c r="K689" s="197" t="s">
        <v>1</v>
      </c>
      <c r="L689" s="202"/>
      <c r="M689" s="203" t="s">
        <v>1</v>
      </c>
      <c r="N689" s="204" t="s">
        <v>36</v>
      </c>
      <c r="O689" s="54"/>
      <c r="P689" s="165">
        <f>O689*H689</f>
        <v>0</v>
      </c>
      <c r="Q689" s="165">
        <v>0</v>
      </c>
      <c r="R689" s="165">
        <f>Q689*H689</f>
        <v>0</v>
      </c>
      <c r="S689" s="165">
        <v>0</v>
      </c>
      <c r="T689" s="166">
        <f>S689*H689</f>
        <v>0</v>
      </c>
      <c r="AR689" s="167" t="s">
        <v>1370</v>
      </c>
      <c r="AT689" s="167" t="s">
        <v>224</v>
      </c>
      <c r="AU689" s="167" t="s">
        <v>74</v>
      </c>
      <c r="AY689" s="16" t="s">
        <v>159</v>
      </c>
      <c r="BE689" s="168">
        <f>IF(N689="základná",J689,0)</f>
        <v>0</v>
      </c>
      <c r="BF689" s="168">
        <f>IF(N689="znížená",J689,0)</f>
        <v>0</v>
      </c>
      <c r="BG689" s="168">
        <f>IF(N689="zákl. prenesená",J689,0)</f>
        <v>0</v>
      </c>
      <c r="BH689" s="168">
        <f>IF(N689="zníž. prenesená",J689,0)</f>
        <v>0</v>
      </c>
      <c r="BI689" s="168">
        <f>IF(N689="nulová",J689,0)</f>
        <v>0</v>
      </c>
      <c r="BJ689" s="16" t="s">
        <v>82</v>
      </c>
      <c r="BK689" s="168">
        <f>ROUND(I689*H689,2)</f>
        <v>0</v>
      </c>
      <c r="BL689" s="16" t="s">
        <v>737</v>
      </c>
      <c r="BM689" s="167" t="s">
        <v>2756</v>
      </c>
    </row>
    <row r="690" spans="2:65" s="1" customFormat="1" ht="28.8">
      <c r="B690" s="31"/>
      <c r="D690" s="170" t="s">
        <v>179</v>
      </c>
      <c r="F690" s="186" t="s">
        <v>2757</v>
      </c>
      <c r="I690" s="95"/>
      <c r="L690" s="31"/>
      <c r="M690" s="187"/>
      <c r="N690" s="54"/>
      <c r="O690" s="54"/>
      <c r="P690" s="54"/>
      <c r="Q690" s="54"/>
      <c r="R690" s="54"/>
      <c r="S690" s="54"/>
      <c r="T690" s="55"/>
      <c r="AT690" s="16" t="s">
        <v>179</v>
      </c>
      <c r="AU690" s="16" t="s">
        <v>74</v>
      </c>
    </row>
    <row r="691" spans="2:65" s="1" customFormat="1" ht="16.5" customHeight="1">
      <c r="B691" s="155"/>
      <c r="C691" s="195" t="s">
        <v>1495</v>
      </c>
      <c r="D691" s="195" t="s">
        <v>224</v>
      </c>
      <c r="E691" s="196" t="s">
        <v>2758</v>
      </c>
      <c r="F691" s="197" t="s">
        <v>2759</v>
      </c>
      <c r="G691" s="198" t="s">
        <v>355</v>
      </c>
      <c r="H691" s="199">
        <v>1</v>
      </c>
      <c r="I691" s="200"/>
      <c r="J691" s="201">
        <f>ROUND(I691*H691,2)</f>
        <v>0</v>
      </c>
      <c r="K691" s="197" t="s">
        <v>1</v>
      </c>
      <c r="L691" s="202"/>
      <c r="M691" s="203" t="s">
        <v>1</v>
      </c>
      <c r="N691" s="204" t="s">
        <v>36</v>
      </c>
      <c r="O691" s="54"/>
      <c r="P691" s="165">
        <f>O691*H691</f>
        <v>0</v>
      </c>
      <c r="Q691" s="165">
        <v>0</v>
      </c>
      <c r="R691" s="165">
        <f>Q691*H691</f>
        <v>0</v>
      </c>
      <c r="S691" s="165">
        <v>0</v>
      </c>
      <c r="T691" s="166">
        <f>S691*H691</f>
        <v>0</v>
      </c>
      <c r="AR691" s="167" t="s">
        <v>1370</v>
      </c>
      <c r="AT691" s="167" t="s">
        <v>224</v>
      </c>
      <c r="AU691" s="167" t="s">
        <v>74</v>
      </c>
      <c r="AY691" s="16" t="s">
        <v>159</v>
      </c>
      <c r="BE691" s="168">
        <f>IF(N691="základná",J691,0)</f>
        <v>0</v>
      </c>
      <c r="BF691" s="168">
        <f>IF(N691="znížená",J691,0)</f>
        <v>0</v>
      </c>
      <c r="BG691" s="168">
        <f>IF(N691="zákl. prenesená",J691,0)</f>
        <v>0</v>
      </c>
      <c r="BH691" s="168">
        <f>IF(N691="zníž. prenesená",J691,0)</f>
        <v>0</v>
      </c>
      <c r="BI691" s="168">
        <f>IF(N691="nulová",J691,0)</f>
        <v>0</v>
      </c>
      <c r="BJ691" s="16" t="s">
        <v>82</v>
      </c>
      <c r="BK691" s="168">
        <f>ROUND(I691*H691,2)</f>
        <v>0</v>
      </c>
      <c r="BL691" s="16" t="s">
        <v>737</v>
      </c>
      <c r="BM691" s="167" t="s">
        <v>2760</v>
      </c>
    </row>
    <row r="692" spans="2:65" s="1" customFormat="1" ht="67.2">
      <c r="B692" s="31"/>
      <c r="D692" s="170" t="s">
        <v>179</v>
      </c>
      <c r="F692" s="186" t="s">
        <v>2761</v>
      </c>
      <c r="I692" s="95"/>
      <c r="L692" s="31"/>
      <c r="M692" s="187"/>
      <c r="N692" s="54"/>
      <c r="O692" s="54"/>
      <c r="P692" s="54"/>
      <c r="Q692" s="54"/>
      <c r="R692" s="54"/>
      <c r="S692" s="54"/>
      <c r="T692" s="55"/>
      <c r="AT692" s="16" t="s">
        <v>179</v>
      </c>
      <c r="AU692" s="16" t="s">
        <v>74</v>
      </c>
    </row>
    <row r="693" spans="2:65" s="1" customFormat="1" ht="16.5" customHeight="1">
      <c r="B693" s="155"/>
      <c r="C693" s="195" t="s">
        <v>2762</v>
      </c>
      <c r="D693" s="195" t="s">
        <v>224</v>
      </c>
      <c r="E693" s="196" t="s">
        <v>2763</v>
      </c>
      <c r="F693" s="197" t="s">
        <v>2764</v>
      </c>
      <c r="G693" s="198" t="s">
        <v>2765</v>
      </c>
      <c r="H693" s="199">
        <v>1</v>
      </c>
      <c r="I693" s="200"/>
      <c r="J693" s="201">
        <f>ROUND(I693*H693,2)</f>
        <v>0</v>
      </c>
      <c r="K693" s="197" t="s">
        <v>1</v>
      </c>
      <c r="L693" s="202"/>
      <c r="M693" s="203" t="s">
        <v>1</v>
      </c>
      <c r="N693" s="204" t="s">
        <v>36</v>
      </c>
      <c r="O693" s="54"/>
      <c r="P693" s="165">
        <f>O693*H693</f>
        <v>0</v>
      </c>
      <c r="Q693" s="165">
        <v>0</v>
      </c>
      <c r="R693" s="165">
        <f>Q693*H693</f>
        <v>0</v>
      </c>
      <c r="S693" s="165">
        <v>0</v>
      </c>
      <c r="T693" s="166">
        <f>S693*H693</f>
        <v>0</v>
      </c>
      <c r="AR693" s="167" t="s">
        <v>1370</v>
      </c>
      <c r="AT693" s="167" t="s">
        <v>224</v>
      </c>
      <c r="AU693" s="167" t="s">
        <v>74</v>
      </c>
      <c r="AY693" s="16" t="s">
        <v>159</v>
      </c>
      <c r="BE693" s="168">
        <f>IF(N693="základná",J693,0)</f>
        <v>0</v>
      </c>
      <c r="BF693" s="168">
        <f>IF(N693="znížená",J693,0)</f>
        <v>0</v>
      </c>
      <c r="BG693" s="168">
        <f>IF(N693="zákl. prenesená",J693,0)</f>
        <v>0</v>
      </c>
      <c r="BH693" s="168">
        <f>IF(N693="zníž. prenesená",J693,0)</f>
        <v>0</v>
      </c>
      <c r="BI693" s="168">
        <f>IF(N693="nulová",J693,0)</f>
        <v>0</v>
      </c>
      <c r="BJ693" s="16" t="s">
        <v>82</v>
      </c>
      <c r="BK693" s="168">
        <f>ROUND(I693*H693,2)</f>
        <v>0</v>
      </c>
      <c r="BL693" s="16" t="s">
        <v>737</v>
      </c>
      <c r="BM693" s="167" t="s">
        <v>2766</v>
      </c>
    </row>
    <row r="694" spans="2:65" s="1" customFormat="1" ht="28.8">
      <c r="B694" s="31"/>
      <c r="D694" s="170" t="s">
        <v>179</v>
      </c>
      <c r="F694" s="186" t="s">
        <v>2767</v>
      </c>
      <c r="I694" s="95"/>
      <c r="L694" s="31"/>
      <c r="M694" s="187"/>
      <c r="N694" s="54"/>
      <c r="O694" s="54"/>
      <c r="P694" s="54"/>
      <c r="Q694" s="54"/>
      <c r="R694" s="54"/>
      <c r="S694" s="54"/>
      <c r="T694" s="55"/>
      <c r="AT694" s="16" t="s">
        <v>179</v>
      </c>
      <c r="AU694" s="16" t="s">
        <v>74</v>
      </c>
    </row>
    <row r="695" spans="2:65" s="1" customFormat="1" ht="16.5" customHeight="1">
      <c r="B695" s="155"/>
      <c r="C695" s="195" t="s">
        <v>1499</v>
      </c>
      <c r="D695" s="195" t="s">
        <v>224</v>
      </c>
      <c r="E695" s="196" t="s">
        <v>2768</v>
      </c>
      <c r="F695" s="197" t="s">
        <v>2769</v>
      </c>
      <c r="G695" s="198" t="s">
        <v>355</v>
      </c>
      <c r="H695" s="199">
        <v>1</v>
      </c>
      <c r="I695" s="200"/>
      <c r="J695" s="201">
        <f>ROUND(I695*H695,2)</f>
        <v>0</v>
      </c>
      <c r="K695" s="197" t="s">
        <v>1</v>
      </c>
      <c r="L695" s="202"/>
      <c r="M695" s="203" t="s">
        <v>1</v>
      </c>
      <c r="N695" s="204" t="s">
        <v>36</v>
      </c>
      <c r="O695" s="54"/>
      <c r="P695" s="165">
        <f>O695*H695</f>
        <v>0</v>
      </c>
      <c r="Q695" s="165">
        <v>0</v>
      </c>
      <c r="R695" s="165">
        <f>Q695*H695</f>
        <v>0</v>
      </c>
      <c r="S695" s="165">
        <v>0</v>
      </c>
      <c r="T695" s="166">
        <f>S695*H695</f>
        <v>0</v>
      </c>
      <c r="AR695" s="167" t="s">
        <v>1370</v>
      </c>
      <c r="AT695" s="167" t="s">
        <v>224</v>
      </c>
      <c r="AU695" s="167" t="s">
        <v>74</v>
      </c>
      <c r="AY695" s="16" t="s">
        <v>159</v>
      </c>
      <c r="BE695" s="168">
        <f>IF(N695="základná",J695,0)</f>
        <v>0</v>
      </c>
      <c r="BF695" s="168">
        <f>IF(N695="znížená",J695,0)</f>
        <v>0</v>
      </c>
      <c r="BG695" s="168">
        <f>IF(N695="zákl. prenesená",J695,0)</f>
        <v>0</v>
      </c>
      <c r="BH695" s="168">
        <f>IF(N695="zníž. prenesená",J695,0)</f>
        <v>0</v>
      </c>
      <c r="BI695" s="168">
        <f>IF(N695="nulová",J695,0)</f>
        <v>0</v>
      </c>
      <c r="BJ695" s="16" t="s">
        <v>82</v>
      </c>
      <c r="BK695" s="168">
        <f>ROUND(I695*H695,2)</f>
        <v>0</v>
      </c>
      <c r="BL695" s="16" t="s">
        <v>737</v>
      </c>
      <c r="BM695" s="167" t="s">
        <v>2770</v>
      </c>
    </row>
    <row r="696" spans="2:65" s="1" customFormat="1" ht="16.5" customHeight="1">
      <c r="B696" s="155"/>
      <c r="C696" s="195" t="s">
        <v>2771</v>
      </c>
      <c r="D696" s="195" t="s">
        <v>224</v>
      </c>
      <c r="E696" s="196" t="s">
        <v>2772</v>
      </c>
      <c r="F696" s="197" t="s">
        <v>2773</v>
      </c>
      <c r="G696" s="198" t="s">
        <v>2765</v>
      </c>
      <c r="H696" s="199">
        <v>1</v>
      </c>
      <c r="I696" s="200"/>
      <c r="J696" s="201">
        <f>ROUND(I696*H696,2)</f>
        <v>0</v>
      </c>
      <c r="K696" s="197" t="s">
        <v>1</v>
      </c>
      <c r="L696" s="202"/>
      <c r="M696" s="203" t="s">
        <v>1</v>
      </c>
      <c r="N696" s="204" t="s">
        <v>36</v>
      </c>
      <c r="O696" s="54"/>
      <c r="P696" s="165">
        <f>O696*H696</f>
        <v>0</v>
      </c>
      <c r="Q696" s="165">
        <v>0</v>
      </c>
      <c r="R696" s="165">
        <f>Q696*H696</f>
        <v>0</v>
      </c>
      <c r="S696" s="165">
        <v>0</v>
      </c>
      <c r="T696" s="166">
        <f>S696*H696</f>
        <v>0</v>
      </c>
      <c r="AR696" s="167" t="s">
        <v>1370</v>
      </c>
      <c r="AT696" s="167" t="s">
        <v>224</v>
      </c>
      <c r="AU696" s="167" t="s">
        <v>74</v>
      </c>
      <c r="AY696" s="16" t="s">
        <v>159</v>
      </c>
      <c r="BE696" s="168">
        <f>IF(N696="základná",J696,0)</f>
        <v>0</v>
      </c>
      <c r="BF696" s="168">
        <f>IF(N696="znížená",J696,0)</f>
        <v>0</v>
      </c>
      <c r="BG696" s="168">
        <f>IF(N696="zákl. prenesená",J696,0)</f>
        <v>0</v>
      </c>
      <c r="BH696" s="168">
        <f>IF(N696="zníž. prenesená",J696,0)</f>
        <v>0</v>
      </c>
      <c r="BI696" s="168">
        <f>IF(N696="nulová",J696,0)</f>
        <v>0</v>
      </c>
      <c r="BJ696" s="16" t="s">
        <v>82</v>
      </c>
      <c r="BK696" s="168">
        <f>ROUND(I696*H696,2)</f>
        <v>0</v>
      </c>
      <c r="BL696" s="16" t="s">
        <v>737</v>
      </c>
      <c r="BM696" s="167" t="s">
        <v>2774</v>
      </c>
    </row>
    <row r="697" spans="2:65" s="1" customFormat="1" ht="38.4">
      <c r="B697" s="31"/>
      <c r="D697" s="170" t="s">
        <v>179</v>
      </c>
      <c r="F697" s="186" t="s">
        <v>2775</v>
      </c>
      <c r="I697" s="95"/>
      <c r="L697" s="31"/>
      <c r="M697" s="187"/>
      <c r="N697" s="54"/>
      <c r="O697" s="54"/>
      <c r="P697" s="54"/>
      <c r="Q697" s="54"/>
      <c r="R697" s="54"/>
      <c r="S697" s="54"/>
      <c r="T697" s="55"/>
      <c r="AT697" s="16" t="s">
        <v>179</v>
      </c>
      <c r="AU697" s="16" t="s">
        <v>74</v>
      </c>
    </row>
    <row r="698" spans="2:65" s="1" customFormat="1" ht="16.5" customHeight="1">
      <c r="B698" s="155"/>
      <c r="C698" s="195" t="s">
        <v>1502</v>
      </c>
      <c r="D698" s="195" t="s">
        <v>224</v>
      </c>
      <c r="E698" s="196" t="s">
        <v>2776</v>
      </c>
      <c r="F698" s="197" t="s">
        <v>2777</v>
      </c>
      <c r="G698" s="198" t="s">
        <v>2765</v>
      </c>
      <c r="H698" s="199">
        <v>1</v>
      </c>
      <c r="I698" s="200"/>
      <c r="J698" s="201">
        <f>ROUND(I698*H698,2)</f>
        <v>0</v>
      </c>
      <c r="K698" s="197" t="s">
        <v>1</v>
      </c>
      <c r="L698" s="202"/>
      <c r="M698" s="203" t="s">
        <v>1</v>
      </c>
      <c r="N698" s="204" t="s">
        <v>36</v>
      </c>
      <c r="O698" s="54"/>
      <c r="P698" s="165">
        <f>O698*H698</f>
        <v>0</v>
      </c>
      <c r="Q698" s="165">
        <v>0</v>
      </c>
      <c r="R698" s="165">
        <f>Q698*H698</f>
        <v>0</v>
      </c>
      <c r="S698" s="165">
        <v>0</v>
      </c>
      <c r="T698" s="166">
        <f>S698*H698</f>
        <v>0</v>
      </c>
      <c r="AR698" s="167" t="s">
        <v>1370</v>
      </c>
      <c r="AT698" s="167" t="s">
        <v>224</v>
      </c>
      <c r="AU698" s="167" t="s">
        <v>74</v>
      </c>
      <c r="AY698" s="16" t="s">
        <v>159</v>
      </c>
      <c r="BE698" s="168">
        <f>IF(N698="základná",J698,0)</f>
        <v>0</v>
      </c>
      <c r="BF698" s="168">
        <f>IF(N698="znížená",J698,0)</f>
        <v>0</v>
      </c>
      <c r="BG698" s="168">
        <f>IF(N698="zákl. prenesená",J698,0)</f>
        <v>0</v>
      </c>
      <c r="BH698" s="168">
        <f>IF(N698="zníž. prenesená",J698,0)</f>
        <v>0</v>
      </c>
      <c r="BI698" s="168">
        <f>IF(N698="nulová",J698,0)</f>
        <v>0</v>
      </c>
      <c r="BJ698" s="16" t="s">
        <v>82</v>
      </c>
      <c r="BK698" s="168">
        <f>ROUND(I698*H698,2)</f>
        <v>0</v>
      </c>
      <c r="BL698" s="16" t="s">
        <v>737</v>
      </c>
      <c r="BM698" s="167" t="s">
        <v>2778</v>
      </c>
    </row>
    <row r="699" spans="2:65" s="1" customFormat="1" ht="16.5" customHeight="1">
      <c r="B699" s="155"/>
      <c r="C699" s="156" t="s">
        <v>2779</v>
      </c>
      <c r="D699" s="156" t="s">
        <v>161</v>
      </c>
      <c r="E699" s="157" t="s">
        <v>2780</v>
      </c>
      <c r="F699" s="158" t="s">
        <v>2781</v>
      </c>
      <c r="G699" s="159" t="s">
        <v>2782</v>
      </c>
      <c r="H699" s="160">
        <v>1</v>
      </c>
      <c r="I699" s="161"/>
      <c r="J699" s="162">
        <f>ROUND(I699*H699,2)</f>
        <v>0</v>
      </c>
      <c r="K699" s="158" t="s">
        <v>1</v>
      </c>
      <c r="L699" s="31"/>
      <c r="M699" s="163" t="s">
        <v>1</v>
      </c>
      <c r="N699" s="164" t="s">
        <v>36</v>
      </c>
      <c r="O699" s="54"/>
      <c r="P699" s="165">
        <f>O699*H699</f>
        <v>0</v>
      </c>
      <c r="Q699" s="165">
        <v>0</v>
      </c>
      <c r="R699" s="165">
        <f>Q699*H699</f>
        <v>0</v>
      </c>
      <c r="S699" s="165">
        <v>0</v>
      </c>
      <c r="T699" s="166">
        <f>S699*H699</f>
        <v>0</v>
      </c>
      <c r="AR699" s="167" t="s">
        <v>737</v>
      </c>
      <c r="AT699" s="167" t="s">
        <v>161</v>
      </c>
      <c r="AU699" s="167" t="s">
        <v>74</v>
      </c>
      <c r="AY699" s="16" t="s">
        <v>159</v>
      </c>
      <c r="BE699" s="168">
        <f>IF(N699="základná",J699,0)</f>
        <v>0</v>
      </c>
      <c r="BF699" s="168">
        <f>IF(N699="znížená",J699,0)</f>
        <v>0</v>
      </c>
      <c r="BG699" s="168">
        <f>IF(N699="zákl. prenesená",J699,0)</f>
        <v>0</v>
      </c>
      <c r="BH699" s="168">
        <f>IF(N699="zníž. prenesená",J699,0)</f>
        <v>0</v>
      </c>
      <c r="BI699" s="168">
        <f>IF(N699="nulová",J699,0)</f>
        <v>0</v>
      </c>
      <c r="BJ699" s="16" t="s">
        <v>82</v>
      </c>
      <c r="BK699" s="168">
        <f>ROUND(I699*H699,2)</f>
        <v>0</v>
      </c>
      <c r="BL699" s="16" t="s">
        <v>737</v>
      </c>
      <c r="BM699" s="167" t="s">
        <v>2783</v>
      </c>
    </row>
    <row r="700" spans="2:65" s="1" customFormat="1" ht="28.8">
      <c r="B700" s="31"/>
      <c r="D700" s="170" t="s">
        <v>179</v>
      </c>
      <c r="F700" s="186" t="s">
        <v>2784</v>
      </c>
      <c r="I700" s="95"/>
      <c r="L700" s="31"/>
      <c r="M700" s="187"/>
      <c r="N700" s="54"/>
      <c r="O700" s="54"/>
      <c r="P700" s="54"/>
      <c r="Q700" s="54"/>
      <c r="R700" s="54"/>
      <c r="S700" s="54"/>
      <c r="T700" s="55"/>
      <c r="AT700" s="16" t="s">
        <v>179</v>
      </c>
      <c r="AU700" s="16" t="s">
        <v>74</v>
      </c>
    </row>
    <row r="701" spans="2:65" s="1" customFormat="1" ht="16.5" customHeight="1">
      <c r="B701" s="155"/>
      <c r="C701" s="195" t="s">
        <v>1506</v>
      </c>
      <c r="D701" s="195" t="s">
        <v>224</v>
      </c>
      <c r="E701" s="196" t="s">
        <v>2785</v>
      </c>
      <c r="F701" s="197" t="s">
        <v>2786</v>
      </c>
      <c r="G701" s="198" t="s">
        <v>2765</v>
      </c>
      <c r="H701" s="199">
        <v>42</v>
      </c>
      <c r="I701" s="200"/>
      <c r="J701" s="201">
        <f>ROUND(I701*H701,2)</f>
        <v>0</v>
      </c>
      <c r="K701" s="197" t="s">
        <v>1</v>
      </c>
      <c r="L701" s="202"/>
      <c r="M701" s="203" t="s">
        <v>1</v>
      </c>
      <c r="N701" s="204" t="s">
        <v>36</v>
      </c>
      <c r="O701" s="54"/>
      <c r="P701" s="165">
        <f>O701*H701</f>
        <v>0</v>
      </c>
      <c r="Q701" s="165">
        <v>0</v>
      </c>
      <c r="R701" s="165">
        <f>Q701*H701</f>
        <v>0</v>
      </c>
      <c r="S701" s="165">
        <v>0</v>
      </c>
      <c r="T701" s="166">
        <f>S701*H701</f>
        <v>0</v>
      </c>
      <c r="AR701" s="167" t="s">
        <v>1370</v>
      </c>
      <c r="AT701" s="167" t="s">
        <v>224</v>
      </c>
      <c r="AU701" s="167" t="s">
        <v>74</v>
      </c>
      <c r="AY701" s="16" t="s">
        <v>159</v>
      </c>
      <c r="BE701" s="168">
        <f>IF(N701="základná",J701,0)</f>
        <v>0</v>
      </c>
      <c r="BF701" s="168">
        <f>IF(N701="znížená",J701,0)</f>
        <v>0</v>
      </c>
      <c r="BG701" s="168">
        <f>IF(N701="zákl. prenesená",J701,0)</f>
        <v>0</v>
      </c>
      <c r="BH701" s="168">
        <f>IF(N701="zníž. prenesená",J701,0)</f>
        <v>0</v>
      </c>
      <c r="BI701" s="168">
        <f>IF(N701="nulová",J701,0)</f>
        <v>0</v>
      </c>
      <c r="BJ701" s="16" t="s">
        <v>82</v>
      </c>
      <c r="BK701" s="168">
        <f>ROUND(I701*H701,2)</f>
        <v>0</v>
      </c>
      <c r="BL701" s="16" t="s">
        <v>737</v>
      </c>
      <c r="BM701" s="167" t="s">
        <v>2787</v>
      </c>
    </row>
    <row r="702" spans="2:65" s="1" customFormat="1" ht="28.8">
      <c r="B702" s="31"/>
      <c r="D702" s="170" t="s">
        <v>179</v>
      </c>
      <c r="F702" s="186" t="s">
        <v>2788</v>
      </c>
      <c r="I702" s="95"/>
      <c r="L702" s="31"/>
      <c r="M702" s="187"/>
      <c r="N702" s="54"/>
      <c r="O702" s="54"/>
      <c r="P702" s="54"/>
      <c r="Q702" s="54"/>
      <c r="R702" s="54"/>
      <c r="S702" s="54"/>
      <c r="T702" s="55"/>
      <c r="AT702" s="16" t="s">
        <v>179</v>
      </c>
      <c r="AU702" s="16" t="s">
        <v>74</v>
      </c>
    </row>
    <row r="703" spans="2:65" s="1" customFormat="1" ht="16.5" customHeight="1">
      <c r="B703" s="155"/>
      <c r="C703" s="195" t="s">
        <v>2789</v>
      </c>
      <c r="D703" s="195" t="s">
        <v>224</v>
      </c>
      <c r="E703" s="196" t="s">
        <v>2790</v>
      </c>
      <c r="F703" s="197" t="s">
        <v>2790</v>
      </c>
      <c r="G703" s="198" t="s">
        <v>2765</v>
      </c>
      <c r="H703" s="199">
        <v>1</v>
      </c>
      <c r="I703" s="200"/>
      <c r="J703" s="201">
        <f>ROUND(I703*H703,2)</f>
        <v>0</v>
      </c>
      <c r="K703" s="197" t="s">
        <v>1</v>
      </c>
      <c r="L703" s="202"/>
      <c r="M703" s="203" t="s">
        <v>1</v>
      </c>
      <c r="N703" s="204" t="s">
        <v>36</v>
      </c>
      <c r="O703" s="54"/>
      <c r="P703" s="165">
        <f>O703*H703</f>
        <v>0</v>
      </c>
      <c r="Q703" s="165">
        <v>0</v>
      </c>
      <c r="R703" s="165">
        <f>Q703*H703</f>
        <v>0</v>
      </c>
      <c r="S703" s="165">
        <v>0</v>
      </c>
      <c r="T703" s="166">
        <f>S703*H703</f>
        <v>0</v>
      </c>
      <c r="AR703" s="167" t="s">
        <v>1370</v>
      </c>
      <c r="AT703" s="167" t="s">
        <v>224</v>
      </c>
      <c r="AU703" s="167" t="s">
        <v>74</v>
      </c>
      <c r="AY703" s="16" t="s">
        <v>159</v>
      </c>
      <c r="BE703" s="168">
        <f>IF(N703="základná",J703,0)</f>
        <v>0</v>
      </c>
      <c r="BF703" s="168">
        <f>IF(N703="znížená",J703,0)</f>
        <v>0</v>
      </c>
      <c r="BG703" s="168">
        <f>IF(N703="zákl. prenesená",J703,0)</f>
        <v>0</v>
      </c>
      <c r="BH703" s="168">
        <f>IF(N703="zníž. prenesená",J703,0)</f>
        <v>0</v>
      </c>
      <c r="BI703" s="168">
        <f>IF(N703="nulová",J703,0)</f>
        <v>0</v>
      </c>
      <c r="BJ703" s="16" t="s">
        <v>82</v>
      </c>
      <c r="BK703" s="168">
        <f>ROUND(I703*H703,2)</f>
        <v>0</v>
      </c>
      <c r="BL703" s="16" t="s">
        <v>737</v>
      </c>
      <c r="BM703" s="167" t="s">
        <v>2791</v>
      </c>
    </row>
    <row r="704" spans="2:65" s="1" customFormat="1" ht="48">
      <c r="B704" s="31"/>
      <c r="D704" s="170" t="s">
        <v>179</v>
      </c>
      <c r="F704" s="186" t="s">
        <v>2792</v>
      </c>
      <c r="I704" s="95"/>
      <c r="L704" s="31"/>
      <c r="M704" s="187"/>
      <c r="N704" s="54"/>
      <c r="O704" s="54"/>
      <c r="P704" s="54"/>
      <c r="Q704" s="54"/>
      <c r="R704" s="54"/>
      <c r="S704" s="54"/>
      <c r="T704" s="55"/>
      <c r="AT704" s="16" t="s">
        <v>179</v>
      </c>
      <c r="AU704" s="16" t="s">
        <v>74</v>
      </c>
    </row>
    <row r="705" spans="2:65" s="1" customFormat="1" ht="16.5" customHeight="1">
      <c r="B705" s="155"/>
      <c r="C705" s="156" t="s">
        <v>1509</v>
      </c>
      <c r="D705" s="156" t="s">
        <v>161</v>
      </c>
      <c r="E705" s="157" t="s">
        <v>2793</v>
      </c>
      <c r="F705" s="158" t="s">
        <v>2794</v>
      </c>
      <c r="G705" s="159" t="s">
        <v>2795</v>
      </c>
      <c r="H705" s="160">
        <v>1</v>
      </c>
      <c r="I705" s="161"/>
      <c r="J705" s="162">
        <f>ROUND(I705*H705,2)</f>
        <v>0</v>
      </c>
      <c r="K705" s="158" t="s">
        <v>1</v>
      </c>
      <c r="L705" s="31"/>
      <c r="M705" s="163" t="s">
        <v>1</v>
      </c>
      <c r="N705" s="164" t="s">
        <v>36</v>
      </c>
      <c r="O705" s="54"/>
      <c r="P705" s="165">
        <f>O705*H705</f>
        <v>0</v>
      </c>
      <c r="Q705" s="165">
        <v>0</v>
      </c>
      <c r="R705" s="165">
        <f>Q705*H705</f>
        <v>0</v>
      </c>
      <c r="S705" s="165">
        <v>0</v>
      </c>
      <c r="T705" s="166">
        <f>S705*H705</f>
        <v>0</v>
      </c>
      <c r="AR705" s="167" t="s">
        <v>737</v>
      </c>
      <c r="AT705" s="167" t="s">
        <v>161</v>
      </c>
      <c r="AU705" s="167" t="s">
        <v>74</v>
      </c>
      <c r="AY705" s="16" t="s">
        <v>159</v>
      </c>
      <c r="BE705" s="168">
        <f>IF(N705="základná",J705,0)</f>
        <v>0</v>
      </c>
      <c r="BF705" s="168">
        <f>IF(N705="znížená",J705,0)</f>
        <v>0</v>
      </c>
      <c r="BG705" s="168">
        <f>IF(N705="zákl. prenesená",J705,0)</f>
        <v>0</v>
      </c>
      <c r="BH705" s="168">
        <f>IF(N705="zníž. prenesená",J705,0)</f>
        <v>0</v>
      </c>
      <c r="BI705" s="168">
        <f>IF(N705="nulová",J705,0)</f>
        <v>0</v>
      </c>
      <c r="BJ705" s="16" t="s">
        <v>82</v>
      </c>
      <c r="BK705" s="168">
        <f>ROUND(I705*H705,2)</f>
        <v>0</v>
      </c>
      <c r="BL705" s="16" t="s">
        <v>737</v>
      </c>
      <c r="BM705" s="167" t="s">
        <v>2796</v>
      </c>
    </row>
    <row r="706" spans="2:65" s="1" customFormat="1" ht="28.8">
      <c r="B706" s="31"/>
      <c r="D706" s="170" t="s">
        <v>179</v>
      </c>
      <c r="F706" s="186" t="s">
        <v>2784</v>
      </c>
      <c r="I706" s="95"/>
      <c r="L706" s="31"/>
      <c r="M706" s="187"/>
      <c r="N706" s="54"/>
      <c r="O706" s="54"/>
      <c r="P706" s="54"/>
      <c r="Q706" s="54"/>
      <c r="R706" s="54"/>
      <c r="S706" s="54"/>
      <c r="T706" s="55"/>
      <c r="AT706" s="16" t="s">
        <v>179</v>
      </c>
      <c r="AU706" s="16" t="s">
        <v>74</v>
      </c>
    </row>
    <row r="707" spans="2:65" s="1" customFormat="1" ht="16.5" customHeight="1">
      <c r="B707" s="155"/>
      <c r="C707" s="156" t="s">
        <v>2797</v>
      </c>
      <c r="D707" s="156" t="s">
        <v>161</v>
      </c>
      <c r="E707" s="157" t="s">
        <v>2798</v>
      </c>
      <c r="F707" s="158" t="s">
        <v>2799</v>
      </c>
      <c r="G707" s="159" t="s">
        <v>2765</v>
      </c>
      <c r="H707" s="160">
        <v>1</v>
      </c>
      <c r="I707" s="161"/>
      <c r="J707" s="162">
        <f>ROUND(I707*H707,2)</f>
        <v>0</v>
      </c>
      <c r="K707" s="158" t="s">
        <v>1</v>
      </c>
      <c r="L707" s="31"/>
      <c r="M707" s="163" t="s">
        <v>1</v>
      </c>
      <c r="N707" s="164" t="s">
        <v>36</v>
      </c>
      <c r="O707" s="54"/>
      <c r="P707" s="165">
        <f>O707*H707</f>
        <v>0</v>
      </c>
      <c r="Q707" s="165">
        <v>0</v>
      </c>
      <c r="R707" s="165">
        <f>Q707*H707</f>
        <v>0</v>
      </c>
      <c r="S707" s="165">
        <v>0</v>
      </c>
      <c r="T707" s="166">
        <f>S707*H707</f>
        <v>0</v>
      </c>
      <c r="AR707" s="167" t="s">
        <v>737</v>
      </c>
      <c r="AT707" s="167" t="s">
        <v>161</v>
      </c>
      <c r="AU707" s="167" t="s">
        <v>74</v>
      </c>
      <c r="AY707" s="16" t="s">
        <v>159</v>
      </c>
      <c r="BE707" s="168">
        <f>IF(N707="základná",J707,0)</f>
        <v>0</v>
      </c>
      <c r="BF707" s="168">
        <f>IF(N707="znížená",J707,0)</f>
        <v>0</v>
      </c>
      <c r="BG707" s="168">
        <f>IF(N707="zákl. prenesená",J707,0)</f>
        <v>0</v>
      </c>
      <c r="BH707" s="168">
        <f>IF(N707="zníž. prenesená",J707,0)</f>
        <v>0</v>
      </c>
      <c r="BI707" s="168">
        <f>IF(N707="nulová",J707,0)</f>
        <v>0</v>
      </c>
      <c r="BJ707" s="16" t="s">
        <v>82</v>
      </c>
      <c r="BK707" s="168">
        <f>ROUND(I707*H707,2)</f>
        <v>0</v>
      </c>
      <c r="BL707" s="16" t="s">
        <v>737</v>
      </c>
      <c r="BM707" s="167" t="s">
        <v>2800</v>
      </c>
    </row>
    <row r="708" spans="2:65" s="1" customFormat="1" ht="38.4">
      <c r="B708" s="31"/>
      <c r="D708" s="170" t="s">
        <v>179</v>
      </c>
      <c r="F708" s="186" t="s">
        <v>2801</v>
      </c>
      <c r="I708" s="95"/>
      <c r="L708" s="31"/>
      <c r="M708" s="187"/>
      <c r="N708" s="54"/>
      <c r="O708" s="54"/>
      <c r="P708" s="54"/>
      <c r="Q708" s="54"/>
      <c r="R708" s="54"/>
      <c r="S708" s="54"/>
      <c r="T708" s="55"/>
      <c r="AT708" s="16" t="s">
        <v>179</v>
      </c>
      <c r="AU708" s="16" t="s">
        <v>74</v>
      </c>
    </row>
    <row r="709" spans="2:65" s="11" customFormat="1" ht="25.95" customHeight="1">
      <c r="B709" s="142"/>
      <c r="D709" s="143" t="s">
        <v>69</v>
      </c>
      <c r="E709" s="144" t="s">
        <v>2802</v>
      </c>
      <c r="F709" s="144" t="s">
        <v>2803</v>
      </c>
      <c r="I709" s="145"/>
      <c r="J709" s="146">
        <f>BK709</f>
        <v>0</v>
      </c>
      <c r="L709" s="142"/>
      <c r="M709" s="147"/>
      <c r="N709" s="148"/>
      <c r="O709" s="148"/>
      <c r="P709" s="149">
        <f>P710+SUM(P711:P748)</f>
        <v>0</v>
      </c>
      <c r="Q709" s="148"/>
      <c r="R709" s="149">
        <f>R710+SUM(R711:R748)</f>
        <v>0</v>
      </c>
      <c r="S709" s="148"/>
      <c r="T709" s="150">
        <f>T710+SUM(T711:T748)</f>
        <v>0</v>
      </c>
      <c r="AR709" s="143" t="s">
        <v>175</v>
      </c>
      <c r="AT709" s="151" t="s">
        <v>69</v>
      </c>
      <c r="AU709" s="151" t="s">
        <v>70</v>
      </c>
      <c r="AY709" s="143" t="s">
        <v>159</v>
      </c>
      <c r="BK709" s="152">
        <f>BK710+SUM(BK711:BK748)</f>
        <v>0</v>
      </c>
    </row>
    <row r="710" spans="2:65" s="1" customFormat="1" ht="24" customHeight="1">
      <c r="B710" s="155"/>
      <c r="C710" s="195" t="s">
        <v>1513</v>
      </c>
      <c r="D710" s="195" t="s">
        <v>224</v>
      </c>
      <c r="E710" s="196" t="s">
        <v>2804</v>
      </c>
      <c r="F710" s="197" t="s">
        <v>2805</v>
      </c>
      <c r="G710" s="198" t="s">
        <v>355</v>
      </c>
      <c r="H710" s="199">
        <v>10</v>
      </c>
      <c r="I710" s="200"/>
      <c r="J710" s="201">
        <f>ROUND(I710*H710,2)</f>
        <v>0</v>
      </c>
      <c r="K710" s="197" t="s">
        <v>1</v>
      </c>
      <c r="L710" s="202"/>
      <c r="M710" s="203" t="s">
        <v>1</v>
      </c>
      <c r="N710" s="204" t="s">
        <v>36</v>
      </c>
      <c r="O710" s="54"/>
      <c r="P710" s="165">
        <f>O710*H710</f>
        <v>0</v>
      </c>
      <c r="Q710" s="165">
        <v>0</v>
      </c>
      <c r="R710" s="165">
        <f>Q710*H710</f>
        <v>0</v>
      </c>
      <c r="S710" s="165">
        <v>0</v>
      </c>
      <c r="T710" s="166">
        <f>S710*H710</f>
        <v>0</v>
      </c>
      <c r="AR710" s="167" t="s">
        <v>1370</v>
      </c>
      <c r="AT710" s="167" t="s">
        <v>224</v>
      </c>
      <c r="AU710" s="167" t="s">
        <v>74</v>
      </c>
      <c r="AY710" s="16" t="s">
        <v>159</v>
      </c>
      <c r="BE710" s="168">
        <f>IF(N710="základná",J710,0)</f>
        <v>0</v>
      </c>
      <c r="BF710" s="168">
        <f>IF(N710="znížená",J710,0)</f>
        <v>0</v>
      </c>
      <c r="BG710" s="168">
        <f>IF(N710="zákl. prenesená",J710,0)</f>
        <v>0</v>
      </c>
      <c r="BH710" s="168">
        <f>IF(N710="zníž. prenesená",J710,0)</f>
        <v>0</v>
      </c>
      <c r="BI710" s="168">
        <f>IF(N710="nulová",J710,0)</f>
        <v>0</v>
      </c>
      <c r="BJ710" s="16" t="s">
        <v>82</v>
      </c>
      <c r="BK710" s="168">
        <f>ROUND(I710*H710,2)</f>
        <v>0</v>
      </c>
      <c r="BL710" s="16" t="s">
        <v>737</v>
      </c>
      <c r="BM710" s="167" t="s">
        <v>2806</v>
      </c>
    </row>
    <row r="711" spans="2:65" s="1" customFormat="1" ht="67.2">
      <c r="B711" s="31"/>
      <c r="D711" s="170" t="s">
        <v>179</v>
      </c>
      <c r="F711" s="186" t="s">
        <v>2807</v>
      </c>
      <c r="I711" s="95"/>
      <c r="L711" s="31"/>
      <c r="M711" s="187"/>
      <c r="N711" s="54"/>
      <c r="O711" s="54"/>
      <c r="P711" s="54"/>
      <c r="Q711" s="54"/>
      <c r="R711" s="54"/>
      <c r="S711" s="54"/>
      <c r="T711" s="55"/>
      <c r="AT711" s="16" t="s">
        <v>179</v>
      </c>
      <c r="AU711" s="16" t="s">
        <v>74</v>
      </c>
    </row>
    <row r="712" spans="2:65" s="1" customFormat="1" ht="24" customHeight="1">
      <c r="B712" s="155"/>
      <c r="C712" s="195" t="s">
        <v>2808</v>
      </c>
      <c r="D712" s="195" t="s">
        <v>224</v>
      </c>
      <c r="E712" s="196" t="s">
        <v>2809</v>
      </c>
      <c r="F712" s="197" t="s">
        <v>2810</v>
      </c>
      <c r="G712" s="198" t="s">
        <v>355</v>
      </c>
      <c r="H712" s="199">
        <v>10</v>
      </c>
      <c r="I712" s="200"/>
      <c r="J712" s="201">
        <f>ROUND(I712*H712,2)</f>
        <v>0</v>
      </c>
      <c r="K712" s="197" t="s">
        <v>1</v>
      </c>
      <c r="L712" s="202"/>
      <c r="M712" s="203" t="s">
        <v>1</v>
      </c>
      <c r="N712" s="204" t="s">
        <v>36</v>
      </c>
      <c r="O712" s="54"/>
      <c r="P712" s="165">
        <f>O712*H712</f>
        <v>0</v>
      </c>
      <c r="Q712" s="165">
        <v>0</v>
      </c>
      <c r="R712" s="165">
        <f>Q712*H712</f>
        <v>0</v>
      </c>
      <c r="S712" s="165">
        <v>0</v>
      </c>
      <c r="T712" s="166">
        <f>S712*H712</f>
        <v>0</v>
      </c>
      <c r="AR712" s="167" t="s">
        <v>1370</v>
      </c>
      <c r="AT712" s="167" t="s">
        <v>224</v>
      </c>
      <c r="AU712" s="167" t="s">
        <v>74</v>
      </c>
      <c r="AY712" s="16" t="s">
        <v>159</v>
      </c>
      <c r="BE712" s="168">
        <f>IF(N712="základná",J712,0)</f>
        <v>0</v>
      </c>
      <c r="BF712" s="168">
        <f>IF(N712="znížená",J712,0)</f>
        <v>0</v>
      </c>
      <c r="BG712" s="168">
        <f>IF(N712="zákl. prenesená",J712,0)</f>
        <v>0</v>
      </c>
      <c r="BH712" s="168">
        <f>IF(N712="zníž. prenesená",J712,0)</f>
        <v>0</v>
      </c>
      <c r="BI712" s="168">
        <f>IF(N712="nulová",J712,0)</f>
        <v>0</v>
      </c>
      <c r="BJ712" s="16" t="s">
        <v>82</v>
      </c>
      <c r="BK712" s="168">
        <f>ROUND(I712*H712,2)</f>
        <v>0</v>
      </c>
      <c r="BL712" s="16" t="s">
        <v>737</v>
      </c>
      <c r="BM712" s="167" t="s">
        <v>2811</v>
      </c>
    </row>
    <row r="713" spans="2:65" s="1" customFormat="1" ht="48">
      <c r="B713" s="31"/>
      <c r="D713" s="170" t="s">
        <v>179</v>
      </c>
      <c r="F713" s="186" t="s">
        <v>2812</v>
      </c>
      <c r="I713" s="95"/>
      <c r="L713" s="31"/>
      <c r="M713" s="187"/>
      <c r="N713" s="54"/>
      <c r="O713" s="54"/>
      <c r="P713" s="54"/>
      <c r="Q713" s="54"/>
      <c r="R713" s="54"/>
      <c r="S713" s="54"/>
      <c r="T713" s="55"/>
      <c r="AT713" s="16" t="s">
        <v>179</v>
      </c>
      <c r="AU713" s="16" t="s">
        <v>74</v>
      </c>
    </row>
    <row r="714" spans="2:65" s="1" customFormat="1" ht="24" customHeight="1">
      <c r="B714" s="155"/>
      <c r="C714" s="195" t="s">
        <v>1516</v>
      </c>
      <c r="D714" s="195" t="s">
        <v>224</v>
      </c>
      <c r="E714" s="196" t="s">
        <v>2813</v>
      </c>
      <c r="F714" s="197" t="s">
        <v>2814</v>
      </c>
      <c r="G714" s="198" t="s">
        <v>355</v>
      </c>
      <c r="H714" s="199">
        <v>166</v>
      </c>
      <c r="I714" s="200"/>
      <c r="J714" s="201">
        <f>ROUND(I714*H714,2)</f>
        <v>0</v>
      </c>
      <c r="K714" s="197" t="s">
        <v>1</v>
      </c>
      <c r="L714" s="202"/>
      <c r="M714" s="203" t="s">
        <v>1</v>
      </c>
      <c r="N714" s="204" t="s">
        <v>36</v>
      </c>
      <c r="O714" s="54"/>
      <c r="P714" s="165">
        <f>O714*H714</f>
        <v>0</v>
      </c>
      <c r="Q714" s="165">
        <v>0</v>
      </c>
      <c r="R714" s="165">
        <f>Q714*H714</f>
        <v>0</v>
      </c>
      <c r="S714" s="165">
        <v>0</v>
      </c>
      <c r="T714" s="166">
        <f>S714*H714</f>
        <v>0</v>
      </c>
      <c r="AR714" s="167" t="s">
        <v>1370</v>
      </c>
      <c r="AT714" s="167" t="s">
        <v>224</v>
      </c>
      <c r="AU714" s="167" t="s">
        <v>74</v>
      </c>
      <c r="AY714" s="16" t="s">
        <v>159</v>
      </c>
      <c r="BE714" s="168">
        <f>IF(N714="základná",J714,0)</f>
        <v>0</v>
      </c>
      <c r="BF714" s="168">
        <f>IF(N714="znížená",J714,0)</f>
        <v>0</v>
      </c>
      <c r="BG714" s="168">
        <f>IF(N714="zákl. prenesená",J714,0)</f>
        <v>0</v>
      </c>
      <c r="BH714" s="168">
        <f>IF(N714="zníž. prenesená",J714,0)</f>
        <v>0</v>
      </c>
      <c r="BI714" s="168">
        <f>IF(N714="nulová",J714,0)</f>
        <v>0</v>
      </c>
      <c r="BJ714" s="16" t="s">
        <v>82</v>
      </c>
      <c r="BK714" s="168">
        <f>ROUND(I714*H714,2)</f>
        <v>0</v>
      </c>
      <c r="BL714" s="16" t="s">
        <v>737</v>
      </c>
      <c r="BM714" s="167" t="s">
        <v>2815</v>
      </c>
    </row>
    <row r="715" spans="2:65" s="1" customFormat="1" ht="67.2">
      <c r="B715" s="31"/>
      <c r="D715" s="170" t="s">
        <v>179</v>
      </c>
      <c r="F715" s="186" t="s">
        <v>2816</v>
      </c>
      <c r="I715" s="95"/>
      <c r="L715" s="31"/>
      <c r="M715" s="187"/>
      <c r="N715" s="54"/>
      <c r="O715" s="54"/>
      <c r="P715" s="54"/>
      <c r="Q715" s="54"/>
      <c r="R715" s="54"/>
      <c r="S715" s="54"/>
      <c r="T715" s="55"/>
      <c r="AT715" s="16" t="s">
        <v>179</v>
      </c>
      <c r="AU715" s="16" t="s">
        <v>74</v>
      </c>
    </row>
    <row r="716" spans="2:65" s="1" customFormat="1" ht="24" customHeight="1">
      <c r="B716" s="155"/>
      <c r="C716" s="195" t="s">
        <v>2817</v>
      </c>
      <c r="D716" s="195" t="s">
        <v>224</v>
      </c>
      <c r="E716" s="196" t="s">
        <v>2818</v>
      </c>
      <c r="F716" s="197" t="s">
        <v>2819</v>
      </c>
      <c r="G716" s="198" t="s">
        <v>355</v>
      </c>
      <c r="H716" s="199">
        <v>14</v>
      </c>
      <c r="I716" s="200"/>
      <c r="J716" s="201">
        <f>ROUND(I716*H716,2)</f>
        <v>0</v>
      </c>
      <c r="K716" s="197" t="s">
        <v>1</v>
      </c>
      <c r="L716" s="202"/>
      <c r="M716" s="203" t="s">
        <v>1</v>
      </c>
      <c r="N716" s="204" t="s">
        <v>36</v>
      </c>
      <c r="O716" s="54"/>
      <c r="P716" s="165">
        <f>O716*H716</f>
        <v>0</v>
      </c>
      <c r="Q716" s="165">
        <v>0</v>
      </c>
      <c r="R716" s="165">
        <f>Q716*H716</f>
        <v>0</v>
      </c>
      <c r="S716" s="165">
        <v>0</v>
      </c>
      <c r="T716" s="166">
        <f>S716*H716</f>
        <v>0</v>
      </c>
      <c r="AR716" s="167" t="s">
        <v>1370</v>
      </c>
      <c r="AT716" s="167" t="s">
        <v>224</v>
      </c>
      <c r="AU716" s="167" t="s">
        <v>74</v>
      </c>
      <c r="AY716" s="16" t="s">
        <v>159</v>
      </c>
      <c r="BE716" s="168">
        <f>IF(N716="základná",J716,0)</f>
        <v>0</v>
      </c>
      <c r="BF716" s="168">
        <f>IF(N716="znížená",J716,0)</f>
        <v>0</v>
      </c>
      <c r="BG716" s="168">
        <f>IF(N716="zákl. prenesená",J716,0)</f>
        <v>0</v>
      </c>
      <c r="BH716" s="168">
        <f>IF(N716="zníž. prenesená",J716,0)</f>
        <v>0</v>
      </c>
      <c r="BI716" s="168">
        <f>IF(N716="nulová",J716,0)</f>
        <v>0</v>
      </c>
      <c r="BJ716" s="16" t="s">
        <v>82</v>
      </c>
      <c r="BK716" s="168">
        <f>ROUND(I716*H716,2)</f>
        <v>0</v>
      </c>
      <c r="BL716" s="16" t="s">
        <v>737</v>
      </c>
      <c r="BM716" s="167" t="s">
        <v>2820</v>
      </c>
    </row>
    <row r="717" spans="2:65" s="1" customFormat="1" ht="28.8">
      <c r="B717" s="31"/>
      <c r="D717" s="170" t="s">
        <v>179</v>
      </c>
      <c r="F717" s="186" t="s">
        <v>2821</v>
      </c>
      <c r="I717" s="95"/>
      <c r="L717" s="31"/>
      <c r="M717" s="187"/>
      <c r="N717" s="54"/>
      <c r="O717" s="54"/>
      <c r="P717" s="54"/>
      <c r="Q717" s="54"/>
      <c r="R717" s="54"/>
      <c r="S717" s="54"/>
      <c r="T717" s="55"/>
      <c r="AT717" s="16" t="s">
        <v>179</v>
      </c>
      <c r="AU717" s="16" t="s">
        <v>74</v>
      </c>
    </row>
    <row r="718" spans="2:65" s="1" customFormat="1" ht="36" customHeight="1">
      <c r="B718" s="155"/>
      <c r="C718" s="195" t="s">
        <v>1520</v>
      </c>
      <c r="D718" s="195" t="s">
        <v>224</v>
      </c>
      <c r="E718" s="196" t="s">
        <v>2822</v>
      </c>
      <c r="F718" s="197" t="s">
        <v>2823</v>
      </c>
      <c r="G718" s="198" t="s">
        <v>355</v>
      </c>
      <c r="H718" s="199">
        <v>51</v>
      </c>
      <c r="I718" s="200"/>
      <c r="J718" s="201">
        <f>ROUND(I718*H718,2)</f>
        <v>0</v>
      </c>
      <c r="K718" s="197" t="s">
        <v>1</v>
      </c>
      <c r="L718" s="202"/>
      <c r="M718" s="203" t="s">
        <v>1</v>
      </c>
      <c r="N718" s="204" t="s">
        <v>36</v>
      </c>
      <c r="O718" s="54"/>
      <c r="P718" s="165">
        <f>O718*H718</f>
        <v>0</v>
      </c>
      <c r="Q718" s="165">
        <v>0</v>
      </c>
      <c r="R718" s="165">
        <f>Q718*H718</f>
        <v>0</v>
      </c>
      <c r="S718" s="165">
        <v>0</v>
      </c>
      <c r="T718" s="166">
        <f>S718*H718</f>
        <v>0</v>
      </c>
      <c r="AR718" s="167" t="s">
        <v>1370</v>
      </c>
      <c r="AT718" s="167" t="s">
        <v>224</v>
      </c>
      <c r="AU718" s="167" t="s">
        <v>74</v>
      </c>
      <c r="AY718" s="16" t="s">
        <v>159</v>
      </c>
      <c r="BE718" s="168">
        <f>IF(N718="základná",J718,0)</f>
        <v>0</v>
      </c>
      <c r="BF718" s="168">
        <f>IF(N718="znížená",J718,0)</f>
        <v>0</v>
      </c>
      <c r="BG718" s="168">
        <f>IF(N718="zákl. prenesená",J718,0)</f>
        <v>0</v>
      </c>
      <c r="BH718" s="168">
        <f>IF(N718="zníž. prenesená",J718,0)</f>
        <v>0</v>
      </c>
      <c r="BI718" s="168">
        <f>IF(N718="nulová",J718,0)</f>
        <v>0</v>
      </c>
      <c r="BJ718" s="16" t="s">
        <v>82</v>
      </c>
      <c r="BK718" s="168">
        <f>ROUND(I718*H718,2)</f>
        <v>0</v>
      </c>
      <c r="BL718" s="16" t="s">
        <v>737</v>
      </c>
      <c r="BM718" s="167" t="s">
        <v>2824</v>
      </c>
    </row>
    <row r="719" spans="2:65" s="1" customFormat="1" ht="105.6">
      <c r="B719" s="31"/>
      <c r="D719" s="170" t="s">
        <v>179</v>
      </c>
      <c r="F719" s="186" t="s">
        <v>2825</v>
      </c>
      <c r="I719" s="95"/>
      <c r="L719" s="31"/>
      <c r="M719" s="187"/>
      <c r="N719" s="54"/>
      <c r="O719" s="54"/>
      <c r="P719" s="54"/>
      <c r="Q719" s="54"/>
      <c r="R719" s="54"/>
      <c r="S719" s="54"/>
      <c r="T719" s="55"/>
      <c r="AT719" s="16" t="s">
        <v>179</v>
      </c>
      <c r="AU719" s="16" t="s">
        <v>74</v>
      </c>
    </row>
    <row r="720" spans="2:65" s="1" customFormat="1" ht="24" customHeight="1">
      <c r="B720" s="155"/>
      <c r="C720" s="195" t="s">
        <v>2826</v>
      </c>
      <c r="D720" s="195" t="s">
        <v>224</v>
      </c>
      <c r="E720" s="196" t="s">
        <v>2827</v>
      </c>
      <c r="F720" s="197" t="s">
        <v>2828</v>
      </c>
      <c r="G720" s="198" t="s">
        <v>355</v>
      </c>
      <c r="H720" s="199">
        <v>220</v>
      </c>
      <c r="I720" s="200"/>
      <c r="J720" s="201">
        <f>ROUND(I720*H720,2)</f>
        <v>0</v>
      </c>
      <c r="K720" s="197" t="s">
        <v>1</v>
      </c>
      <c r="L720" s="202"/>
      <c r="M720" s="203" t="s">
        <v>1</v>
      </c>
      <c r="N720" s="204" t="s">
        <v>36</v>
      </c>
      <c r="O720" s="54"/>
      <c r="P720" s="165">
        <f>O720*H720</f>
        <v>0</v>
      </c>
      <c r="Q720" s="165">
        <v>0</v>
      </c>
      <c r="R720" s="165">
        <f>Q720*H720</f>
        <v>0</v>
      </c>
      <c r="S720" s="165">
        <v>0</v>
      </c>
      <c r="T720" s="166">
        <f>S720*H720</f>
        <v>0</v>
      </c>
      <c r="AR720" s="167" t="s">
        <v>1370</v>
      </c>
      <c r="AT720" s="167" t="s">
        <v>224</v>
      </c>
      <c r="AU720" s="167" t="s">
        <v>74</v>
      </c>
      <c r="AY720" s="16" t="s">
        <v>159</v>
      </c>
      <c r="BE720" s="168">
        <f>IF(N720="základná",J720,0)</f>
        <v>0</v>
      </c>
      <c r="BF720" s="168">
        <f>IF(N720="znížená",J720,0)</f>
        <v>0</v>
      </c>
      <c r="BG720" s="168">
        <f>IF(N720="zákl. prenesená",J720,0)</f>
        <v>0</v>
      </c>
      <c r="BH720" s="168">
        <f>IF(N720="zníž. prenesená",J720,0)</f>
        <v>0</v>
      </c>
      <c r="BI720" s="168">
        <f>IF(N720="nulová",J720,0)</f>
        <v>0</v>
      </c>
      <c r="BJ720" s="16" t="s">
        <v>82</v>
      </c>
      <c r="BK720" s="168">
        <f>ROUND(I720*H720,2)</f>
        <v>0</v>
      </c>
      <c r="BL720" s="16" t="s">
        <v>737</v>
      </c>
      <c r="BM720" s="167" t="s">
        <v>2829</v>
      </c>
    </row>
    <row r="721" spans="2:65" s="1" customFormat="1" ht="96">
      <c r="B721" s="31"/>
      <c r="D721" s="170" t="s">
        <v>179</v>
      </c>
      <c r="F721" s="186" t="s">
        <v>2830</v>
      </c>
      <c r="I721" s="95"/>
      <c r="L721" s="31"/>
      <c r="M721" s="187"/>
      <c r="N721" s="54"/>
      <c r="O721" s="54"/>
      <c r="P721" s="54"/>
      <c r="Q721" s="54"/>
      <c r="R721" s="54"/>
      <c r="S721" s="54"/>
      <c r="T721" s="55"/>
      <c r="AT721" s="16" t="s">
        <v>179</v>
      </c>
      <c r="AU721" s="16" t="s">
        <v>74</v>
      </c>
    </row>
    <row r="722" spans="2:65" s="1" customFormat="1" ht="24" customHeight="1">
      <c r="B722" s="155"/>
      <c r="C722" s="195" t="s">
        <v>1523</v>
      </c>
      <c r="D722" s="195" t="s">
        <v>224</v>
      </c>
      <c r="E722" s="196" t="s">
        <v>2831</v>
      </c>
      <c r="F722" s="197" t="s">
        <v>2832</v>
      </c>
      <c r="G722" s="198" t="s">
        <v>355</v>
      </c>
      <c r="H722" s="199">
        <v>3</v>
      </c>
      <c r="I722" s="200"/>
      <c r="J722" s="201">
        <f>ROUND(I722*H722,2)</f>
        <v>0</v>
      </c>
      <c r="K722" s="197" t="s">
        <v>1</v>
      </c>
      <c r="L722" s="202"/>
      <c r="M722" s="203" t="s">
        <v>1</v>
      </c>
      <c r="N722" s="204" t="s">
        <v>36</v>
      </c>
      <c r="O722" s="54"/>
      <c r="P722" s="165">
        <f>O722*H722</f>
        <v>0</v>
      </c>
      <c r="Q722" s="165">
        <v>0</v>
      </c>
      <c r="R722" s="165">
        <f>Q722*H722</f>
        <v>0</v>
      </c>
      <c r="S722" s="165">
        <v>0</v>
      </c>
      <c r="T722" s="166">
        <f>S722*H722</f>
        <v>0</v>
      </c>
      <c r="AR722" s="167" t="s">
        <v>1370</v>
      </c>
      <c r="AT722" s="167" t="s">
        <v>224</v>
      </c>
      <c r="AU722" s="167" t="s">
        <v>74</v>
      </c>
      <c r="AY722" s="16" t="s">
        <v>159</v>
      </c>
      <c r="BE722" s="168">
        <f>IF(N722="základná",J722,0)</f>
        <v>0</v>
      </c>
      <c r="BF722" s="168">
        <f>IF(N722="znížená",J722,0)</f>
        <v>0</v>
      </c>
      <c r="BG722" s="168">
        <f>IF(N722="zákl. prenesená",J722,0)</f>
        <v>0</v>
      </c>
      <c r="BH722" s="168">
        <f>IF(N722="zníž. prenesená",J722,0)</f>
        <v>0</v>
      </c>
      <c r="BI722" s="168">
        <f>IF(N722="nulová",J722,0)</f>
        <v>0</v>
      </c>
      <c r="BJ722" s="16" t="s">
        <v>82</v>
      </c>
      <c r="BK722" s="168">
        <f>ROUND(I722*H722,2)</f>
        <v>0</v>
      </c>
      <c r="BL722" s="16" t="s">
        <v>737</v>
      </c>
      <c r="BM722" s="167" t="s">
        <v>2833</v>
      </c>
    </row>
    <row r="723" spans="2:65" s="1" customFormat="1" ht="38.4">
      <c r="B723" s="31"/>
      <c r="D723" s="170" t="s">
        <v>179</v>
      </c>
      <c r="F723" s="186" t="s">
        <v>2834</v>
      </c>
      <c r="I723" s="95"/>
      <c r="L723" s="31"/>
      <c r="M723" s="187"/>
      <c r="N723" s="54"/>
      <c r="O723" s="54"/>
      <c r="P723" s="54"/>
      <c r="Q723" s="54"/>
      <c r="R723" s="54"/>
      <c r="S723" s="54"/>
      <c r="T723" s="55"/>
      <c r="AT723" s="16" t="s">
        <v>179</v>
      </c>
      <c r="AU723" s="16" t="s">
        <v>74</v>
      </c>
    </row>
    <row r="724" spans="2:65" s="1" customFormat="1" ht="24" customHeight="1">
      <c r="B724" s="155"/>
      <c r="C724" s="195" t="s">
        <v>2835</v>
      </c>
      <c r="D724" s="195" t="s">
        <v>224</v>
      </c>
      <c r="E724" s="196" t="s">
        <v>2836</v>
      </c>
      <c r="F724" s="197" t="s">
        <v>2837</v>
      </c>
      <c r="G724" s="198" t="s">
        <v>355</v>
      </c>
      <c r="H724" s="199">
        <v>9</v>
      </c>
      <c r="I724" s="200"/>
      <c r="J724" s="201">
        <f>ROUND(I724*H724,2)</f>
        <v>0</v>
      </c>
      <c r="K724" s="197" t="s">
        <v>1</v>
      </c>
      <c r="L724" s="202"/>
      <c r="M724" s="203" t="s">
        <v>1</v>
      </c>
      <c r="N724" s="204" t="s">
        <v>36</v>
      </c>
      <c r="O724" s="54"/>
      <c r="P724" s="165">
        <f>O724*H724</f>
        <v>0</v>
      </c>
      <c r="Q724" s="165">
        <v>0</v>
      </c>
      <c r="R724" s="165">
        <f>Q724*H724</f>
        <v>0</v>
      </c>
      <c r="S724" s="165">
        <v>0</v>
      </c>
      <c r="T724" s="166">
        <f>S724*H724</f>
        <v>0</v>
      </c>
      <c r="AR724" s="167" t="s">
        <v>1370</v>
      </c>
      <c r="AT724" s="167" t="s">
        <v>224</v>
      </c>
      <c r="AU724" s="167" t="s">
        <v>74</v>
      </c>
      <c r="AY724" s="16" t="s">
        <v>159</v>
      </c>
      <c r="BE724" s="168">
        <f>IF(N724="základná",J724,0)</f>
        <v>0</v>
      </c>
      <c r="BF724" s="168">
        <f>IF(N724="znížená",J724,0)</f>
        <v>0</v>
      </c>
      <c r="BG724" s="168">
        <f>IF(N724="zákl. prenesená",J724,0)</f>
        <v>0</v>
      </c>
      <c r="BH724" s="168">
        <f>IF(N724="zníž. prenesená",J724,0)</f>
        <v>0</v>
      </c>
      <c r="BI724" s="168">
        <f>IF(N724="nulová",J724,0)</f>
        <v>0</v>
      </c>
      <c r="BJ724" s="16" t="s">
        <v>82</v>
      </c>
      <c r="BK724" s="168">
        <f>ROUND(I724*H724,2)</f>
        <v>0</v>
      </c>
      <c r="BL724" s="16" t="s">
        <v>737</v>
      </c>
      <c r="BM724" s="167" t="s">
        <v>2838</v>
      </c>
    </row>
    <row r="725" spans="2:65" s="1" customFormat="1" ht="38.4">
      <c r="B725" s="31"/>
      <c r="D725" s="170" t="s">
        <v>179</v>
      </c>
      <c r="F725" s="186" t="s">
        <v>2839</v>
      </c>
      <c r="I725" s="95"/>
      <c r="L725" s="31"/>
      <c r="M725" s="187"/>
      <c r="N725" s="54"/>
      <c r="O725" s="54"/>
      <c r="P725" s="54"/>
      <c r="Q725" s="54"/>
      <c r="R725" s="54"/>
      <c r="S725" s="54"/>
      <c r="T725" s="55"/>
      <c r="AT725" s="16" t="s">
        <v>179</v>
      </c>
      <c r="AU725" s="16" t="s">
        <v>74</v>
      </c>
    </row>
    <row r="726" spans="2:65" s="1" customFormat="1" ht="24" customHeight="1">
      <c r="B726" s="155"/>
      <c r="C726" s="195" t="s">
        <v>1527</v>
      </c>
      <c r="D726" s="195" t="s">
        <v>224</v>
      </c>
      <c r="E726" s="196" t="s">
        <v>2840</v>
      </c>
      <c r="F726" s="197" t="s">
        <v>2841</v>
      </c>
      <c r="G726" s="198" t="s">
        <v>355</v>
      </c>
      <c r="H726" s="199">
        <v>6</v>
      </c>
      <c r="I726" s="200"/>
      <c r="J726" s="201">
        <f>ROUND(I726*H726,2)</f>
        <v>0</v>
      </c>
      <c r="K726" s="197" t="s">
        <v>1</v>
      </c>
      <c r="L726" s="202"/>
      <c r="M726" s="203" t="s">
        <v>1</v>
      </c>
      <c r="N726" s="204" t="s">
        <v>36</v>
      </c>
      <c r="O726" s="54"/>
      <c r="P726" s="165">
        <f>O726*H726</f>
        <v>0</v>
      </c>
      <c r="Q726" s="165">
        <v>0</v>
      </c>
      <c r="R726" s="165">
        <f>Q726*H726</f>
        <v>0</v>
      </c>
      <c r="S726" s="165">
        <v>0</v>
      </c>
      <c r="T726" s="166">
        <f>S726*H726</f>
        <v>0</v>
      </c>
      <c r="AR726" s="167" t="s">
        <v>1370</v>
      </c>
      <c r="AT726" s="167" t="s">
        <v>224</v>
      </c>
      <c r="AU726" s="167" t="s">
        <v>74</v>
      </c>
      <c r="AY726" s="16" t="s">
        <v>159</v>
      </c>
      <c r="BE726" s="168">
        <f>IF(N726="základná",J726,0)</f>
        <v>0</v>
      </c>
      <c r="BF726" s="168">
        <f>IF(N726="znížená",J726,0)</f>
        <v>0</v>
      </c>
      <c r="BG726" s="168">
        <f>IF(N726="zákl. prenesená",J726,0)</f>
        <v>0</v>
      </c>
      <c r="BH726" s="168">
        <f>IF(N726="zníž. prenesená",J726,0)</f>
        <v>0</v>
      </c>
      <c r="BI726" s="168">
        <f>IF(N726="nulová",J726,0)</f>
        <v>0</v>
      </c>
      <c r="BJ726" s="16" t="s">
        <v>82</v>
      </c>
      <c r="BK726" s="168">
        <f>ROUND(I726*H726,2)</f>
        <v>0</v>
      </c>
      <c r="BL726" s="16" t="s">
        <v>737</v>
      </c>
      <c r="BM726" s="167" t="s">
        <v>2842</v>
      </c>
    </row>
    <row r="727" spans="2:65" s="1" customFormat="1" ht="38.4">
      <c r="B727" s="31"/>
      <c r="D727" s="170" t="s">
        <v>179</v>
      </c>
      <c r="F727" s="186" t="s">
        <v>2843</v>
      </c>
      <c r="I727" s="95"/>
      <c r="L727" s="31"/>
      <c r="M727" s="187"/>
      <c r="N727" s="54"/>
      <c r="O727" s="54"/>
      <c r="P727" s="54"/>
      <c r="Q727" s="54"/>
      <c r="R727" s="54"/>
      <c r="S727" s="54"/>
      <c r="T727" s="55"/>
      <c r="AT727" s="16" t="s">
        <v>179</v>
      </c>
      <c r="AU727" s="16" t="s">
        <v>74</v>
      </c>
    </row>
    <row r="728" spans="2:65" s="1" customFormat="1" ht="24" customHeight="1">
      <c r="B728" s="155"/>
      <c r="C728" s="195" t="s">
        <v>2844</v>
      </c>
      <c r="D728" s="195" t="s">
        <v>224</v>
      </c>
      <c r="E728" s="196" t="s">
        <v>2845</v>
      </c>
      <c r="F728" s="197" t="s">
        <v>2846</v>
      </c>
      <c r="G728" s="198" t="s">
        <v>355</v>
      </c>
      <c r="H728" s="199">
        <v>18</v>
      </c>
      <c r="I728" s="200"/>
      <c r="J728" s="201">
        <f>ROUND(I728*H728,2)</f>
        <v>0</v>
      </c>
      <c r="K728" s="197" t="s">
        <v>1</v>
      </c>
      <c r="L728" s="202"/>
      <c r="M728" s="203" t="s">
        <v>1</v>
      </c>
      <c r="N728" s="204" t="s">
        <v>36</v>
      </c>
      <c r="O728" s="54"/>
      <c r="P728" s="165">
        <f>O728*H728</f>
        <v>0</v>
      </c>
      <c r="Q728" s="165">
        <v>0</v>
      </c>
      <c r="R728" s="165">
        <f>Q728*H728</f>
        <v>0</v>
      </c>
      <c r="S728" s="165">
        <v>0</v>
      </c>
      <c r="T728" s="166">
        <f>S728*H728</f>
        <v>0</v>
      </c>
      <c r="AR728" s="167" t="s">
        <v>1370</v>
      </c>
      <c r="AT728" s="167" t="s">
        <v>224</v>
      </c>
      <c r="AU728" s="167" t="s">
        <v>74</v>
      </c>
      <c r="AY728" s="16" t="s">
        <v>159</v>
      </c>
      <c r="BE728" s="168">
        <f>IF(N728="základná",J728,0)</f>
        <v>0</v>
      </c>
      <c r="BF728" s="168">
        <f>IF(N728="znížená",J728,0)</f>
        <v>0</v>
      </c>
      <c r="BG728" s="168">
        <f>IF(N728="zákl. prenesená",J728,0)</f>
        <v>0</v>
      </c>
      <c r="BH728" s="168">
        <f>IF(N728="zníž. prenesená",J728,0)</f>
        <v>0</v>
      </c>
      <c r="BI728" s="168">
        <f>IF(N728="nulová",J728,0)</f>
        <v>0</v>
      </c>
      <c r="BJ728" s="16" t="s">
        <v>82</v>
      </c>
      <c r="BK728" s="168">
        <f>ROUND(I728*H728,2)</f>
        <v>0</v>
      </c>
      <c r="BL728" s="16" t="s">
        <v>737</v>
      </c>
      <c r="BM728" s="167" t="s">
        <v>2847</v>
      </c>
    </row>
    <row r="729" spans="2:65" s="1" customFormat="1" ht="38.4">
      <c r="B729" s="31"/>
      <c r="D729" s="170" t="s">
        <v>179</v>
      </c>
      <c r="F729" s="186" t="s">
        <v>2843</v>
      </c>
      <c r="I729" s="95"/>
      <c r="L729" s="31"/>
      <c r="M729" s="187"/>
      <c r="N729" s="54"/>
      <c r="O729" s="54"/>
      <c r="P729" s="54"/>
      <c r="Q729" s="54"/>
      <c r="R729" s="54"/>
      <c r="S729" s="54"/>
      <c r="T729" s="55"/>
      <c r="AT729" s="16" t="s">
        <v>179</v>
      </c>
      <c r="AU729" s="16" t="s">
        <v>74</v>
      </c>
    </row>
    <row r="730" spans="2:65" s="1" customFormat="1" ht="24" customHeight="1">
      <c r="B730" s="155"/>
      <c r="C730" s="195" t="s">
        <v>1530</v>
      </c>
      <c r="D730" s="195" t="s">
        <v>224</v>
      </c>
      <c r="E730" s="196" t="s">
        <v>2848</v>
      </c>
      <c r="F730" s="197" t="s">
        <v>2849</v>
      </c>
      <c r="G730" s="198" t="s">
        <v>355</v>
      </c>
      <c r="H730" s="199">
        <v>3</v>
      </c>
      <c r="I730" s="200"/>
      <c r="J730" s="201">
        <f>ROUND(I730*H730,2)</f>
        <v>0</v>
      </c>
      <c r="K730" s="197" t="s">
        <v>1</v>
      </c>
      <c r="L730" s="202"/>
      <c r="M730" s="203" t="s">
        <v>1</v>
      </c>
      <c r="N730" s="204" t="s">
        <v>36</v>
      </c>
      <c r="O730" s="54"/>
      <c r="P730" s="165">
        <f>O730*H730</f>
        <v>0</v>
      </c>
      <c r="Q730" s="165">
        <v>0</v>
      </c>
      <c r="R730" s="165">
        <f>Q730*H730</f>
        <v>0</v>
      </c>
      <c r="S730" s="165">
        <v>0</v>
      </c>
      <c r="T730" s="166">
        <f>S730*H730</f>
        <v>0</v>
      </c>
      <c r="AR730" s="167" t="s">
        <v>1370</v>
      </c>
      <c r="AT730" s="167" t="s">
        <v>224</v>
      </c>
      <c r="AU730" s="167" t="s">
        <v>74</v>
      </c>
      <c r="AY730" s="16" t="s">
        <v>159</v>
      </c>
      <c r="BE730" s="168">
        <f>IF(N730="základná",J730,0)</f>
        <v>0</v>
      </c>
      <c r="BF730" s="168">
        <f>IF(N730="znížená",J730,0)</f>
        <v>0</v>
      </c>
      <c r="BG730" s="168">
        <f>IF(N730="zákl. prenesená",J730,0)</f>
        <v>0</v>
      </c>
      <c r="BH730" s="168">
        <f>IF(N730="zníž. prenesená",J730,0)</f>
        <v>0</v>
      </c>
      <c r="BI730" s="168">
        <f>IF(N730="nulová",J730,0)</f>
        <v>0</v>
      </c>
      <c r="BJ730" s="16" t="s">
        <v>82</v>
      </c>
      <c r="BK730" s="168">
        <f>ROUND(I730*H730,2)</f>
        <v>0</v>
      </c>
      <c r="BL730" s="16" t="s">
        <v>737</v>
      </c>
      <c r="BM730" s="167" t="s">
        <v>2850</v>
      </c>
    </row>
    <row r="731" spans="2:65" s="1" customFormat="1" ht="57.6">
      <c r="B731" s="31"/>
      <c r="D731" s="170" t="s">
        <v>179</v>
      </c>
      <c r="F731" s="186" t="s">
        <v>2851</v>
      </c>
      <c r="I731" s="95"/>
      <c r="L731" s="31"/>
      <c r="M731" s="187"/>
      <c r="N731" s="54"/>
      <c r="O731" s="54"/>
      <c r="P731" s="54"/>
      <c r="Q731" s="54"/>
      <c r="R731" s="54"/>
      <c r="S731" s="54"/>
      <c r="T731" s="55"/>
      <c r="AT731" s="16" t="s">
        <v>179</v>
      </c>
      <c r="AU731" s="16" t="s">
        <v>74</v>
      </c>
    </row>
    <row r="732" spans="2:65" s="1" customFormat="1" ht="24" customHeight="1">
      <c r="B732" s="155"/>
      <c r="C732" s="195" t="s">
        <v>2852</v>
      </c>
      <c r="D732" s="195" t="s">
        <v>224</v>
      </c>
      <c r="E732" s="196" t="s">
        <v>2853</v>
      </c>
      <c r="F732" s="197" t="s">
        <v>2854</v>
      </c>
      <c r="G732" s="198" t="s">
        <v>355</v>
      </c>
      <c r="H732" s="199">
        <v>9</v>
      </c>
      <c r="I732" s="200"/>
      <c r="J732" s="201">
        <f>ROUND(I732*H732,2)</f>
        <v>0</v>
      </c>
      <c r="K732" s="197" t="s">
        <v>1</v>
      </c>
      <c r="L732" s="202"/>
      <c r="M732" s="203" t="s">
        <v>1</v>
      </c>
      <c r="N732" s="204" t="s">
        <v>36</v>
      </c>
      <c r="O732" s="54"/>
      <c r="P732" s="165">
        <f>O732*H732</f>
        <v>0</v>
      </c>
      <c r="Q732" s="165">
        <v>0</v>
      </c>
      <c r="R732" s="165">
        <f>Q732*H732</f>
        <v>0</v>
      </c>
      <c r="S732" s="165">
        <v>0</v>
      </c>
      <c r="T732" s="166">
        <f>S732*H732</f>
        <v>0</v>
      </c>
      <c r="AR732" s="167" t="s">
        <v>1370</v>
      </c>
      <c r="AT732" s="167" t="s">
        <v>224</v>
      </c>
      <c r="AU732" s="167" t="s">
        <v>74</v>
      </c>
      <c r="AY732" s="16" t="s">
        <v>159</v>
      </c>
      <c r="BE732" s="168">
        <f>IF(N732="základná",J732,0)</f>
        <v>0</v>
      </c>
      <c r="BF732" s="168">
        <f>IF(N732="znížená",J732,0)</f>
        <v>0</v>
      </c>
      <c r="BG732" s="168">
        <f>IF(N732="zákl. prenesená",J732,0)</f>
        <v>0</v>
      </c>
      <c r="BH732" s="168">
        <f>IF(N732="zníž. prenesená",J732,0)</f>
        <v>0</v>
      </c>
      <c r="BI732" s="168">
        <f>IF(N732="nulová",J732,0)</f>
        <v>0</v>
      </c>
      <c r="BJ732" s="16" t="s">
        <v>82</v>
      </c>
      <c r="BK732" s="168">
        <f>ROUND(I732*H732,2)</f>
        <v>0</v>
      </c>
      <c r="BL732" s="16" t="s">
        <v>737</v>
      </c>
      <c r="BM732" s="167" t="s">
        <v>2855</v>
      </c>
    </row>
    <row r="733" spans="2:65" s="1" customFormat="1" ht="57.6">
      <c r="B733" s="31"/>
      <c r="D733" s="170" t="s">
        <v>179</v>
      </c>
      <c r="F733" s="186" t="s">
        <v>2856</v>
      </c>
      <c r="I733" s="95"/>
      <c r="L733" s="31"/>
      <c r="M733" s="187"/>
      <c r="N733" s="54"/>
      <c r="O733" s="54"/>
      <c r="P733" s="54"/>
      <c r="Q733" s="54"/>
      <c r="R733" s="54"/>
      <c r="S733" s="54"/>
      <c r="T733" s="55"/>
      <c r="AT733" s="16" t="s">
        <v>179</v>
      </c>
      <c r="AU733" s="16" t="s">
        <v>74</v>
      </c>
    </row>
    <row r="734" spans="2:65" s="1" customFormat="1" ht="24" customHeight="1">
      <c r="B734" s="155"/>
      <c r="C734" s="195" t="s">
        <v>1534</v>
      </c>
      <c r="D734" s="195" t="s">
        <v>224</v>
      </c>
      <c r="E734" s="196" t="s">
        <v>2857</v>
      </c>
      <c r="F734" s="197" t="s">
        <v>2858</v>
      </c>
      <c r="G734" s="198" t="s">
        <v>355</v>
      </c>
      <c r="H734" s="199">
        <v>18</v>
      </c>
      <c r="I734" s="200"/>
      <c r="J734" s="201">
        <f>ROUND(I734*H734,2)</f>
        <v>0</v>
      </c>
      <c r="K734" s="197" t="s">
        <v>1</v>
      </c>
      <c r="L734" s="202"/>
      <c r="M734" s="203" t="s">
        <v>1</v>
      </c>
      <c r="N734" s="204" t="s">
        <v>36</v>
      </c>
      <c r="O734" s="54"/>
      <c r="P734" s="165">
        <f>O734*H734</f>
        <v>0</v>
      </c>
      <c r="Q734" s="165">
        <v>0</v>
      </c>
      <c r="R734" s="165">
        <f>Q734*H734</f>
        <v>0</v>
      </c>
      <c r="S734" s="165">
        <v>0</v>
      </c>
      <c r="T734" s="166">
        <f>S734*H734</f>
        <v>0</v>
      </c>
      <c r="AR734" s="167" t="s">
        <v>1370</v>
      </c>
      <c r="AT734" s="167" t="s">
        <v>224</v>
      </c>
      <c r="AU734" s="167" t="s">
        <v>74</v>
      </c>
      <c r="AY734" s="16" t="s">
        <v>159</v>
      </c>
      <c r="BE734" s="168">
        <f>IF(N734="základná",J734,0)</f>
        <v>0</v>
      </c>
      <c r="BF734" s="168">
        <f>IF(N734="znížená",J734,0)</f>
        <v>0</v>
      </c>
      <c r="BG734" s="168">
        <f>IF(N734="zákl. prenesená",J734,0)</f>
        <v>0</v>
      </c>
      <c r="BH734" s="168">
        <f>IF(N734="zníž. prenesená",J734,0)</f>
        <v>0</v>
      </c>
      <c r="BI734" s="168">
        <f>IF(N734="nulová",J734,0)</f>
        <v>0</v>
      </c>
      <c r="BJ734" s="16" t="s">
        <v>82</v>
      </c>
      <c r="BK734" s="168">
        <f>ROUND(I734*H734,2)</f>
        <v>0</v>
      </c>
      <c r="BL734" s="16" t="s">
        <v>737</v>
      </c>
      <c r="BM734" s="167" t="s">
        <v>2859</v>
      </c>
    </row>
    <row r="735" spans="2:65" s="1" customFormat="1" ht="48">
      <c r="B735" s="31"/>
      <c r="D735" s="170" t="s">
        <v>179</v>
      </c>
      <c r="F735" s="186" t="s">
        <v>2860</v>
      </c>
      <c r="I735" s="95"/>
      <c r="L735" s="31"/>
      <c r="M735" s="187"/>
      <c r="N735" s="54"/>
      <c r="O735" s="54"/>
      <c r="P735" s="54"/>
      <c r="Q735" s="54"/>
      <c r="R735" s="54"/>
      <c r="S735" s="54"/>
      <c r="T735" s="55"/>
      <c r="AT735" s="16" t="s">
        <v>179</v>
      </c>
      <c r="AU735" s="16" t="s">
        <v>74</v>
      </c>
    </row>
    <row r="736" spans="2:65" s="1" customFormat="1" ht="24" customHeight="1">
      <c r="B736" s="155"/>
      <c r="C736" s="195" t="s">
        <v>2861</v>
      </c>
      <c r="D736" s="195" t="s">
        <v>224</v>
      </c>
      <c r="E736" s="196" t="s">
        <v>2862</v>
      </c>
      <c r="F736" s="197" t="s">
        <v>2863</v>
      </c>
      <c r="G736" s="198" t="s">
        <v>355</v>
      </c>
      <c r="H736" s="199">
        <v>6</v>
      </c>
      <c r="I736" s="200"/>
      <c r="J736" s="201">
        <f>ROUND(I736*H736,2)</f>
        <v>0</v>
      </c>
      <c r="K736" s="197" t="s">
        <v>1</v>
      </c>
      <c r="L736" s="202"/>
      <c r="M736" s="203" t="s">
        <v>1</v>
      </c>
      <c r="N736" s="204" t="s">
        <v>36</v>
      </c>
      <c r="O736" s="54"/>
      <c r="P736" s="165">
        <f>O736*H736</f>
        <v>0</v>
      </c>
      <c r="Q736" s="165">
        <v>0</v>
      </c>
      <c r="R736" s="165">
        <f>Q736*H736</f>
        <v>0</v>
      </c>
      <c r="S736" s="165">
        <v>0</v>
      </c>
      <c r="T736" s="166">
        <f>S736*H736</f>
        <v>0</v>
      </c>
      <c r="AR736" s="167" t="s">
        <v>1370</v>
      </c>
      <c r="AT736" s="167" t="s">
        <v>224</v>
      </c>
      <c r="AU736" s="167" t="s">
        <v>74</v>
      </c>
      <c r="AY736" s="16" t="s">
        <v>159</v>
      </c>
      <c r="BE736" s="168">
        <f>IF(N736="základná",J736,0)</f>
        <v>0</v>
      </c>
      <c r="BF736" s="168">
        <f>IF(N736="znížená",J736,0)</f>
        <v>0</v>
      </c>
      <c r="BG736" s="168">
        <f>IF(N736="zákl. prenesená",J736,0)</f>
        <v>0</v>
      </c>
      <c r="BH736" s="168">
        <f>IF(N736="zníž. prenesená",J736,0)</f>
        <v>0</v>
      </c>
      <c r="BI736" s="168">
        <f>IF(N736="nulová",J736,0)</f>
        <v>0</v>
      </c>
      <c r="BJ736" s="16" t="s">
        <v>82</v>
      </c>
      <c r="BK736" s="168">
        <f>ROUND(I736*H736,2)</f>
        <v>0</v>
      </c>
      <c r="BL736" s="16" t="s">
        <v>737</v>
      </c>
      <c r="BM736" s="167" t="s">
        <v>2864</v>
      </c>
    </row>
    <row r="737" spans="2:65" s="1" customFormat="1" ht="67.2">
      <c r="B737" s="31"/>
      <c r="D737" s="170" t="s">
        <v>179</v>
      </c>
      <c r="F737" s="186" t="s">
        <v>2865</v>
      </c>
      <c r="I737" s="95"/>
      <c r="L737" s="31"/>
      <c r="M737" s="187"/>
      <c r="N737" s="54"/>
      <c r="O737" s="54"/>
      <c r="P737" s="54"/>
      <c r="Q737" s="54"/>
      <c r="R737" s="54"/>
      <c r="S737" s="54"/>
      <c r="T737" s="55"/>
      <c r="AT737" s="16" t="s">
        <v>179</v>
      </c>
      <c r="AU737" s="16" t="s">
        <v>74</v>
      </c>
    </row>
    <row r="738" spans="2:65" s="1" customFormat="1" ht="24" customHeight="1">
      <c r="B738" s="155"/>
      <c r="C738" s="195" t="s">
        <v>1537</v>
      </c>
      <c r="D738" s="195" t="s">
        <v>224</v>
      </c>
      <c r="E738" s="196" t="s">
        <v>2866</v>
      </c>
      <c r="F738" s="197" t="s">
        <v>2867</v>
      </c>
      <c r="G738" s="198" t="s">
        <v>355</v>
      </c>
      <c r="H738" s="199">
        <v>80</v>
      </c>
      <c r="I738" s="200"/>
      <c r="J738" s="201">
        <f>ROUND(I738*H738,2)</f>
        <v>0</v>
      </c>
      <c r="K738" s="197" t="s">
        <v>1</v>
      </c>
      <c r="L738" s="202"/>
      <c r="M738" s="203" t="s">
        <v>1</v>
      </c>
      <c r="N738" s="204" t="s">
        <v>36</v>
      </c>
      <c r="O738" s="54"/>
      <c r="P738" s="165">
        <f>O738*H738</f>
        <v>0</v>
      </c>
      <c r="Q738" s="165">
        <v>0</v>
      </c>
      <c r="R738" s="165">
        <f>Q738*H738</f>
        <v>0</v>
      </c>
      <c r="S738" s="165">
        <v>0</v>
      </c>
      <c r="T738" s="166">
        <f>S738*H738</f>
        <v>0</v>
      </c>
      <c r="AR738" s="167" t="s">
        <v>1370</v>
      </c>
      <c r="AT738" s="167" t="s">
        <v>224</v>
      </c>
      <c r="AU738" s="167" t="s">
        <v>74</v>
      </c>
      <c r="AY738" s="16" t="s">
        <v>159</v>
      </c>
      <c r="BE738" s="168">
        <f>IF(N738="základná",J738,0)</f>
        <v>0</v>
      </c>
      <c r="BF738" s="168">
        <f>IF(N738="znížená",J738,0)</f>
        <v>0</v>
      </c>
      <c r="BG738" s="168">
        <f>IF(N738="zákl. prenesená",J738,0)</f>
        <v>0</v>
      </c>
      <c r="BH738" s="168">
        <f>IF(N738="zníž. prenesená",J738,0)</f>
        <v>0</v>
      </c>
      <c r="BI738" s="168">
        <f>IF(N738="nulová",J738,0)</f>
        <v>0</v>
      </c>
      <c r="BJ738" s="16" t="s">
        <v>82</v>
      </c>
      <c r="BK738" s="168">
        <f>ROUND(I738*H738,2)</f>
        <v>0</v>
      </c>
      <c r="BL738" s="16" t="s">
        <v>737</v>
      </c>
      <c r="BM738" s="167" t="s">
        <v>2868</v>
      </c>
    </row>
    <row r="739" spans="2:65" s="1" customFormat="1" ht="86.4">
      <c r="B739" s="31"/>
      <c r="D739" s="170" t="s">
        <v>179</v>
      </c>
      <c r="F739" s="186" t="s">
        <v>2869</v>
      </c>
      <c r="I739" s="95"/>
      <c r="L739" s="31"/>
      <c r="M739" s="187"/>
      <c r="N739" s="54"/>
      <c r="O739" s="54"/>
      <c r="P739" s="54"/>
      <c r="Q739" s="54"/>
      <c r="R739" s="54"/>
      <c r="S739" s="54"/>
      <c r="T739" s="55"/>
      <c r="AT739" s="16" t="s">
        <v>179</v>
      </c>
      <c r="AU739" s="16" t="s">
        <v>74</v>
      </c>
    </row>
    <row r="740" spans="2:65" s="1" customFormat="1" ht="24" customHeight="1">
      <c r="B740" s="155"/>
      <c r="C740" s="195" t="s">
        <v>2870</v>
      </c>
      <c r="D740" s="195" t="s">
        <v>224</v>
      </c>
      <c r="E740" s="196" t="s">
        <v>2871</v>
      </c>
      <c r="F740" s="197" t="s">
        <v>2872</v>
      </c>
      <c r="G740" s="198" t="s">
        <v>355</v>
      </c>
      <c r="H740" s="199">
        <v>20</v>
      </c>
      <c r="I740" s="200"/>
      <c r="J740" s="201">
        <f>ROUND(I740*H740,2)</f>
        <v>0</v>
      </c>
      <c r="K740" s="197" t="s">
        <v>1</v>
      </c>
      <c r="L740" s="202"/>
      <c r="M740" s="203" t="s">
        <v>1</v>
      </c>
      <c r="N740" s="204" t="s">
        <v>36</v>
      </c>
      <c r="O740" s="54"/>
      <c r="P740" s="165">
        <f>O740*H740</f>
        <v>0</v>
      </c>
      <c r="Q740" s="165">
        <v>0</v>
      </c>
      <c r="R740" s="165">
        <f>Q740*H740</f>
        <v>0</v>
      </c>
      <c r="S740" s="165">
        <v>0</v>
      </c>
      <c r="T740" s="166">
        <f>S740*H740</f>
        <v>0</v>
      </c>
      <c r="AR740" s="167" t="s">
        <v>1370</v>
      </c>
      <c r="AT740" s="167" t="s">
        <v>224</v>
      </c>
      <c r="AU740" s="167" t="s">
        <v>74</v>
      </c>
      <c r="AY740" s="16" t="s">
        <v>159</v>
      </c>
      <c r="BE740" s="168">
        <f>IF(N740="základná",J740,0)</f>
        <v>0</v>
      </c>
      <c r="BF740" s="168">
        <f>IF(N740="znížená",J740,0)</f>
        <v>0</v>
      </c>
      <c r="BG740" s="168">
        <f>IF(N740="zákl. prenesená",J740,0)</f>
        <v>0</v>
      </c>
      <c r="BH740" s="168">
        <f>IF(N740="zníž. prenesená",J740,0)</f>
        <v>0</v>
      </c>
      <c r="BI740" s="168">
        <f>IF(N740="nulová",J740,0)</f>
        <v>0</v>
      </c>
      <c r="BJ740" s="16" t="s">
        <v>82</v>
      </c>
      <c r="BK740" s="168">
        <f>ROUND(I740*H740,2)</f>
        <v>0</v>
      </c>
      <c r="BL740" s="16" t="s">
        <v>737</v>
      </c>
      <c r="BM740" s="167" t="s">
        <v>2873</v>
      </c>
    </row>
    <row r="741" spans="2:65" s="1" customFormat="1" ht="24" customHeight="1">
      <c r="B741" s="155"/>
      <c r="C741" s="195" t="s">
        <v>1541</v>
      </c>
      <c r="D741" s="195" t="s">
        <v>224</v>
      </c>
      <c r="E741" s="196" t="s">
        <v>2874</v>
      </c>
      <c r="F741" s="197" t="s">
        <v>2875</v>
      </c>
      <c r="G741" s="198" t="s">
        <v>355</v>
      </c>
      <c r="H741" s="199">
        <v>10</v>
      </c>
      <c r="I741" s="200"/>
      <c r="J741" s="201">
        <f>ROUND(I741*H741,2)</f>
        <v>0</v>
      </c>
      <c r="K741" s="197" t="s">
        <v>1</v>
      </c>
      <c r="L741" s="202"/>
      <c r="M741" s="203" t="s">
        <v>1</v>
      </c>
      <c r="N741" s="204" t="s">
        <v>36</v>
      </c>
      <c r="O741" s="54"/>
      <c r="P741" s="165">
        <f>O741*H741</f>
        <v>0</v>
      </c>
      <c r="Q741" s="165">
        <v>0</v>
      </c>
      <c r="R741" s="165">
        <f>Q741*H741</f>
        <v>0</v>
      </c>
      <c r="S741" s="165">
        <v>0</v>
      </c>
      <c r="T741" s="166">
        <f>S741*H741</f>
        <v>0</v>
      </c>
      <c r="AR741" s="167" t="s">
        <v>1370</v>
      </c>
      <c r="AT741" s="167" t="s">
        <v>224</v>
      </c>
      <c r="AU741" s="167" t="s">
        <v>74</v>
      </c>
      <c r="AY741" s="16" t="s">
        <v>159</v>
      </c>
      <c r="BE741" s="168">
        <f>IF(N741="základná",J741,0)</f>
        <v>0</v>
      </c>
      <c r="BF741" s="168">
        <f>IF(N741="znížená",J741,0)</f>
        <v>0</v>
      </c>
      <c r="BG741" s="168">
        <f>IF(N741="zákl. prenesená",J741,0)</f>
        <v>0</v>
      </c>
      <c r="BH741" s="168">
        <f>IF(N741="zníž. prenesená",J741,0)</f>
        <v>0</v>
      </c>
      <c r="BI741" s="168">
        <f>IF(N741="nulová",J741,0)</f>
        <v>0</v>
      </c>
      <c r="BJ741" s="16" t="s">
        <v>82</v>
      </c>
      <c r="BK741" s="168">
        <f>ROUND(I741*H741,2)</f>
        <v>0</v>
      </c>
      <c r="BL741" s="16" t="s">
        <v>737</v>
      </c>
      <c r="BM741" s="167" t="s">
        <v>2876</v>
      </c>
    </row>
    <row r="742" spans="2:65" s="1" customFormat="1" ht="16.5" customHeight="1">
      <c r="B742" s="155"/>
      <c r="C742" s="195" t="s">
        <v>2877</v>
      </c>
      <c r="D742" s="195" t="s">
        <v>224</v>
      </c>
      <c r="E742" s="196" t="s">
        <v>2878</v>
      </c>
      <c r="F742" s="197" t="s">
        <v>2879</v>
      </c>
      <c r="G742" s="198" t="s">
        <v>355</v>
      </c>
      <c r="H742" s="199">
        <v>10</v>
      </c>
      <c r="I742" s="200"/>
      <c r="J742" s="201">
        <f>ROUND(I742*H742,2)</f>
        <v>0</v>
      </c>
      <c r="K742" s="197" t="s">
        <v>1</v>
      </c>
      <c r="L742" s="202"/>
      <c r="M742" s="203" t="s">
        <v>1</v>
      </c>
      <c r="N742" s="204" t="s">
        <v>36</v>
      </c>
      <c r="O742" s="54"/>
      <c r="P742" s="165">
        <f>O742*H742</f>
        <v>0</v>
      </c>
      <c r="Q742" s="165">
        <v>0</v>
      </c>
      <c r="R742" s="165">
        <f>Q742*H742</f>
        <v>0</v>
      </c>
      <c r="S742" s="165">
        <v>0</v>
      </c>
      <c r="T742" s="166">
        <f>S742*H742</f>
        <v>0</v>
      </c>
      <c r="AR742" s="167" t="s">
        <v>1370</v>
      </c>
      <c r="AT742" s="167" t="s">
        <v>224</v>
      </c>
      <c r="AU742" s="167" t="s">
        <v>74</v>
      </c>
      <c r="AY742" s="16" t="s">
        <v>159</v>
      </c>
      <c r="BE742" s="168">
        <f>IF(N742="základná",J742,0)</f>
        <v>0</v>
      </c>
      <c r="BF742" s="168">
        <f>IF(N742="znížená",J742,0)</f>
        <v>0</v>
      </c>
      <c r="BG742" s="168">
        <f>IF(N742="zákl. prenesená",J742,0)</f>
        <v>0</v>
      </c>
      <c r="BH742" s="168">
        <f>IF(N742="zníž. prenesená",J742,0)</f>
        <v>0</v>
      </c>
      <c r="BI742" s="168">
        <f>IF(N742="nulová",J742,0)</f>
        <v>0</v>
      </c>
      <c r="BJ742" s="16" t="s">
        <v>82</v>
      </c>
      <c r="BK742" s="168">
        <f>ROUND(I742*H742,2)</f>
        <v>0</v>
      </c>
      <c r="BL742" s="16" t="s">
        <v>737</v>
      </c>
      <c r="BM742" s="167" t="s">
        <v>2880</v>
      </c>
    </row>
    <row r="743" spans="2:65" s="1" customFormat="1" ht="57.6">
      <c r="B743" s="31"/>
      <c r="D743" s="170" t="s">
        <v>179</v>
      </c>
      <c r="F743" s="186" t="s">
        <v>2881</v>
      </c>
      <c r="I743" s="95"/>
      <c r="L743" s="31"/>
      <c r="M743" s="187"/>
      <c r="N743" s="54"/>
      <c r="O743" s="54"/>
      <c r="P743" s="54"/>
      <c r="Q743" s="54"/>
      <c r="R743" s="54"/>
      <c r="S743" s="54"/>
      <c r="T743" s="55"/>
      <c r="AT743" s="16" t="s">
        <v>179</v>
      </c>
      <c r="AU743" s="16" t="s">
        <v>74</v>
      </c>
    </row>
    <row r="744" spans="2:65" s="1" customFormat="1" ht="24" customHeight="1">
      <c r="B744" s="155"/>
      <c r="C744" s="195" t="s">
        <v>1544</v>
      </c>
      <c r="D744" s="195" t="s">
        <v>224</v>
      </c>
      <c r="E744" s="196" t="s">
        <v>2882</v>
      </c>
      <c r="F744" s="197" t="s">
        <v>2883</v>
      </c>
      <c r="G744" s="198" t="s">
        <v>907</v>
      </c>
      <c r="H744" s="199">
        <v>44.6</v>
      </c>
      <c r="I744" s="200"/>
      <c r="J744" s="201">
        <f>ROUND(I744*H744,2)</f>
        <v>0</v>
      </c>
      <c r="K744" s="197" t="s">
        <v>1</v>
      </c>
      <c r="L744" s="202"/>
      <c r="M744" s="203" t="s">
        <v>1</v>
      </c>
      <c r="N744" s="204" t="s">
        <v>36</v>
      </c>
      <c r="O744" s="54"/>
      <c r="P744" s="165">
        <f>O744*H744</f>
        <v>0</v>
      </c>
      <c r="Q744" s="165">
        <v>0</v>
      </c>
      <c r="R744" s="165">
        <f>Q744*H744</f>
        <v>0</v>
      </c>
      <c r="S744" s="165">
        <v>0</v>
      </c>
      <c r="T744" s="166">
        <f>S744*H744</f>
        <v>0</v>
      </c>
      <c r="AR744" s="167" t="s">
        <v>1370</v>
      </c>
      <c r="AT744" s="167" t="s">
        <v>224</v>
      </c>
      <c r="AU744" s="167" t="s">
        <v>74</v>
      </c>
      <c r="AY744" s="16" t="s">
        <v>159</v>
      </c>
      <c r="BE744" s="168">
        <f>IF(N744="základná",J744,0)</f>
        <v>0</v>
      </c>
      <c r="BF744" s="168">
        <f>IF(N744="znížená",J744,0)</f>
        <v>0</v>
      </c>
      <c r="BG744" s="168">
        <f>IF(N744="zákl. prenesená",J744,0)</f>
        <v>0</v>
      </c>
      <c r="BH744" s="168">
        <f>IF(N744="zníž. prenesená",J744,0)</f>
        <v>0</v>
      </c>
      <c r="BI744" s="168">
        <f>IF(N744="nulová",J744,0)</f>
        <v>0</v>
      </c>
      <c r="BJ744" s="16" t="s">
        <v>82</v>
      </c>
      <c r="BK744" s="168">
        <f>ROUND(I744*H744,2)</f>
        <v>0</v>
      </c>
      <c r="BL744" s="16" t="s">
        <v>737</v>
      </c>
      <c r="BM744" s="167" t="s">
        <v>2884</v>
      </c>
    </row>
    <row r="745" spans="2:65" s="1" customFormat="1" ht="96">
      <c r="B745" s="31"/>
      <c r="D745" s="170" t="s">
        <v>179</v>
      </c>
      <c r="F745" s="186" t="s">
        <v>2885</v>
      </c>
      <c r="I745" s="95"/>
      <c r="L745" s="31"/>
      <c r="M745" s="187"/>
      <c r="N745" s="54"/>
      <c r="O745" s="54"/>
      <c r="P745" s="54"/>
      <c r="Q745" s="54"/>
      <c r="R745" s="54"/>
      <c r="S745" s="54"/>
      <c r="T745" s="55"/>
      <c r="AT745" s="16" t="s">
        <v>179</v>
      </c>
      <c r="AU745" s="16" t="s">
        <v>74</v>
      </c>
    </row>
    <row r="746" spans="2:65" s="1" customFormat="1" ht="16.5" customHeight="1">
      <c r="B746" s="155"/>
      <c r="C746" s="195" t="s">
        <v>2886</v>
      </c>
      <c r="D746" s="195" t="s">
        <v>224</v>
      </c>
      <c r="E746" s="196" t="s">
        <v>2887</v>
      </c>
      <c r="F746" s="197" t="s">
        <v>2888</v>
      </c>
      <c r="G746" s="198" t="s">
        <v>907</v>
      </c>
      <c r="H746" s="199">
        <v>45.7</v>
      </c>
      <c r="I746" s="200"/>
      <c r="J746" s="201">
        <f>ROUND(I746*H746,2)</f>
        <v>0</v>
      </c>
      <c r="K746" s="197" t="s">
        <v>1</v>
      </c>
      <c r="L746" s="202"/>
      <c r="M746" s="203" t="s">
        <v>1</v>
      </c>
      <c r="N746" s="204" t="s">
        <v>36</v>
      </c>
      <c r="O746" s="54"/>
      <c r="P746" s="165">
        <f>O746*H746</f>
        <v>0</v>
      </c>
      <c r="Q746" s="165">
        <v>0</v>
      </c>
      <c r="R746" s="165">
        <f>Q746*H746</f>
        <v>0</v>
      </c>
      <c r="S746" s="165">
        <v>0</v>
      </c>
      <c r="T746" s="166">
        <f>S746*H746</f>
        <v>0</v>
      </c>
      <c r="AR746" s="167" t="s">
        <v>1370</v>
      </c>
      <c r="AT746" s="167" t="s">
        <v>224</v>
      </c>
      <c r="AU746" s="167" t="s">
        <v>74</v>
      </c>
      <c r="AY746" s="16" t="s">
        <v>159</v>
      </c>
      <c r="BE746" s="168">
        <f>IF(N746="základná",J746,0)</f>
        <v>0</v>
      </c>
      <c r="BF746" s="168">
        <f>IF(N746="znížená",J746,0)</f>
        <v>0</v>
      </c>
      <c r="BG746" s="168">
        <f>IF(N746="zákl. prenesená",J746,0)</f>
        <v>0</v>
      </c>
      <c r="BH746" s="168">
        <f>IF(N746="zníž. prenesená",J746,0)</f>
        <v>0</v>
      </c>
      <c r="BI746" s="168">
        <f>IF(N746="nulová",J746,0)</f>
        <v>0</v>
      </c>
      <c r="BJ746" s="16" t="s">
        <v>82</v>
      </c>
      <c r="BK746" s="168">
        <f>ROUND(I746*H746,2)</f>
        <v>0</v>
      </c>
      <c r="BL746" s="16" t="s">
        <v>737</v>
      </c>
      <c r="BM746" s="167" t="s">
        <v>2889</v>
      </c>
    </row>
    <row r="747" spans="2:65" s="1" customFormat="1" ht="67.2">
      <c r="B747" s="31"/>
      <c r="D747" s="170" t="s">
        <v>179</v>
      </c>
      <c r="F747" s="186" t="s">
        <v>2890</v>
      </c>
      <c r="I747" s="95"/>
      <c r="L747" s="31"/>
      <c r="M747" s="187"/>
      <c r="N747" s="54"/>
      <c r="O747" s="54"/>
      <c r="P747" s="54"/>
      <c r="Q747" s="54"/>
      <c r="R747" s="54"/>
      <c r="S747" s="54"/>
      <c r="T747" s="55"/>
      <c r="AT747" s="16" t="s">
        <v>179</v>
      </c>
      <c r="AU747" s="16" t="s">
        <v>74</v>
      </c>
    </row>
    <row r="748" spans="2:65" s="11" customFormat="1" ht="22.95" customHeight="1">
      <c r="B748" s="142"/>
      <c r="D748" s="143" t="s">
        <v>69</v>
      </c>
      <c r="E748" s="153" t="s">
        <v>2891</v>
      </c>
      <c r="F748" s="153" t="s">
        <v>2892</v>
      </c>
      <c r="I748" s="145"/>
      <c r="J748" s="154">
        <f>BK748</f>
        <v>0</v>
      </c>
      <c r="L748" s="142"/>
      <c r="M748" s="147"/>
      <c r="N748" s="148"/>
      <c r="O748" s="148"/>
      <c r="P748" s="149">
        <f>SUM(P749:P759)</f>
        <v>0</v>
      </c>
      <c r="Q748" s="148"/>
      <c r="R748" s="149">
        <f>SUM(R749:R759)</f>
        <v>0</v>
      </c>
      <c r="S748" s="148"/>
      <c r="T748" s="150">
        <f>SUM(T749:T759)</f>
        <v>0</v>
      </c>
      <c r="AR748" s="143" t="s">
        <v>175</v>
      </c>
      <c r="AT748" s="151" t="s">
        <v>69</v>
      </c>
      <c r="AU748" s="151" t="s">
        <v>74</v>
      </c>
      <c r="AY748" s="143" t="s">
        <v>159</v>
      </c>
      <c r="BK748" s="152">
        <f>SUM(BK749:BK759)</f>
        <v>0</v>
      </c>
    </row>
    <row r="749" spans="2:65" s="1" customFormat="1" ht="16.5" customHeight="1">
      <c r="B749" s="155"/>
      <c r="C749" s="156" t="s">
        <v>1548</v>
      </c>
      <c r="D749" s="156" t="s">
        <v>161</v>
      </c>
      <c r="E749" s="157" t="s">
        <v>2893</v>
      </c>
      <c r="F749" s="158" t="s">
        <v>2894</v>
      </c>
      <c r="G749" s="159" t="s">
        <v>355</v>
      </c>
      <c r="H749" s="160">
        <v>220</v>
      </c>
      <c r="I749" s="161"/>
      <c r="J749" s="162">
        <f t="shared" ref="J749:J759" si="60">ROUND(I749*H749,2)</f>
        <v>0</v>
      </c>
      <c r="K749" s="158" t="s">
        <v>1</v>
      </c>
      <c r="L749" s="31"/>
      <c r="M749" s="163" t="s">
        <v>1</v>
      </c>
      <c r="N749" s="164" t="s">
        <v>36</v>
      </c>
      <c r="O749" s="54"/>
      <c r="P749" s="165">
        <f t="shared" ref="P749:P759" si="61">O749*H749</f>
        <v>0</v>
      </c>
      <c r="Q749" s="165">
        <v>0</v>
      </c>
      <c r="R749" s="165">
        <f t="shared" ref="R749:R759" si="62">Q749*H749</f>
        <v>0</v>
      </c>
      <c r="S749" s="165">
        <v>0</v>
      </c>
      <c r="T749" s="166">
        <f t="shared" ref="T749:T759" si="63">S749*H749</f>
        <v>0</v>
      </c>
      <c r="AR749" s="167" t="s">
        <v>737</v>
      </c>
      <c r="AT749" s="167" t="s">
        <v>161</v>
      </c>
      <c r="AU749" s="167" t="s">
        <v>82</v>
      </c>
      <c r="AY749" s="16" t="s">
        <v>159</v>
      </c>
      <c r="BE749" s="168">
        <f t="shared" ref="BE749:BE759" si="64">IF(N749="základná",J749,0)</f>
        <v>0</v>
      </c>
      <c r="BF749" s="168">
        <f t="shared" ref="BF749:BF759" si="65">IF(N749="znížená",J749,0)</f>
        <v>0</v>
      </c>
      <c r="BG749" s="168">
        <f t="shared" ref="BG749:BG759" si="66">IF(N749="zákl. prenesená",J749,0)</f>
        <v>0</v>
      </c>
      <c r="BH749" s="168">
        <f t="shared" ref="BH749:BH759" si="67">IF(N749="zníž. prenesená",J749,0)</f>
        <v>0</v>
      </c>
      <c r="BI749" s="168">
        <f t="shared" ref="BI749:BI759" si="68">IF(N749="nulová",J749,0)</f>
        <v>0</v>
      </c>
      <c r="BJ749" s="16" t="s">
        <v>82</v>
      </c>
      <c r="BK749" s="168">
        <f t="shared" ref="BK749:BK759" si="69">ROUND(I749*H749,2)</f>
        <v>0</v>
      </c>
      <c r="BL749" s="16" t="s">
        <v>737</v>
      </c>
      <c r="BM749" s="167" t="s">
        <v>2895</v>
      </c>
    </row>
    <row r="750" spans="2:65" s="1" customFormat="1" ht="16.5" customHeight="1">
      <c r="B750" s="155"/>
      <c r="C750" s="156" t="s">
        <v>2896</v>
      </c>
      <c r="D750" s="156" t="s">
        <v>161</v>
      </c>
      <c r="E750" s="157" t="s">
        <v>2897</v>
      </c>
      <c r="F750" s="158" t="s">
        <v>2898</v>
      </c>
      <c r="G750" s="159" t="s">
        <v>355</v>
      </c>
      <c r="H750" s="160">
        <v>14</v>
      </c>
      <c r="I750" s="161"/>
      <c r="J750" s="162">
        <f t="shared" si="60"/>
        <v>0</v>
      </c>
      <c r="K750" s="158" t="s">
        <v>1</v>
      </c>
      <c r="L750" s="31"/>
      <c r="M750" s="163" t="s">
        <v>1</v>
      </c>
      <c r="N750" s="164" t="s">
        <v>36</v>
      </c>
      <c r="O750" s="54"/>
      <c r="P750" s="165">
        <f t="shared" si="61"/>
        <v>0</v>
      </c>
      <c r="Q750" s="165">
        <v>0</v>
      </c>
      <c r="R750" s="165">
        <f t="shared" si="62"/>
        <v>0</v>
      </c>
      <c r="S750" s="165">
        <v>0</v>
      </c>
      <c r="T750" s="166">
        <f t="shared" si="63"/>
        <v>0</v>
      </c>
      <c r="AR750" s="167" t="s">
        <v>737</v>
      </c>
      <c r="AT750" s="167" t="s">
        <v>161</v>
      </c>
      <c r="AU750" s="167" t="s">
        <v>82</v>
      </c>
      <c r="AY750" s="16" t="s">
        <v>159</v>
      </c>
      <c r="BE750" s="168">
        <f t="shared" si="64"/>
        <v>0</v>
      </c>
      <c r="BF750" s="168">
        <f t="shared" si="65"/>
        <v>0</v>
      </c>
      <c r="BG750" s="168">
        <f t="shared" si="66"/>
        <v>0</v>
      </c>
      <c r="BH750" s="168">
        <f t="shared" si="67"/>
        <v>0</v>
      </c>
      <c r="BI750" s="168">
        <f t="shared" si="68"/>
        <v>0</v>
      </c>
      <c r="BJ750" s="16" t="s">
        <v>82</v>
      </c>
      <c r="BK750" s="168">
        <f t="shared" si="69"/>
        <v>0</v>
      </c>
      <c r="BL750" s="16" t="s">
        <v>737</v>
      </c>
      <c r="BM750" s="167" t="s">
        <v>2899</v>
      </c>
    </row>
    <row r="751" spans="2:65" s="1" customFormat="1" ht="16.5" customHeight="1">
      <c r="B751" s="155"/>
      <c r="C751" s="156" t="s">
        <v>1551</v>
      </c>
      <c r="D751" s="156" t="s">
        <v>161</v>
      </c>
      <c r="E751" s="157" t="s">
        <v>2900</v>
      </c>
      <c r="F751" s="158" t="s">
        <v>2901</v>
      </c>
      <c r="G751" s="159" t="s">
        <v>355</v>
      </c>
      <c r="H751" s="160">
        <v>51</v>
      </c>
      <c r="I751" s="161"/>
      <c r="J751" s="162">
        <f t="shared" si="60"/>
        <v>0</v>
      </c>
      <c r="K751" s="158" t="s">
        <v>1</v>
      </c>
      <c r="L751" s="31"/>
      <c r="M751" s="163" t="s">
        <v>1</v>
      </c>
      <c r="N751" s="164" t="s">
        <v>36</v>
      </c>
      <c r="O751" s="54"/>
      <c r="P751" s="165">
        <f t="shared" si="61"/>
        <v>0</v>
      </c>
      <c r="Q751" s="165">
        <v>0</v>
      </c>
      <c r="R751" s="165">
        <f t="shared" si="62"/>
        <v>0</v>
      </c>
      <c r="S751" s="165">
        <v>0</v>
      </c>
      <c r="T751" s="166">
        <f t="shared" si="63"/>
        <v>0</v>
      </c>
      <c r="AR751" s="167" t="s">
        <v>737</v>
      </c>
      <c r="AT751" s="167" t="s">
        <v>161</v>
      </c>
      <c r="AU751" s="167" t="s">
        <v>82</v>
      </c>
      <c r="AY751" s="16" t="s">
        <v>159</v>
      </c>
      <c r="BE751" s="168">
        <f t="shared" si="64"/>
        <v>0</v>
      </c>
      <c r="BF751" s="168">
        <f t="shared" si="65"/>
        <v>0</v>
      </c>
      <c r="BG751" s="168">
        <f t="shared" si="66"/>
        <v>0</v>
      </c>
      <c r="BH751" s="168">
        <f t="shared" si="67"/>
        <v>0</v>
      </c>
      <c r="BI751" s="168">
        <f t="shared" si="68"/>
        <v>0</v>
      </c>
      <c r="BJ751" s="16" t="s">
        <v>82</v>
      </c>
      <c r="BK751" s="168">
        <f t="shared" si="69"/>
        <v>0</v>
      </c>
      <c r="BL751" s="16" t="s">
        <v>737</v>
      </c>
      <c r="BM751" s="167" t="s">
        <v>2902</v>
      </c>
    </row>
    <row r="752" spans="2:65" s="1" customFormat="1" ht="16.5" customHeight="1">
      <c r="B752" s="155"/>
      <c r="C752" s="156" t="s">
        <v>2903</v>
      </c>
      <c r="D752" s="156" t="s">
        <v>161</v>
      </c>
      <c r="E752" s="157" t="s">
        <v>2904</v>
      </c>
      <c r="F752" s="158" t="s">
        <v>2905</v>
      </c>
      <c r="G752" s="159" t="s">
        <v>355</v>
      </c>
      <c r="H752" s="160">
        <v>10</v>
      </c>
      <c r="I752" s="161"/>
      <c r="J752" s="162">
        <f t="shared" si="60"/>
        <v>0</v>
      </c>
      <c r="K752" s="158" t="s">
        <v>1</v>
      </c>
      <c r="L752" s="31"/>
      <c r="M752" s="163" t="s">
        <v>1</v>
      </c>
      <c r="N752" s="164" t="s">
        <v>36</v>
      </c>
      <c r="O752" s="54"/>
      <c r="P752" s="165">
        <f t="shared" si="61"/>
        <v>0</v>
      </c>
      <c r="Q752" s="165">
        <v>0</v>
      </c>
      <c r="R752" s="165">
        <f t="shared" si="62"/>
        <v>0</v>
      </c>
      <c r="S752" s="165">
        <v>0</v>
      </c>
      <c r="T752" s="166">
        <f t="shared" si="63"/>
        <v>0</v>
      </c>
      <c r="AR752" s="167" t="s">
        <v>737</v>
      </c>
      <c r="AT752" s="167" t="s">
        <v>161</v>
      </c>
      <c r="AU752" s="167" t="s">
        <v>82</v>
      </c>
      <c r="AY752" s="16" t="s">
        <v>159</v>
      </c>
      <c r="BE752" s="168">
        <f t="shared" si="64"/>
        <v>0</v>
      </c>
      <c r="BF752" s="168">
        <f t="shared" si="65"/>
        <v>0</v>
      </c>
      <c r="BG752" s="168">
        <f t="shared" si="66"/>
        <v>0</v>
      </c>
      <c r="BH752" s="168">
        <f t="shared" si="67"/>
        <v>0</v>
      </c>
      <c r="BI752" s="168">
        <f t="shared" si="68"/>
        <v>0</v>
      </c>
      <c r="BJ752" s="16" t="s">
        <v>82</v>
      </c>
      <c r="BK752" s="168">
        <f t="shared" si="69"/>
        <v>0</v>
      </c>
      <c r="BL752" s="16" t="s">
        <v>737</v>
      </c>
      <c r="BM752" s="167" t="s">
        <v>2906</v>
      </c>
    </row>
    <row r="753" spans="2:65" s="1" customFormat="1" ht="24" customHeight="1">
      <c r="B753" s="155"/>
      <c r="C753" s="156" t="s">
        <v>1555</v>
      </c>
      <c r="D753" s="156" t="s">
        <v>161</v>
      </c>
      <c r="E753" s="157" t="s">
        <v>2907</v>
      </c>
      <c r="F753" s="158" t="s">
        <v>2908</v>
      </c>
      <c r="G753" s="159" t="s">
        <v>355</v>
      </c>
      <c r="H753" s="160">
        <v>12</v>
      </c>
      <c r="I753" s="161"/>
      <c r="J753" s="162">
        <f t="shared" si="60"/>
        <v>0</v>
      </c>
      <c r="K753" s="158" t="s">
        <v>1</v>
      </c>
      <c r="L753" s="31"/>
      <c r="M753" s="163" t="s">
        <v>1</v>
      </c>
      <c r="N753" s="164" t="s">
        <v>36</v>
      </c>
      <c r="O753" s="54"/>
      <c r="P753" s="165">
        <f t="shared" si="61"/>
        <v>0</v>
      </c>
      <c r="Q753" s="165">
        <v>0</v>
      </c>
      <c r="R753" s="165">
        <f t="shared" si="62"/>
        <v>0</v>
      </c>
      <c r="S753" s="165">
        <v>0</v>
      </c>
      <c r="T753" s="166">
        <f t="shared" si="63"/>
        <v>0</v>
      </c>
      <c r="AR753" s="167" t="s">
        <v>737</v>
      </c>
      <c r="AT753" s="167" t="s">
        <v>161</v>
      </c>
      <c r="AU753" s="167" t="s">
        <v>82</v>
      </c>
      <c r="AY753" s="16" t="s">
        <v>159</v>
      </c>
      <c r="BE753" s="168">
        <f t="shared" si="64"/>
        <v>0</v>
      </c>
      <c r="BF753" s="168">
        <f t="shared" si="65"/>
        <v>0</v>
      </c>
      <c r="BG753" s="168">
        <f t="shared" si="66"/>
        <v>0</v>
      </c>
      <c r="BH753" s="168">
        <f t="shared" si="67"/>
        <v>0</v>
      </c>
      <c r="BI753" s="168">
        <f t="shared" si="68"/>
        <v>0</v>
      </c>
      <c r="BJ753" s="16" t="s">
        <v>82</v>
      </c>
      <c r="BK753" s="168">
        <f t="shared" si="69"/>
        <v>0</v>
      </c>
      <c r="BL753" s="16" t="s">
        <v>737</v>
      </c>
      <c r="BM753" s="167" t="s">
        <v>2909</v>
      </c>
    </row>
    <row r="754" spans="2:65" s="1" customFormat="1" ht="16.5" customHeight="1">
      <c r="B754" s="155"/>
      <c r="C754" s="156" t="s">
        <v>2910</v>
      </c>
      <c r="D754" s="156" t="s">
        <v>161</v>
      </c>
      <c r="E754" s="157" t="s">
        <v>2911</v>
      </c>
      <c r="F754" s="158" t="s">
        <v>2912</v>
      </c>
      <c r="G754" s="159" t="s">
        <v>355</v>
      </c>
      <c r="H754" s="160">
        <v>10</v>
      </c>
      <c r="I754" s="161"/>
      <c r="J754" s="162">
        <f t="shared" si="60"/>
        <v>0</v>
      </c>
      <c r="K754" s="158" t="s">
        <v>1</v>
      </c>
      <c r="L754" s="31"/>
      <c r="M754" s="163" t="s">
        <v>1</v>
      </c>
      <c r="N754" s="164" t="s">
        <v>36</v>
      </c>
      <c r="O754" s="54"/>
      <c r="P754" s="165">
        <f t="shared" si="61"/>
        <v>0</v>
      </c>
      <c r="Q754" s="165">
        <v>0</v>
      </c>
      <c r="R754" s="165">
        <f t="shared" si="62"/>
        <v>0</v>
      </c>
      <c r="S754" s="165">
        <v>0</v>
      </c>
      <c r="T754" s="166">
        <f t="shared" si="63"/>
        <v>0</v>
      </c>
      <c r="AR754" s="167" t="s">
        <v>737</v>
      </c>
      <c r="AT754" s="167" t="s">
        <v>161</v>
      </c>
      <c r="AU754" s="167" t="s">
        <v>82</v>
      </c>
      <c r="AY754" s="16" t="s">
        <v>159</v>
      </c>
      <c r="BE754" s="168">
        <f t="shared" si="64"/>
        <v>0</v>
      </c>
      <c r="BF754" s="168">
        <f t="shared" si="65"/>
        <v>0</v>
      </c>
      <c r="BG754" s="168">
        <f t="shared" si="66"/>
        <v>0</v>
      </c>
      <c r="BH754" s="168">
        <f t="shared" si="67"/>
        <v>0</v>
      </c>
      <c r="BI754" s="168">
        <f t="shared" si="68"/>
        <v>0</v>
      </c>
      <c r="BJ754" s="16" t="s">
        <v>82</v>
      </c>
      <c r="BK754" s="168">
        <f t="shared" si="69"/>
        <v>0</v>
      </c>
      <c r="BL754" s="16" t="s">
        <v>737</v>
      </c>
      <c r="BM754" s="167" t="s">
        <v>1292</v>
      </c>
    </row>
    <row r="755" spans="2:65" s="1" customFormat="1" ht="24" customHeight="1">
      <c r="B755" s="155"/>
      <c r="C755" s="156" t="s">
        <v>1558</v>
      </c>
      <c r="D755" s="156" t="s">
        <v>161</v>
      </c>
      <c r="E755" s="157" t="s">
        <v>2913</v>
      </c>
      <c r="F755" s="158" t="s">
        <v>2914</v>
      </c>
      <c r="G755" s="159" t="s">
        <v>355</v>
      </c>
      <c r="H755" s="160">
        <v>20</v>
      </c>
      <c r="I755" s="161"/>
      <c r="J755" s="162">
        <f t="shared" si="60"/>
        <v>0</v>
      </c>
      <c r="K755" s="158" t="s">
        <v>1</v>
      </c>
      <c r="L755" s="31"/>
      <c r="M755" s="163" t="s">
        <v>1</v>
      </c>
      <c r="N755" s="164" t="s">
        <v>36</v>
      </c>
      <c r="O755" s="54"/>
      <c r="P755" s="165">
        <f t="shared" si="61"/>
        <v>0</v>
      </c>
      <c r="Q755" s="165">
        <v>0</v>
      </c>
      <c r="R755" s="165">
        <f t="shared" si="62"/>
        <v>0</v>
      </c>
      <c r="S755" s="165">
        <v>0</v>
      </c>
      <c r="T755" s="166">
        <f t="shared" si="63"/>
        <v>0</v>
      </c>
      <c r="AR755" s="167" t="s">
        <v>737</v>
      </c>
      <c r="AT755" s="167" t="s">
        <v>161</v>
      </c>
      <c r="AU755" s="167" t="s">
        <v>82</v>
      </c>
      <c r="AY755" s="16" t="s">
        <v>159</v>
      </c>
      <c r="BE755" s="168">
        <f t="shared" si="64"/>
        <v>0</v>
      </c>
      <c r="BF755" s="168">
        <f t="shared" si="65"/>
        <v>0</v>
      </c>
      <c r="BG755" s="168">
        <f t="shared" si="66"/>
        <v>0</v>
      </c>
      <c r="BH755" s="168">
        <f t="shared" si="67"/>
        <v>0</v>
      </c>
      <c r="BI755" s="168">
        <f t="shared" si="68"/>
        <v>0</v>
      </c>
      <c r="BJ755" s="16" t="s">
        <v>82</v>
      </c>
      <c r="BK755" s="168">
        <f t="shared" si="69"/>
        <v>0</v>
      </c>
      <c r="BL755" s="16" t="s">
        <v>737</v>
      </c>
      <c r="BM755" s="167" t="s">
        <v>1438</v>
      </c>
    </row>
    <row r="756" spans="2:65" s="1" customFormat="1" ht="16.5" customHeight="1">
      <c r="B756" s="155"/>
      <c r="C756" s="156" t="s">
        <v>2915</v>
      </c>
      <c r="D756" s="156" t="s">
        <v>161</v>
      </c>
      <c r="E756" s="157" t="s">
        <v>2916</v>
      </c>
      <c r="F756" s="158" t="s">
        <v>2917</v>
      </c>
      <c r="G756" s="159" t="s">
        <v>355</v>
      </c>
      <c r="H756" s="160">
        <v>60</v>
      </c>
      <c r="I756" s="161"/>
      <c r="J756" s="162">
        <f t="shared" si="60"/>
        <v>0</v>
      </c>
      <c r="K756" s="158" t="s">
        <v>1</v>
      </c>
      <c r="L756" s="31"/>
      <c r="M756" s="163" t="s">
        <v>1</v>
      </c>
      <c r="N756" s="164" t="s">
        <v>36</v>
      </c>
      <c r="O756" s="54"/>
      <c r="P756" s="165">
        <f t="shared" si="61"/>
        <v>0</v>
      </c>
      <c r="Q756" s="165">
        <v>0</v>
      </c>
      <c r="R756" s="165">
        <f t="shared" si="62"/>
        <v>0</v>
      </c>
      <c r="S756" s="165">
        <v>0</v>
      </c>
      <c r="T756" s="166">
        <f t="shared" si="63"/>
        <v>0</v>
      </c>
      <c r="AR756" s="167" t="s">
        <v>737</v>
      </c>
      <c r="AT756" s="167" t="s">
        <v>161</v>
      </c>
      <c r="AU756" s="167" t="s">
        <v>82</v>
      </c>
      <c r="AY756" s="16" t="s">
        <v>159</v>
      </c>
      <c r="BE756" s="168">
        <f t="shared" si="64"/>
        <v>0</v>
      </c>
      <c r="BF756" s="168">
        <f t="shared" si="65"/>
        <v>0</v>
      </c>
      <c r="BG756" s="168">
        <f t="shared" si="66"/>
        <v>0</v>
      </c>
      <c r="BH756" s="168">
        <f t="shared" si="67"/>
        <v>0</v>
      </c>
      <c r="BI756" s="168">
        <f t="shared" si="68"/>
        <v>0</v>
      </c>
      <c r="BJ756" s="16" t="s">
        <v>82</v>
      </c>
      <c r="BK756" s="168">
        <f t="shared" si="69"/>
        <v>0</v>
      </c>
      <c r="BL756" s="16" t="s">
        <v>737</v>
      </c>
      <c r="BM756" s="167" t="s">
        <v>2918</v>
      </c>
    </row>
    <row r="757" spans="2:65" s="1" customFormat="1" ht="24" customHeight="1">
      <c r="B757" s="155"/>
      <c r="C757" s="156" t="s">
        <v>1562</v>
      </c>
      <c r="D757" s="156" t="s">
        <v>161</v>
      </c>
      <c r="E757" s="157" t="s">
        <v>2919</v>
      </c>
      <c r="F757" s="158" t="s">
        <v>2920</v>
      </c>
      <c r="G757" s="159" t="s">
        <v>405</v>
      </c>
      <c r="H757" s="160">
        <v>330</v>
      </c>
      <c r="I757" s="161"/>
      <c r="J757" s="162">
        <f t="shared" si="60"/>
        <v>0</v>
      </c>
      <c r="K757" s="158" t="s">
        <v>1</v>
      </c>
      <c r="L757" s="31"/>
      <c r="M757" s="163" t="s">
        <v>1</v>
      </c>
      <c r="N757" s="164" t="s">
        <v>36</v>
      </c>
      <c r="O757" s="54"/>
      <c r="P757" s="165">
        <f t="shared" si="61"/>
        <v>0</v>
      </c>
      <c r="Q757" s="165">
        <v>0</v>
      </c>
      <c r="R757" s="165">
        <f t="shared" si="62"/>
        <v>0</v>
      </c>
      <c r="S757" s="165">
        <v>0</v>
      </c>
      <c r="T757" s="166">
        <f t="shared" si="63"/>
        <v>0</v>
      </c>
      <c r="AR757" s="167" t="s">
        <v>737</v>
      </c>
      <c r="AT757" s="167" t="s">
        <v>161</v>
      </c>
      <c r="AU757" s="167" t="s">
        <v>82</v>
      </c>
      <c r="AY757" s="16" t="s">
        <v>159</v>
      </c>
      <c r="BE757" s="168">
        <f t="shared" si="64"/>
        <v>0</v>
      </c>
      <c r="BF757" s="168">
        <f t="shared" si="65"/>
        <v>0</v>
      </c>
      <c r="BG757" s="168">
        <f t="shared" si="66"/>
        <v>0</v>
      </c>
      <c r="BH757" s="168">
        <f t="shared" si="67"/>
        <v>0</v>
      </c>
      <c r="BI757" s="168">
        <f t="shared" si="68"/>
        <v>0</v>
      </c>
      <c r="BJ757" s="16" t="s">
        <v>82</v>
      </c>
      <c r="BK757" s="168">
        <f t="shared" si="69"/>
        <v>0</v>
      </c>
      <c r="BL757" s="16" t="s">
        <v>737</v>
      </c>
      <c r="BM757" s="167" t="s">
        <v>2921</v>
      </c>
    </row>
    <row r="758" spans="2:65" s="1" customFormat="1" ht="24" customHeight="1">
      <c r="B758" s="155"/>
      <c r="C758" s="156" t="s">
        <v>2922</v>
      </c>
      <c r="D758" s="156" t="s">
        <v>161</v>
      </c>
      <c r="E758" s="157" t="s">
        <v>2923</v>
      </c>
      <c r="F758" s="158" t="s">
        <v>2924</v>
      </c>
      <c r="G758" s="159" t="s">
        <v>355</v>
      </c>
      <c r="H758" s="160">
        <v>166</v>
      </c>
      <c r="I758" s="161"/>
      <c r="J758" s="162">
        <f t="shared" si="60"/>
        <v>0</v>
      </c>
      <c r="K758" s="158" t="s">
        <v>1</v>
      </c>
      <c r="L758" s="31"/>
      <c r="M758" s="163" t="s">
        <v>1</v>
      </c>
      <c r="N758" s="164" t="s">
        <v>36</v>
      </c>
      <c r="O758" s="54"/>
      <c r="P758" s="165">
        <f t="shared" si="61"/>
        <v>0</v>
      </c>
      <c r="Q758" s="165">
        <v>0</v>
      </c>
      <c r="R758" s="165">
        <f t="shared" si="62"/>
        <v>0</v>
      </c>
      <c r="S758" s="165">
        <v>0</v>
      </c>
      <c r="T758" s="166">
        <f t="shared" si="63"/>
        <v>0</v>
      </c>
      <c r="AR758" s="167" t="s">
        <v>737</v>
      </c>
      <c r="AT758" s="167" t="s">
        <v>161</v>
      </c>
      <c r="AU758" s="167" t="s">
        <v>82</v>
      </c>
      <c r="AY758" s="16" t="s">
        <v>159</v>
      </c>
      <c r="BE758" s="168">
        <f t="shared" si="64"/>
        <v>0</v>
      </c>
      <c r="BF758" s="168">
        <f t="shared" si="65"/>
        <v>0</v>
      </c>
      <c r="BG758" s="168">
        <f t="shared" si="66"/>
        <v>0</v>
      </c>
      <c r="BH758" s="168">
        <f t="shared" si="67"/>
        <v>0</v>
      </c>
      <c r="BI758" s="168">
        <f t="shared" si="68"/>
        <v>0</v>
      </c>
      <c r="BJ758" s="16" t="s">
        <v>82</v>
      </c>
      <c r="BK758" s="168">
        <f t="shared" si="69"/>
        <v>0</v>
      </c>
      <c r="BL758" s="16" t="s">
        <v>737</v>
      </c>
      <c r="BM758" s="167" t="s">
        <v>2925</v>
      </c>
    </row>
    <row r="759" spans="2:65" s="1" customFormat="1" ht="24" customHeight="1">
      <c r="B759" s="155"/>
      <c r="C759" s="156" t="s">
        <v>1565</v>
      </c>
      <c r="D759" s="156" t="s">
        <v>161</v>
      </c>
      <c r="E759" s="157" t="s">
        <v>2926</v>
      </c>
      <c r="F759" s="158" t="s">
        <v>2927</v>
      </c>
      <c r="G759" s="159" t="s">
        <v>355</v>
      </c>
      <c r="H759" s="160">
        <v>18</v>
      </c>
      <c r="I759" s="161"/>
      <c r="J759" s="162">
        <f t="shared" si="60"/>
        <v>0</v>
      </c>
      <c r="K759" s="158" t="s">
        <v>1</v>
      </c>
      <c r="L759" s="31"/>
      <c r="M759" s="163" t="s">
        <v>1</v>
      </c>
      <c r="N759" s="164" t="s">
        <v>36</v>
      </c>
      <c r="O759" s="54"/>
      <c r="P759" s="165">
        <f t="shared" si="61"/>
        <v>0</v>
      </c>
      <c r="Q759" s="165">
        <v>0</v>
      </c>
      <c r="R759" s="165">
        <f t="shared" si="62"/>
        <v>0</v>
      </c>
      <c r="S759" s="165">
        <v>0</v>
      </c>
      <c r="T759" s="166">
        <f t="shared" si="63"/>
        <v>0</v>
      </c>
      <c r="AR759" s="167" t="s">
        <v>737</v>
      </c>
      <c r="AT759" s="167" t="s">
        <v>161</v>
      </c>
      <c r="AU759" s="167" t="s">
        <v>82</v>
      </c>
      <c r="AY759" s="16" t="s">
        <v>159</v>
      </c>
      <c r="BE759" s="168">
        <f t="shared" si="64"/>
        <v>0</v>
      </c>
      <c r="BF759" s="168">
        <f t="shared" si="65"/>
        <v>0</v>
      </c>
      <c r="BG759" s="168">
        <f t="shared" si="66"/>
        <v>0</v>
      </c>
      <c r="BH759" s="168">
        <f t="shared" si="67"/>
        <v>0</v>
      </c>
      <c r="BI759" s="168">
        <f t="shared" si="68"/>
        <v>0</v>
      </c>
      <c r="BJ759" s="16" t="s">
        <v>82</v>
      </c>
      <c r="BK759" s="168">
        <f t="shared" si="69"/>
        <v>0</v>
      </c>
      <c r="BL759" s="16" t="s">
        <v>737</v>
      </c>
      <c r="BM759" s="167" t="s">
        <v>2928</v>
      </c>
    </row>
    <row r="760" spans="2:65" s="11" customFormat="1" ht="25.95" customHeight="1">
      <c r="B760" s="142"/>
      <c r="D760" s="143" t="s">
        <v>69</v>
      </c>
      <c r="E760" s="144" t="s">
        <v>2929</v>
      </c>
      <c r="F760" s="144" t="s">
        <v>2930</v>
      </c>
      <c r="I760" s="145"/>
      <c r="J760" s="146">
        <f>BK760</f>
        <v>0</v>
      </c>
      <c r="L760" s="142"/>
      <c r="M760" s="147"/>
      <c r="N760" s="148"/>
      <c r="O760" s="148"/>
      <c r="P760" s="149">
        <f>P761+SUM(P762:P779)</f>
        <v>0</v>
      </c>
      <c r="Q760" s="148"/>
      <c r="R760" s="149">
        <f>R761+SUM(R762:R779)</f>
        <v>0</v>
      </c>
      <c r="S760" s="148"/>
      <c r="T760" s="150">
        <f>T761+SUM(T762:T779)</f>
        <v>0</v>
      </c>
      <c r="AR760" s="143" t="s">
        <v>175</v>
      </c>
      <c r="AT760" s="151" t="s">
        <v>69</v>
      </c>
      <c r="AU760" s="151" t="s">
        <v>70</v>
      </c>
      <c r="AY760" s="143" t="s">
        <v>159</v>
      </c>
      <c r="BK760" s="152">
        <f>BK761+SUM(BK762:BK779)</f>
        <v>0</v>
      </c>
    </row>
    <row r="761" spans="2:65" s="1" customFormat="1" ht="16.5" customHeight="1">
      <c r="B761" s="155"/>
      <c r="C761" s="195" t="s">
        <v>2931</v>
      </c>
      <c r="D761" s="195" t="s">
        <v>224</v>
      </c>
      <c r="E761" s="196" t="s">
        <v>2932</v>
      </c>
      <c r="F761" s="197" t="s">
        <v>2933</v>
      </c>
      <c r="G761" s="198" t="s">
        <v>355</v>
      </c>
      <c r="H761" s="199">
        <v>2</v>
      </c>
      <c r="I761" s="200"/>
      <c r="J761" s="201">
        <f>ROUND(I761*H761,2)</f>
        <v>0</v>
      </c>
      <c r="K761" s="197" t="s">
        <v>1</v>
      </c>
      <c r="L761" s="202"/>
      <c r="M761" s="203" t="s">
        <v>1</v>
      </c>
      <c r="N761" s="204" t="s">
        <v>36</v>
      </c>
      <c r="O761" s="54"/>
      <c r="P761" s="165">
        <f>O761*H761</f>
        <v>0</v>
      </c>
      <c r="Q761" s="165">
        <v>0</v>
      </c>
      <c r="R761" s="165">
        <f>Q761*H761</f>
        <v>0</v>
      </c>
      <c r="S761" s="165">
        <v>0</v>
      </c>
      <c r="T761" s="166">
        <f>S761*H761</f>
        <v>0</v>
      </c>
      <c r="AR761" s="167" t="s">
        <v>1370</v>
      </c>
      <c r="AT761" s="167" t="s">
        <v>224</v>
      </c>
      <c r="AU761" s="167" t="s">
        <v>74</v>
      </c>
      <c r="AY761" s="16" t="s">
        <v>159</v>
      </c>
      <c r="BE761" s="168">
        <f>IF(N761="základná",J761,0)</f>
        <v>0</v>
      </c>
      <c r="BF761" s="168">
        <f>IF(N761="znížená",J761,0)</f>
        <v>0</v>
      </c>
      <c r="BG761" s="168">
        <f>IF(N761="zákl. prenesená",J761,0)</f>
        <v>0</v>
      </c>
      <c r="BH761" s="168">
        <f>IF(N761="zníž. prenesená",J761,0)</f>
        <v>0</v>
      </c>
      <c r="BI761" s="168">
        <f>IF(N761="nulová",J761,0)</f>
        <v>0</v>
      </c>
      <c r="BJ761" s="16" t="s">
        <v>82</v>
      </c>
      <c r="BK761" s="168">
        <f>ROUND(I761*H761,2)</f>
        <v>0</v>
      </c>
      <c r="BL761" s="16" t="s">
        <v>737</v>
      </c>
      <c r="BM761" s="167" t="s">
        <v>1730</v>
      </c>
    </row>
    <row r="762" spans="2:65" s="1" customFormat="1" ht="24" customHeight="1">
      <c r="B762" s="155"/>
      <c r="C762" s="195" t="s">
        <v>1569</v>
      </c>
      <c r="D762" s="195" t="s">
        <v>224</v>
      </c>
      <c r="E762" s="196" t="s">
        <v>2934</v>
      </c>
      <c r="F762" s="197" t="s">
        <v>2935</v>
      </c>
      <c r="G762" s="198" t="s">
        <v>355</v>
      </c>
      <c r="H762" s="199">
        <v>40</v>
      </c>
      <c r="I762" s="200"/>
      <c r="J762" s="201">
        <f>ROUND(I762*H762,2)</f>
        <v>0</v>
      </c>
      <c r="K762" s="197" t="s">
        <v>1</v>
      </c>
      <c r="L762" s="202"/>
      <c r="M762" s="203" t="s">
        <v>1</v>
      </c>
      <c r="N762" s="204" t="s">
        <v>36</v>
      </c>
      <c r="O762" s="54"/>
      <c r="P762" s="165">
        <f>O762*H762</f>
        <v>0</v>
      </c>
      <c r="Q762" s="165">
        <v>0</v>
      </c>
      <c r="R762" s="165">
        <f>Q762*H762</f>
        <v>0</v>
      </c>
      <c r="S762" s="165">
        <v>0</v>
      </c>
      <c r="T762" s="166">
        <f>S762*H762</f>
        <v>0</v>
      </c>
      <c r="AR762" s="167" t="s">
        <v>1370</v>
      </c>
      <c r="AT762" s="167" t="s">
        <v>224</v>
      </c>
      <c r="AU762" s="167" t="s">
        <v>74</v>
      </c>
      <c r="AY762" s="16" t="s">
        <v>159</v>
      </c>
      <c r="BE762" s="168">
        <f>IF(N762="základná",J762,0)</f>
        <v>0</v>
      </c>
      <c r="BF762" s="168">
        <f>IF(N762="znížená",J762,0)</f>
        <v>0</v>
      </c>
      <c r="BG762" s="168">
        <f>IF(N762="zákl. prenesená",J762,0)</f>
        <v>0</v>
      </c>
      <c r="BH762" s="168">
        <f>IF(N762="zníž. prenesená",J762,0)</f>
        <v>0</v>
      </c>
      <c r="BI762" s="168">
        <f>IF(N762="nulová",J762,0)</f>
        <v>0</v>
      </c>
      <c r="BJ762" s="16" t="s">
        <v>82</v>
      </c>
      <c r="BK762" s="168">
        <f>ROUND(I762*H762,2)</f>
        <v>0</v>
      </c>
      <c r="BL762" s="16" t="s">
        <v>737</v>
      </c>
      <c r="BM762" s="167" t="s">
        <v>2936</v>
      </c>
    </row>
    <row r="763" spans="2:65" s="1" customFormat="1" ht="67.2">
      <c r="B763" s="31"/>
      <c r="D763" s="170" t="s">
        <v>179</v>
      </c>
      <c r="F763" s="186" t="s">
        <v>2937</v>
      </c>
      <c r="I763" s="95"/>
      <c r="L763" s="31"/>
      <c r="M763" s="187"/>
      <c r="N763" s="54"/>
      <c r="O763" s="54"/>
      <c r="P763" s="54"/>
      <c r="Q763" s="54"/>
      <c r="R763" s="54"/>
      <c r="S763" s="54"/>
      <c r="T763" s="55"/>
      <c r="AT763" s="16" t="s">
        <v>179</v>
      </c>
      <c r="AU763" s="16" t="s">
        <v>74</v>
      </c>
    </row>
    <row r="764" spans="2:65" s="1" customFormat="1" ht="24" customHeight="1">
      <c r="B764" s="155"/>
      <c r="C764" s="195" t="s">
        <v>2938</v>
      </c>
      <c r="D764" s="195" t="s">
        <v>224</v>
      </c>
      <c r="E764" s="196" t="s">
        <v>2939</v>
      </c>
      <c r="F764" s="197" t="s">
        <v>2940</v>
      </c>
      <c r="G764" s="198" t="s">
        <v>355</v>
      </c>
      <c r="H764" s="199">
        <v>14</v>
      </c>
      <c r="I764" s="200"/>
      <c r="J764" s="201">
        <f>ROUND(I764*H764,2)</f>
        <v>0</v>
      </c>
      <c r="K764" s="197" t="s">
        <v>1</v>
      </c>
      <c r="L764" s="202"/>
      <c r="M764" s="203" t="s">
        <v>1</v>
      </c>
      <c r="N764" s="204" t="s">
        <v>36</v>
      </c>
      <c r="O764" s="54"/>
      <c r="P764" s="165">
        <f>O764*H764</f>
        <v>0</v>
      </c>
      <c r="Q764" s="165">
        <v>0</v>
      </c>
      <c r="R764" s="165">
        <f>Q764*H764</f>
        <v>0</v>
      </c>
      <c r="S764" s="165">
        <v>0</v>
      </c>
      <c r="T764" s="166">
        <f>S764*H764</f>
        <v>0</v>
      </c>
      <c r="AR764" s="167" t="s">
        <v>1370</v>
      </c>
      <c r="AT764" s="167" t="s">
        <v>224</v>
      </c>
      <c r="AU764" s="167" t="s">
        <v>74</v>
      </c>
      <c r="AY764" s="16" t="s">
        <v>159</v>
      </c>
      <c r="BE764" s="168">
        <f>IF(N764="základná",J764,0)</f>
        <v>0</v>
      </c>
      <c r="BF764" s="168">
        <f>IF(N764="znížená",J764,0)</f>
        <v>0</v>
      </c>
      <c r="BG764" s="168">
        <f>IF(N764="zákl. prenesená",J764,0)</f>
        <v>0</v>
      </c>
      <c r="BH764" s="168">
        <f>IF(N764="zníž. prenesená",J764,0)</f>
        <v>0</v>
      </c>
      <c r="BI764" s="168">
        <f>IF(N764="nulová",J764,0)</f>
        <v>0</v>
      </c>
      <c r="BJ764" s="16" t="s">
        <v>82</v>
      </c>
      <c r="BK764" s="168">
        <f>ROUND(I764*H764,2)</f>
        <v>0</v>
      </c>
      <c r="BL764" s="16" t="s">
        <v>737</v>
      </c>
      <c r="BM764" s="167" t="s">
        <v>2941</v>
      </c>
    </row>
    <row r="765" spans="2:65" s="1" customFormat="1" ht="67.2">
      <c r="B765" s="31"/>
      <c r="D765" s="170" t="s">
        <v>179</v>
      </c>
      <c r="F765" s="186" t="s">
        <v>2942</v>
      </c>
      <c r="I765" s="95"/>
      <c r="L765" s="31"/>
      <c r="M765" s="187"/>
      <c r="N765" s="54"/>
      <c r="O765" s="54"/>
      <c r="P765" s="54"/>
      <c r="Q765" s="54"/>
      <c r="R765" s="54"/>
      <c r="S765" s="54"/>
      <c r="T765" s="55"/>
      <c r="AT765" s="16" t="s">
        <v>179</v>
      </c>
      <c r="AU765" s="16" t="s">
        <v>74</v>
      </c>
    </row>
    <row r="766" spans="2:65" s="1" customFormat="1" ht="24" customHeight="1">
      <c r="B766" s="155"/>
      <c r="C766" s="195" t="s">
        <v>1572</v>
      </c>
      <c r="D766" s="195" t="s">
        <v>224</v>
      </c>
      <c r="E766" s="196" t="s">
        <v>2943</v>
      </c>
      <c r="F766" s="197" t="s">
        <v>2944</v>
      </c>
      <c r="G766" s="198" t="s">
        <v>355</v>
      </c>
      <c r="H766" s="199">
        <v>20</v>
      </c>
      <c r="I766" s="200"/>
      <c r="J766" s="201">
        <f>ROUND(I766*H766,2)</f>
        <v>0</v>
      </c>
      <c r="K766" s="197" t="s">
        <v>1</v>
      </c>
      <c r="L766" s="202"/>
      <c r="M766" s="203" t="s">
        <v>1</v>
      </c>
      <c r="N766" s="204" t="s">
        <v>36</v>
      </c>
      <c r="O766" s="54"/>
      <c r="P766" s="165">
        <f>O766*H766</f>
        <v>0</v>
      </c>
      <c r="Q766" s="165">
        <v>0</v>
      </c>
      <c r="R766" s="165">
        <f>Q766*H766</f>
        <v>0</v>
      </c>
      <c r="S766" s="165">
        <v>0</v>
      </c>
      <c r="T766" s="166">
        <f>S766*H766</f>
        <v>0</v>
      </c>
      <c r="AR766" s="167" t="s">
        <v>1370</v>
      </c>
      <c r="AT766" s="167" t="s">
        <v>224</v>
      </c>
      <c r="AU766" s="167" t="s">
        <v>74</v>
      </c>
      <c r="AY766" s="16" t="s">
        <v>159</v>
      </c>
      <c r="BE766" s="168">
        <f>IF(N766="základná",J766,0)</f>
        <v>0</v>
      </c>
      <c r="BF766" s="168">
        <f>IF(N766="znížená",J766,0)</f>
        <v>0</v>
      </c>
      <c r="BG766" s="168">
        <f>IF(N766="zákl. prenesená",J766,0)</f>
        <v>0</v>
      </c>
      <c r="BH766" s="168">
        <f>IF(N766="zníž. prenesená",J766,0)</f>
        <v>0</v>
      </c>
      <c r="BI766" s="168">
        <f>IF(N766="nulová",J766,0)</f>
        <v>0</v>
      </c>
      <c r="BJ766" s="16" t="s">
        <v>82</v>
      </c>
      <c r="BK766" s="168">
        <f>ROUND(I766*H766,2)</f>
        <v>0</v>
      </c>
      <c r="BL766" s="16" t="s">
        <v>737</v>
      </c>
      <c r="BM766" s="167" t="s">
        <v>2945</v>
      </c>
    </row>
    <row r="767" spans="2:65" s="1" customFormat="1" ht="16.5" customHeight="1">
      <c r="B767" s="155"/>
      <c r="C767" s="195" t="s">
        <v>2946</v>
      </c>
      <c r="D767" s="195" t="s">
        <v>224</v>
      </c>
      <c r="E767" s="196" t="s">
        <v>2947</v>
      </c>
      <c r="F767" s="197" t="s">
        <v>2948</v>
      </c>
      <c r="G767" s="198" t="s">
        <v>907</v>
      </c>
      <c r="H767" s="199">
        <v>113.2</v>
      </c>
      <c r="I767" s="200"/>
      <c r="J767" s="201">
        <f>ROUND(I767*H767,2)</f>
        <v>0</v>
      </c>
      <c r="K767" s="197" t="s">
        <v>1</v>
      </c>
      <c r="L767" s="202"/>
      <c r="M767" s="203" t="s">
        <v>1</v>
      </c>
      <c r="N767" s="204" t="s">
        <v>36</v>
      </c>
      <c r="O767" s="54"/>
      <c r="P767" s="165">
        <f>O767*H767</f>
        <v>0</v>
      </c>
      <c r="Q767" s="165">
        <v>0</v>
      </c>
      <c r="R767" s="165">
        <f>Q767*H767</f>
        <v>0</v>
      </c>
      <c r="S767" s="165">
        <v>0</v>
      </c>
      <c r="T767" s="166">
        <f>S767*H767</f>
        <v>0</v>
      </c>
      <c r="AR767" s="167" t="s">
        <v>1370</v>
      </c>
      <c r="AT767" s="167" t="s">
        <v>224</v>
      </c>
      <c r="AU767" s="167" t="s">
        <v>74</v>
      </c>
      <c r="AY767" s="16" t="s">
        <v>159</v>
      </c>
      <c r="BE767" s="168">
        <f>IF(N767="základná",J767,0)</f>
        <v>0</v>
      </c>
      <c r="BF767" s="168">
        <f>IF(N767="znížená",J767,0)</f>
        <v>0</v>
      </c>
      <c r="BG767" s="168">
        <f>IF(N767="zákl. prenesená",J767,0)</f>
        <v>0</v>
      </c>
      <c r="BH767" s="168">
        <f>IF(N767="zníž. prenesená",J767,0)</f>
        <v>0</v>
      </c>
      <c r="BI767" s="168">
        <f>IF(N767="nulová",J767,0)</f>
        <v>0</v>
      </c>
      <c r="BJ767" s="16" t="s">
        <v>82</v>
      </c>
      <c r="BK767" s="168">
        <f>ROUND(I767*H767,2)</f>
        <v>0</v>
      </c>
      <c r="BL767" s="16" t="s">
        <v>737</v>
      </c>
      <c r="BM767" s="167" t="s">
        <v>2949</v>
      </c>
    </row>
    <row r="768" spans="2:65" s="1" customFormat="1" ht="86.4">
      <c r="B768" s="31"/>
      <c r="D768" s="170" t="s">
        <v>179</v>
      </c>
      <c r="F768" s="186" t="s">
        <v>2950</v>
      </c>
      <c r="I768" s="95"/>
      <c r="L768" s="31"/>
      <c r="M768" s="187"/>
      <c r="N768" s="54"/>
      <c r="O768" s="54"/>
      <c r="P768" s="54"/>
      <c r="Q768" s="54"/>
      <c r="R768" s="54"/>
      <c r="S768" s="54"/>
      <c r="T768" s="55"/>
      <c r="AT768" s="16" t="s">
        <v>179</v>
      </c>
      <c r="AU768" s="16" t="s">
        <v>74</v>
      </c>
    </row>
    <row r="769" spans="2:65" s="1" customFormat="1" ht="16.5" customHeight="1">
      <c r="B769" s="155"/>
      <c r="C769" s="195" t="s">
        <v>1576</v>
      </c>
      <c r="D769" s="195" t="s">
        <v>224</v>
      </c>
      <c r="E769" s="196" t="s">
        <v>2492</v>
      </c>
      <c r="F769" s="197" t="s">
        <v>2493</v>
      </c>
      <c r="G769" s="198" t="s">
        <v>405</v>
      </c>
      <c r="H769" s="199">
        <v>300</v>
      </c>
      <c r="I769" s="200"/>
      <c r="J769" s="201">
        <f t="shared" ref="J769:J778" si="70">ROUND(I769*H769,2)</f>
        <v>0</v>
      </c>
      <c r="K769" s="197" t="s">
        <v>1</v>
      </c>
      <c r="L769" s="202"/>
      <c r="M769" s="203" t="s">
        <v>1</v>
      </c>
      <c r="N769" s="204" t="s">
        <v>36</v>
      </c>
      <c r="O769" s="54"/>
      <c r="P769" s="165">
        <f t="shared" ref="P769:P778" si="71">O769*H769</f>
        <v>0</v>
      </c>
      <c r="Q769" s="165">
        <v>0</v>
      </c>
      <c r="R769" s="165">
        <f t="shared" ref="R769:R778" si="72">Q769*H769</f>
        <v>0</v>
      </c>
      <c r="S769" s="165">
        <v>0</v>
      </c>
      <c r="T769" s="166">
        <f t="shared" ref="T769:T778" si="73">S769*H769</f>
        <v>0</v>
      </c>
      <c r="AR769" s="167" t="s">
        <v>1370</v>
      </c>
      <c r="AT769" s="167" t="s">
        <v>224</v>
      </c>
      <c r="AU769" s="167" t="s">
        <v>74</v>
      </c>
      <c r="AY769" s="16" t="s">
        <v>159</v>
      </c>
      <c r="BE769" s="168">
        <f t="shared" ref="BE769:BE778" si="74">IF(N769="základná",J769,0)</f>
        <v>0</v>
      </c>
      <c r="BF769" s="168">
        <f t="shared" ref="BF769:BF778" si="75">IF(N769="znížená",J769,0)</f>
        <v>0</v>
      </c>
      <c r="BG769" s="168">
        <f t="shared" ref="BG769:BG778" si="76">IF(N769="zákl. prenesená",J769,0)</f>
        <v>0</v>
      </c>
      <c r="BH769" s="168">
        <f t="shared" ref="BH769:BH778" si="77">IF(N769="zníž. prenesená",J769,0)</f>
        <v>0</v>
      </c>
      <c r="BI769" s="168">
        <f t="shared" ref="BI769:BI778" si="78">IF(N769="nulová",J769,0)</f>
        <v>0</v>
      </c>
      <c r="BJ769" s="16" t="s">
        <v>82</v>
      </c>
      <c r="BK769" s="168">
        <f t="shared" ref="BK769:BK778" si="79">ROUND(I769*H769,2)</f>
        <v>0</v>
      </c>
      <c r="BL769" s="16" t="s">
        <v>737</v>
      </c>
      <c r="BM769" s="167" t="s">
        <v>2951</v>
      </c>
    </row>
    <row r="770" spans="2:65" s="1" customFormat="1" ht="16.5" customHeight="1">
      <c r="B770" s="155"/>
      <c r="C770" s="195" t="s">
        <v>2952</v>
      </c>
      <c r="D770" s="195" t="s">
        <v>224</v>
      </c>
      <c r="E770" s="196" t="s">
        <v>2953</v>
      </c>
      <c r="F770" s="197" t="s">
        <v>2954</v>
      </c>
      <c r="G770" s="198" t="s">
        <v>405</v>
      </c>
      <c r="H770" s="199">
        <v>500</v>
      </c>
      <c r="I770" s="200"/>
      <c r="J770" s="201">
        <f t="shared" si="70"/>
        <v>0</v>
      </c>
      <c r="K770" s="197" t="s">
        <v>1</v>
      </c>
      <c r="L770" s="202"/>
      <c r="M770" s="203" t="s">
        <v>1</v>
      </c>
      <c r="N770" s="204" t="s">
        <v>36</v>
      </c>
      <c r="O770" s="54"/>
      <c r="P770" s="165">
        <f t="shared" si="71"/>
        <v>0</v>
      </c>
      <c r="Q770" s="165">
        <v>0</v>
      </c>
      <c r="R770" s="165">
        <f t="shared" si="72"/>
        <v>0</v>
      </c>
      <c r="S770" s="165">
        <v>0</v>
      </c>
      <c r="T770" s="166">
        <f t="shared" si="73"/>
        <v>0</v>
      </c>
      <c r="AR770" s="167" t="s">
        <v>1370</v>
      </c>
      <c r="AT770" s="167" t="s">
        <v>224</v>
      </c>
      <c r="AU770" s="167" t="s">
        <v>74</v>
      </c>
      <c r="AY770" s="16" t="s">
        <v>159</v>
      </c>
      <c r="BE770" s="168">
        <f t="shared" si="74"/>
        <v>0</v>
      </c>
      <c r="BF770" s="168">
        <f t="shared" si="75"/>
        <v>0</v>
      </c>
      <c r="BG770" s="168">
        <f t="shared" si="76"/>
        <v>0</v>
      </c>
      <c r="BH770" s="168">
        <f t="shared" si="77"/>
        <v>0</v>
      </c>
      <c r="BI770" s="168">
        <f t="shared" si="78"/>
        <v>0</v>
      </c>
      <c r="BJ770" s="16" t="s">
        <v>82</v>
      </c>
      <c r="BK770" s="168">
        <f t="shared" si="79"/>
        <v>0</v>
      </c>
      <c r="BL770" s="16" t="s">
        <v>737</v>
      </c>
      <c r="BM770" s="167" t="s">
        <v>2955</v>
      </c>
    </row>
    <row r="771" spans="2:65" s="1" customFormat="1" ht="16.5" customHeight="1">
      <c r="B771" s="155"/>
      <c r="C771" s="195" t="s">
        <v>1579</v>
      </c>
      <c r="D771" s="195" t="s">
        <v>224</v>
      </c>
      <c r="E771" s="196" t="s">
        <v>2956</v>
      </c>
      <c r="F771" s="197" t="s">
        <v>2957</v>
      </c>
      <c r="G771" s="198" t="s">
        <v>405</v>
      </c>
      <c r="H771" s="199">
        <v>50</v>
      </c>
      <c r="I771" s="200"/>
      <c r="J771" s="201">
        <f t="shared" si="70"/>
        <v>0</v>
      </c>
      <c r="K771" s="197" t="s">
        <v>1</v>
      </c>
      <c r="L771" s="202"/>
      <c r="M771" s="203" t="s">
        <v>1</v>
      </c>
      <c r="N771" s="204" t="s">
        <v>36</v>
      </c>
      <c r="O771" s="54"/>
      <c r="P771" s="165">
        <f t="shared" si="71"/>
        <v>0</v>
      </c>
      <c r="Q771" s="165">
        <v>0</v>
      </c>
      <c r="R771" s="165">
        <f t="shared" si="72"/>
        <v>0</v>
      </c>
      <c r="S771" s="165">
        <v>0</v>
      </c>
      <c r="T771" s="166">
        <f t="shared" si="73"/>
        <v>0</v>
      </c>
      <c r="AR771" s="167" t="s">
        <v>1370</v>
      </c>
      <c r="AT771" s="167" t="s">
        <v>224</v>
      </c>
      <c r="AU771" s="167" t="s">
        <v>74</v>
      </c>
      <c r="AY771" s="16" t="s">
        <v>159</v>
      </c>
      <c r="BE771" s="168">
        <f t="shared" si="74"/>
        <v>0</v>
      </c>
      <c r="BF771" s="168">
        <f t="shared" si="75"/>
        <v>0</v>
      </c>
      <c r="BG771" s="168">
        <f t="shared" si="76"/>
        <v>0</v>
      </c>
      <c r="BH771" s="168">
        <f t="shared" si="77"/>
        <v>0</v>
      </c>
      <c r="BI771" s="168">
        <f t="shared" si="78"/>
        <v>0</v>
      </c>
      <c r="BJ771" s="16" t="s">
        <v>82</v>
      </c>
      <c r="BK771" s="168">
        <f t="shared" si="79"/>
        <v>0</v>
      </c>
      <c r="BL771" s="16" t="s">
        <v>737</v>
      </c>
      <c r="BM771" s="167" t="s">
        <v>2958</v>
      </c>
    </row>
    <row r="772" spans="2:65" s="1" customFormat="1" ht="16.5" customHeight="1">
      <c r="B772" s="155"/>
      <c r="C772" s="195" t="s">
        <v>2959</v>
      </c>
      <c r="D772" s="195" t="s">
        <v>224</v>
      </c>
      <c r="E772" s="196" t="s">
        <v>2960</v>
      </c>
      <c r="F772" s="197" t="s">
        <v>2961</v>
      </c>
      <c r="G772" s="198" t="s">
        <v>405</v>
      </c>
      <c r="H772" s="199">
        <v>50</v>
      </c>
      <c r="I772" s="200"/>
      <c r="J772" s="201">
        <f t="shared" si="70"/>
        <v>0</v>
      </c>
      <c r="K772" s="197" t="s">
        <v>1</v>
      </c>
      <c r="L772" s="202"/>
      <c r="M772" s="203" t="s">
        <v>1</v>
      </c>
      <c r="N772" s="204" t="s">
        <v>36</v>
      </c>
      <c r="O772" s="54"/>
      <c r="P772" s="165">
        <f t="shared" si="71"/>
        <v>0</v>
      </c>
      <c r="Q772" s="165">
        <v>0</v>
      </c>
      <c r="R772" s="165">
        <f t="shared" si="72"/>
        <v>0</v>
      </c>
      <c r="S772" s="165">
        <v>0</v>
      </c>
      <c r="T772" s="166">
        <f t="shared" si="73"/>
        <v>0</v>
      </c>
      <c r="AR772" s="167" t="s">
        <v>1370</v>
      </c>
      <c r="AT772" s="167" t="s">
        <v>224</v>
      </c>
      <c r="AU772" s="167" t="s">
        <v>74</v>
      </c>
      <c r="AY772" s="16" t="s">
        <v>159</v>
      </c>
      <c r="BE772" s="168">
        <f t="shared" si="74"/>
        <v>0</v>
      </c>
      <c r="BF772" s="168">
        <f t="shared" si="75"/>
        <v>0</v>
      </c>
      <c r="BG772" s="168">
        <f t="shared" si="76"/>
        <v>0</v>
      </c>
      <c r="BH772" s="168">
        <f t="shared" si="77"/>
        <v>0</v>
      </c>
      <c r="BI772" s="168">
        <f t="shared" si="78"/>
        <v>0</v>
      </c>
      <c r="BJ772" s="16" t="s">
        <v>82</v>
      </c>
      <c r="BK772" s="168">
        <f t="shared" si="79"/>
        <v>0</v>
      </c>
      <c r="BL772" s="16" t="s">
        <v>737</v>
      </c>
      <c r="BM772" s="167" t="s">
        <v>2962</v>
      </c>
    </row>
    <row r="773" spans="2:65" s="1" customFormat="1" ht="16.5" customHeight="1">
      <c r="B773" s="155"/>
      <c r="C773" s="195" t="s">
        <v>1583</v>
      </c>
      <c r="D773" s="195" t="s">
        <v>224</v>
      </c>
      <c r="E773" s="196" t="s">
        <v>2963</v>
      </c>
      <c r="F773" s="197" t="s">
        <v>2964</v>
      </c>
      <c r="G773" s="198" t="s">
        <v>405</v>
      </c>
      <c r="H773" s="199">
        <v>5</v>
      </c>
      <c r="I773" s="200"/>
      <c r="J773" s="201">
        <f t="shared" si="70"/>
        <v>0</v>
      </c>
      <c r="K773" s="197" t="s">
        <v>1</v>
      </c>
      <c r="L773" s="202"/>
      <c r="M773" s="203" t="s">
        <v>1</v>
      </c>
      <c r="N773" s="204" t="s">
        <v>36</v>
      </c>
      <c r="O773" s="54"/>
      <c r="P773" s="165">
        <f t="shared" si="71"/>
        <v>0</v>
      </c>
      <c r="Q773" s="165">
        <v>0</v>
      </c>
      <c r="R773" s="165">
        <f t="shared" si="72"/>
        <v>0</v>
      </c>
      <c r="S773" s="165">
        <v>0</v>
      </c>
      <c r="T773" s="166">
        <f t="shared" si="73"/>
        <v>0</v>
      </c>
      <c r="AR773" s="167" t="s">
        <v>1370</v>
      </c>
      <c r="AT773" s="167" t="s">
        <v>224</v>
      </c>
      <c r="AU773" s="167" t="s">
        <v>74</v>
      </c>
      <c r="AY773" s="16" t="s">
        <v>159</v>
      </c>
      <c r="BE773" s="168">
        <f t="shared" si="74"/>
        <v>0</v>
      </c>
      <c r="BF773" s="168">
        <f t="shared" si="75"/>
        <v>0</v>
      </c>
      <c r="BG773" s="168">
        <f t="shared" si="76"/>
        <v>0</v>
      </c>
      <c r="BH773" s="168">
        <f t="shared" si="77"/>
        <v>0</v>
      </c>
      <c r="BI773" s="168">
        <f t="shared" si="78"/>
        <v>0</v>
      </c>
      <c r="BJ773" s="16" t="s">
        <v>82</v>
      </c>
      <c r="BK773" s="168">
        <f t="shared" si="79"/>
        <v>0</v>
      </c>
      <c r="BL773" s="16" t="s">
        <v>737</v>
      </c>
      <c r="BM773" s="167" t="s">
        <v>2965</v>
      </c>
    </row>
    <row r="774" spans="2:65" s="1" customFormat="1" ht="24" customHeight="1">
      <c r="B774" s="155"/>
      <c r="C774" s="156" t="s">
        <v>2966</v>
      </c>
      <c r="D774" s="156" t="s">
        <v>161</v>
      </c>
      <c r="E774" s="157" t="s">
        <v>2967</v>
      </c>
      <c r="F774" s="158" t="s">
        <v>2968</v>
      </c>
      <c r="G774" s="159" t="s">
        <v>405</v>
      </c>
      <c r="H774" s="160">
        <v>300</v>
      </c>
      <c r="I774" s="161"/>
      <c r="J774" s="162">
        <f t="shared" si="70"/>
        <v>0</v>
      </c>
      <c r="K774" s="158" t="s">
        <v>1</v>
      </c>
      <c r="L774" s="31"/>
      <c r="M774" s="163" t="s">
        <v>1</v>
      </c>
      <c r="N774" s="164" t="s">
        <v>36</v>
      </c>
      <c r="O774" s="54"/>
      <c r="P774" s="165">
        <f t="shared" si="71"/>
        <v>0</v>
      </c>
      <c r="Q774" s="165">
        <v>0</v>
      </c>
      <c r="R774" s="165">
        <f t="shared" si="72"/>
        <v>0</v>
      </c>
      <c r="S774" s="165">
        <v>0</v>
      </c>
      <c r="T774" s="166">
        <f t="shared" si="73"/>
        <v>0</v>
      </c>
      <c r="AR774" s="167" t="s">
        <v>737</v>
      </c>
      <c r="AT774" s="167" t="s">
        <v>161</v>
      </c>
      <c r="AU774" s="167" t="s">
        <v>74</v>
      </c>
      <c r="AY774" s="16" t="s">
        <v>159</v>
      </c>
      <c r="BE774" s="168">
        <f t="shared" si="74"/>
        <v>0</v>
      </c>
      <c r="BF774" s="168">
        <f t="shared" si="75"/>
        <v>0</v>
      </c>
      <c r="BG774" s="168">
        <f t="shared" si="76"/>
        <v>0</v>
      </c>
      <c r="BH774" s="168">
        <f t="shared" si="77"/>
        <v>0</v>
      </c>
      <c r="BI774" s="168">
        <f t="shared" si="78"/>
        <v>0</v>
      </c>
      <c r="BJ774" s="16" t="s">
        <v>82</v>
      </c>
      <c r="BK774" s="168">
        <f t="shared" si="79"/>
        <v>0</v>
      </c>
      <c r="BL774" s="16" t="s">
        <v>737</v>
      </c>
      <c r="BM774" s="167" t="s">
        <v>2969</v>
      </c>
    </row>
    <row r="775" spans="2:65" s="1" customFormat="1" ht="24" customHeight="1">
      <c r="B775" s="155"/>
      <c r="C775" s="156" t="s">
        <v>1586</v>
      </c>
      <c r="D775" s="156" t="s">
        <v>161</v>
      </c>
      <c r="E775" s="157" t="s">
        <v>2970</v>
      </c>
      <c r="F775" s="158" t="s">
        <v>2971</v>
      </c>
      <c r="G775" s="159" t="s">
        <v>405</v>
      </c>
      <c r="H775" s="160">
        <v>500</v>
      </c>
      <c r="I775" s="161"/>
      <c r="J775" s="162">
        <f t="shared" si="70"/>
        <v>0</v>
      </c>
      <c r="K775" s="158" t="s">
        <v>1</v>
      </c>
      <c r="L775" s="31"/>
      <c r="M775" s="163" t="s">
        <v>1</v>
      </c>
      <c r="N775" s="164" t="s">
        <v>36</v>
      </c>
      <c r="O775" s="54"/>
      <c r="P775" s="165">
        <f t="shared" si="71"/>
        <v>0</v>
      </c>
      <c r="Q775" s="165">
        <v>0</v>
      </c>
      <c r="R775" s="165">
        <f t="shared" si="72"/>
        <v>0</v>
      </c>
      <c r="S775" s="165">
        <v>0</v>
      </c>
      <c r="T775" s="166">
        <f t="shared" si="73"/>
        <v>0</v>
      </c>
      <c r="AR775" s="167" t="s">
        <v>737</v>
      </c>
      <c r="AT775" s="167" t="s">
        <v>161</v>
      </c>
      <c r="AU775" s="167" t="s">
        <v>74</v>
      </c>
      <c r="AY775" s="16" t="s">
        <v>159</v>
      </c>
      <c r="BE775" s="168">
        <f t="shared" si="74"/>
        <v>0</v>
      </c>
      <c r="BF775" s="168">
        <f t="shared" si="75"/>
        <v>0</v>
      </c>
      <c r="BG775" s="168">
        <f t="shared" si="76"/>
        <v>0</v>
      </c>
      <c r="BH775" s="168">
        <f t="shared" si="77"/>
        <v>0</v>
      </c>
      <c r="BI775" s="168">
        <f t="shared" si="78"/>
        <v>0</v>
      </c>
      <c r="BJ775" s="16" t="s">
        <v>82</v>
      </c>
      <c r="BK775" s="168">
        <f t="shared" si="79"/>
        <v>0</v>
      </c>
      <c r="BL775" s="16" t="s">
        <v>737</v>
      </c>
      <c r="BM775" s="167" t="s">
        <v>2972</v>
      </c>
    </row>
    <row r="776" spans="2:65" s="1" customFormat="1" ht="24" customHeight="1">
      <c r="B776" s="155"/>
      <c r="C776" s="156" t="s">
        <v>2973</v>
      </c>
      <c r="D776" s="156" t="s">
        <v>161</v>
      </c>
      <c r="E776" s="157" t="s">
        <v>2974</v>
      </c>
      <c r="F776" s="158" t="s">
        <v>2975</v>
      </c>
      <c r="G776" s="159" t="s">
        <v>405</v>
      </c>
      <c r="H776" s="160">
        <v>50</v>
      </c>
      <c r="I776" s="161"/>
      <c r="J776" s="162">
        <f t="shared" si="70"/>
        <v>0</v>
      </c>
      <c r="K776" s="158" t="s">
        <v>1</v>
      </c>
      <c r="L776" s="31"/>
      <c r="M776" s="163" t="s">
        <v>1</v>
      </c>
      <c r="N776" s="164" t="s">
        <v>36</v>
      </c>
      <c r="O776" s="54"/>
      <c r="P776" s="165">
        <f t="shared" si="71"/>
        <v>0</v>
      </c>
      <c r="Q776" s="165">
        <v>0</v>
      </c>
      <c r="R776" s="165">
        <f t="shared" si="72"/>
        <v>0</v>
      </c>
      <c r="S776" s="165">
        <v>0</v>
      </c>
      <c r="T776" s="166">
        <f t="shared" si="73"/>
        <v>0</v>
      </c>
      <c r="AR776" s="167" t="s">
        <v>737</v>
      </c>
      <c r="AT776" s="167" t="s">
        <v>161</v>
      </c>
      <c r="AU776" s="167" t="s">
        <v>74</v>
      </c>
      <c r="AY776" s="16" t="s">
        <v>159</v>
      </c>
      <c r="BE776" s="168">
        <f t="shared" si="74"/>
        <v>0</v>
      </c>
      <c r="BF776" s="168">
        <f t="shared" si="75"/>
        <v>0</v>
      </c>
      <c r="BG776" s="168">
        <f t="shared" si="76"/>
        <v>0</v>
      </c>
      <c r="BH776" s="168">
        <f t="shared" si="77"/>
        <v>0</v>
      </c>
      <c r="BI776" s="168">
        <f t="shared" si="78"/>
        <v>0</v>
      </c>
      <c r="BJ776" s="16" t="s">
        <v>82</v>
      </c>
      <c r="BK776" s="168">
        <f t="shared" si="79"/>
        <v>0</v>
      </c>
      <c r="BL776" s="16" t="s">
        <v>737</v>
      </c>
      <c r="BM776" s="167" t="s">
        <v>2976</v>
      </c>
    </row>
    <row r="777" spans="2:65" s="1" customFormat="1" ht="24" customHeight="1">
      <c r="B777" s="155"/>
      <c r="C777" s="156" t="s">
        <v>1590</v>
      </c>
      <c r="D777" s="156" t="s">
        <v>161</v>
      </c>
      <c r="E777" s="157" t="s">
        <v>2977</v>
      </c>
      <c r="F777" s="158" t="s">
        <v>2978</v>
      </c>
      <c r="G777" s="159" t="s">
        <v>405</v>
      </c>
      <c r="H777" s="160">
        <v>50</v>
      </c>
      <c r="I777" s="161"/>
      <c r="J777" s="162">
        <f t="shared" si="70"/>
        <v>0</v>
      </c>
      <c r="K777" s="158" t="s">
        <v>1</v>
      </c>
      <c r="L777" s="31"/>
      <c r="M777" s="163" t="s">
        <v>1</v>
      </c>
      <c r="N777" s="164" t="s">
        <v>36</v>
      </c>
      <c r="O777" s="54"/>
      <c r="P777" s="165">
        <f t="shared" si="71"/>
        <v>0</v>
      </c>
      <c r="Q777" s="165">
        <v>0</v>
      </c>
      <c r="R777" s="165">
        <f t="shared" si="72"/>
        <v>0</v>
      </c>
      <c r="S777" s="165">
        <v>0</v>
      </c>
      <c r="T777" s="166">
        <f t="shared" si="73"/>
        <v>0</v>
      </c>
      <c r="AR777" s="167" t="s">
        <v>737</v>
      </c>
      <c r="AT777" s="167" t="s">
        <v>161</v>
      </c>
      <c r="AU777" s="167" t="s">
        <v>74</v>
      </c>
      <c r="AY777" s="16" t="s">
        <v>159</v>
      </c>
      <c r="BE777" s="168">
        <f t="shared" si="74"/>
        <v>0</v>
      </c>
      <c r="BF777" s="168">
        <f t="shared" si="75"/>
        <v>0</v>
      </c>
      <c r="BG777" s="168">
        <f t="shared" si="76"/>
        <v>0</v>
      </c>
      <c r="BH777" s="168">
        <f t="shared" si="77"/>
        <v>0</v>
      </c>
      <c r="BI777" s="168">
        <f t="shared" si="78"/>
        <v>0</v>
      </c>
      <c r="BJ777" s="16" t="s">
        <v>82</v>
      </c>
      <c r="BK777" s="168">
        <f t="shared" si="79"/>
        <v>0</v>
      </c>
      <c r="BL777" s="16" t="s">
        <v>737</v>
      </c>
      <c r="BM777" s="167" t="s">
        <v>2979</v>
      </c>
    </row>
    <row r="778" spans="2:65" s="1" customFormat="1" ht="24" customHeight="1">
      <c r="B778" s="155"/>
      <c r="C778" s="156" t="s">
        <v>2980</v>
      </c>
      <c r="D778" s="156" t="s">
        <v>161</v>
      </c>
      <c r="E778" s="157" t="s">
        <v>2981</v>
      </c>
      <c r="F778" s="158" t="s">
        <v>2982</v>
      </c>
      <c r="G778" s="159" t="s">
        <v>405</v>
      </c>
      <c r="H778" s="160">
        <v>5</v>
      </c>
      <c r="I778" s="161"/>
      <c r="J778" s="162">
        <f t="shared" si="70"/>
        <v>0</v>
      </c>
      <c r="K778" s="158" t="s">
        <v>1</v>
      </c>
      <c r="L778" s="31"/>
      <c r="M778" s="163" t="s">
        <v>1</v>
      </c>
      <c r="N778" s="164" t="s">
        <v>36</v>
      </c>
      <c r="O778" s="54"/>
      <c r="P778" s="165">
        <f t="shared" si="71"/>
        <v>0</v>
      </c>
      <c r="Q778" s="165">
        <v>0</v>
      </c>
      <c r="R778" s="165">
        <f t="shared" si="72"/>
        <v>0</v>
      </c>
      <c r="S778" s="165">
        <v>0</v>
      </c>
      <c r="T778" s="166">
        <f t="shared" si="73"/>
        <v>0</v>
      </c>
      <c r="AR778" s="167" t="s">
        <v>737</v>
      </c>
      <c r="AT778" s="167" t="s">
        <v>161</v>
      </c>
      <c r="AU778" s="167" t="s">
        <v>74</v>
      </c>
      <c r="AY778" s="16" t="s">
        <v>159</v>
      </c>
      <c r="BE778" s="168">
        <f t="shared" si="74"/>
        <v>0</v>
      </c>
      <c r="BF778" s="168">
        <f t="shared" si="75"/>
        <v>0</v>
      </c>
      <c r="BG778" s="168">
        <f t="shared" si="76"/>
        <v>0</v>
      </c>
      <c r="BH778" s="168">
        <f t="shared" si="77"/>
        <v>0</v>
      </c>
      <c r="BI778" s="168">
        <f t="shared" si="78"/>
        <v>0</v>
      </c>
      <c r="BJ778" s="16" t="s">
        <v>82</v>
      </c>
      <c r="BK778" s="168">
        <f t="shared" si="79"/>
        <v>0</v>
      </c>
      <c r="BL778" s="16" t="s">
        <v>737</v>
      </c>
      <c r="BM778" s="167" t="s">
        <v>2983</v>
      </c>
    </row>
    <row r="779" spans="2:65" s="11" customFormat="1" ht="22.95" customHeight="1">
      <c r="B779" s="142"/>
      <c r="D779" s="143" t="s">
        <v>69</v>
      </c>
      <c r="E779" s="153" t="s">
        <v>2984</v>
      </c>
      <c r="F779" s="153" t="s">
        <v>2985</v>
      </c>
      <c r="I779" s="145"/>
      <c r="J779" s="154">
        <f>BK779</f>
        <v>0</v>
      </c>
      <c r="L779" s="142"/>
      <c r="M779" s="147"/>
      <c r="N779" s="148"/>
      <c r="O779" s="148"/>
      <c r="P779" s="149">
        <f>SUM(P780:P783)</f>
        <v>0</v>
      </c>
      <c r="Q779" s="148"/>
      <c r="R779" s="149">
        <f>SUM(R780:R783)</f>
        <v>0</v>
      </c>
      <c r="S779" s="148"/>
      <c r="T779" s="150">
        <f>SUM(T780:T783)</f>
        <v>0</v>
      </c>
      <c r="AR779" s="143" t="s">
        <v>175</v>
      </c>
      <c r="AT779" s="151" t="s">
        <v>69</v>
      </c>
      <c r="AU779" s="151" t="s">
        <v>74</v>
      </c>
      <c r="AY779" s="143" t="s">
        <v>159</v>
      </c>
      <c r="BK779" s="152">
        <f>SUM(BK780:BK783)</f>
        <v>0</v>
      </c>
    </row>
    <row r="780" spans="2:65" s="1" customFormat="1" ht="24" customHeight="1">
      <c r="B780" s="155"/>
      <c r="C780" s="156" t="s">
        <v>1593</v>
      </c>
      <c r="D780" s="156" t="s">
        <v>161</v>
      </c>
      <c r="E780" s="157" t="s">
        <v>2986</v>
      </c>
      <c r="F780" s="158" t="s">
        <v>2987</v>
      </c>
      <c r="G780" s="159" t="s">
        <v>405</v>
      </c>
      <c r="H780" s="160">
        <v>20</v>
      </c>
      <c r="I780" s="161"/>
      <c r="J780" s="162">
        <f>ROUND(I780*H780,2)</f>
        <v>0</v>
      </c>
      <c r="K780" s="158" t="s">
        <v>1</v>
      </c>
      <c r="L780" s="31"/>
      <c r="M780" s="163" t="s">
        <v>1</v>
      </c>
      <c r="N780" s="164" t="s">
        <v>36</v>
      </c>
      <c r="O780" s="54"/>
      <c r="P780" s="165">
        <f>O780*H780</f>
        <v>0</v>
      </c>
      <c r="Q780" s="165">
        <v>0</v>
      </c>
      <c r="R780" s="165">
        <f>Q780*H780</f>
        <v>0</v>
      </c>
      <c r="S780" s="165">
        <v>0</v>
      </c>
      <c r="T780" s="166">
        <f>S780*H780</f>
        <v>0</v>
      </c>
      <c r="AR780" s="167" t="s">
        <v>737</v>
      </c>
      <c r="AT780" s="167" t="s">
        <v>161</v>
      </c>
      <c r="AU780" s="167" t="s">
        <v>82</v>
      </c>
      <c r="AY780" s="16" t="s">
        <v>159</v>
      </c>
      <c r="BE780" s="168">
        <f>IF(N780="základná",J780,0)</f>
        <v>0</v>
      </c>
      <c r="BF780" s="168">
        <f>IF(N780="znížená",J780,0)</f>
        <v>0</v>
      </c>
      <c r="BG780" s="168">
        <f>IF(N780="zákl. prenesená",J780,0)</f>
        <v>0</v>
      </c>
      <c r="BH780" s="168">
        <f>IF(N780="zníž. prenesená",J780,0)</f>
        <v>0</v>
      </c>
      <c r="BI780" s="168">
        <f>IF(N780="nulová",J780,0)</f>
        <v>0</v>
      </c>
      <c r="BJ780" s="16" t="s">
        <v>82</v>
      </c>
      <c r="BK780" s="168">
        <f>ROUND(I780*H780,2)</f>
        <v>0</v>
      </c>
      <c r="BL780" s="16" t="s">
        <v>737</v>
      </c>
      <c r="BM780" s="167" t="s">
        <v>703</v>
      </c>
    </row>
    <row r="781" spans="2:65" s="1" customFormat="1" ht="16.5" customHeight="1">
      <c r="B781" s="155"/>
      <c r="C781" s="156" t="s">
        <v>2988</v>
      </c>
      <c r="D781" s="156" t="s">
        <v>161</v>
      </c>
      <c r="E781" s="157" t="s">
        <v>2989</v>
      </c>
      <c r="F781" s="158" t="s">
        <v>2990</v>
      </c>
      <c r="G781" s="159" t="s">
        <v>405</v>
      </c>
      <c r="H781" s="160">
        <v>120</v>
      </c>
      <c r="I781" s="161"/>
      <c r="J781" s="162">
        <f>ROUND(I781*H781,2)</f>
        <v>0</v>
      </c>
      <c r="K781" s="158" t="s">
        <v>1</v>
      </c>
      <c r="L781" s="31"/>
      <c r="M781" s="163" t="s">
        <v>1</v>
      </c>
      <c r="N781" s="164" t="s">
        <v>36</v>
      </c>
      <c r="O781" s="54"/>
      <c r="P781" s="165">
        <f>O781*H781</f>
        <v>0</v>
      </c>
      <c r="Q781" s="165">
        <v>0</v>
      </c>
      <c r="R781" s="165">
        <f>Q781*H781</f>
        <v>0</v>
      </c>
      <c r="S781" s="165">
        <v>0</v>
      </c>
      <c r="T781" s="166">
        <f>S781*H781</f>
        <v>0</v>
      </c>
      <c r="AR781" s="167" t="s">
        <v>737</v>
      </c>
      <c r="AT781" s="167" t="s">
        <v>161</v>
      </c>
      <c r="AU781" s="167" t="s">
        <v>82</v>
      </c>
      <c r="AY781" s="16" t="s">
        <v>159</v>
      </c>
      <c r="BE781" s="168">
        <f>IF(N781="základná",J781,0)</f>
        <v>0</v>
      </c>
      <c r="BF781" s="168">
        <f>IF(N781="znížená",J781,0)</f>
        <v>0</v>
      </c>
      <c r="BG781" s="168">
        <f>IF(N781="zákl. prenesená",J781,0)</f>
        <v>0</v>
      </c>
      <c r="BH781" s="168">
        <f>IF(N781="zníž. prenesená",J781,0)</f>
        <v>0</v>
      </c>
      <c r="BI781" s="168">
        <f>IF(N781="nulová",J781,0)</f>
        <v>0</v>
      </c>
      <c r="BJ781" s="16" t="s">
        <v>82</v>
      </c>
      <c r="BK781" s="168">
        <f>ROUND(I781*H781,2)</f>
        <v>0</v>
      </c>
      <c r="BL781" s="16" t="s">
        <v>737</v>
      </c>
      <c r="BM781" s="167" t="s">
        <v>761</v>
      </c>
    </row>
    <row r="782" spans="2:65" s="1" customFormat="1" ht="24" customHeight="1">
      <c r="B782" s="155"/>
      <c r="C782" s="156" t="s">
        <v>1597</v>
      </c>
      <c r="D782" s="156" t="s">
        <v>161</v>
      </c>
      <c r="E782" s="157" t="s">
        <v>2991</v>
      </c>
      <c r="F782" s="158" t="s">
        <v>2992</v>
      </c>
      <c r="G782" s="159" t="s">
        <v>405</v>
      </c>
      <c r="H782" s="160">
        <v>130</v>
      </c>
      <c r="I782" s="161"/>
      <c r="J782" s="162">
        <f>ROUND(I782*H782,2)</f>
        <v>0</v>
      </c>
      <c r="K782" s="158" t="s">
        <v>1</v>
      </c>
      <c r="L782" s="31"/>
      <c r="M782" s="163" t="s">
        <v>1</v>
      </c>
      <c r="N782" s="164" t="s">
        <v>36</v>
      </c>
      <c r="O782" s="54"/>
      <c r="P782" s="165">
        <f>O782*H782</f>
        <v>0</v>
      </c>
      <c r="Q782" s="165">
        <v>0</v>
      </c>
      <c r="R782" s="165">
        <f>Q782*H782</f>
        <v>0</v>
      </c>
      <c r="S782" s="165">
        <v>0</v>
      </c>
      <c r="T782" s="166">
        <f>S782*H782</f>
        <v>0</v>
      </c>
      <c r="AR782" s="167" t="s">
        <v>737</v>
      </c>
      <c r="AT782" s="167" t="s">
        <v>161</v>
      </c>
      <c r="AU782" s="167" t="s">
        <v>82</v>
      </c>
      <c r="AY782" s="16" t="s">
        <v>159</v>
      </c>
      <c r="BE782" s="168">
        <f>IF(N782="základná",J782,0)</f>
        <v>0</v>
      </c>
      <c r="BF782" s="168">
        <f>IF(N782="znížená",J782,0)</f>
        <v>0</v>
      </c>
      <c r="BG782" s="168">
        <f>IF(N782="zákl. prenesená",J782,0)</f>
        <v>0</v>
      </c>
      <c r="BH782" s="168">
        <f>IF(N782="zníž. prenesená",J782,0)</f>
        <v>0</v>
      </c>
      <c r="BI782" s="168">
        <f>IF(N782="nulová",J782,0)</f>
        <v>0</v>
      </c>
      <c r="BJ782" s="16" t="s">
        <v>82</v>
      </c>
      <c r="BK782" s="168">
        <f>ROUND(I782*H782,2)</f>
        <v>0</v>
      </c>
      <c r="BL782" s="16" t="s">
        <v>737</v>
      </c>
      <c r="BM782" s="167" t="s">
        <v>2993</v>
      </c>
    </row>
    <row r="783" spans="2:65" s="1" customFormat="1" ht="24" customHeight="1">
      <c r="B783" s="155"/>
      <c r="C783" s="156" t="s">
        <v>2994</v>
      </c>
      <c r="D783" s="156" t="s">
        <v>161</v>
      </c>
      <c r="E783" s="157" t="s">
        <v>2679</v>
      </c>
      <c r="F783" s="158" t="s">
        <v>2680</v>
      </c>
      <c r="G783" s="159" t="s">
        <v>164</v>
      </c>
      <c r="H783" s="160">
        <v>58.5</v>
      </c>
      <c r="I783" s="161"/>
      <c r="J783" s="162">
        <f>ROUND(I783*H783,2)</f>
        <v>0</v>
      </c>
      <c r="K783" s="158" t="s">
        <v>1</v>
      </c>
      <c r="L783" s="31"/>
      <c r="M783" s="163" t="s">
        <v>1</v>
      </c>
      <c r="N783" s="164" t="s">
        <v>36</v>
      </c>
      <c r="O783" s="54"/>
      <c r="P783" s="165">
        <f>O783*H783</f>
        <v>0</v>
      </c>
      <c r="Q783" s="165">
        <v>0</v>
      </c>
      <c r="R783" s="165">
        <f>Q783*H783</f>
        <v>0</v>
      </c>
      <c r="S783" s="165">
        <v>0</v>
      </c>
      <c r="T783" s="166">
        <f>S783*H783</f>
        <v>0</v>
      </c>
      <c r="AR783" s="167" t="s">
        <v>737</v>
      </c>
      <c r="AT783" s="167" t="s">
        <v>161</v>
      </c>
      <c r="AU783" s="167" t="s">
        <v>82</v>
      </c>
      <c r="AY783" s="16" t="s">
        <v>159</v>
      </c>
      <c r="BE783" s="168">
        <f>IF(N783="základná",J783,0)</f>
        <v>0</v>
      </c>
      <c r="BF783" s="168">
        <f>IF(N783="znížená",J783,0)</f>
        <v>0</v>
      </c>
      <c r="BG783" s="168">
        <f>IF(N783="zákl. prenesená",J783,0)</f>
        <v>0</v>
      </c>
      <c r="BH783" s="168">
        <f>IF(N783="zníž. prenesená",J783,0)</f>
        <v>0</v>
      </c>
      <c r="BI783" s="168">
        <f>IF(N783="nulová",J783,0)</f>
        <v>0</v>
      </c>
      <c r="BJ783" s="16" t="s">
        <v>82</v>
      </c>
      <c r="BK783" s="168">
        <f>ROUND(I783*H783,2)</f>
        <v>0</v>
      </c>
      <c r="BL783" s="16" t="s">
        <v>737</v>
      </c>
      <c r="BM783" s="167" t="s">
        <v>2995</v>
      </c>
    </row>
    <row r="784" spans="2:65" s="11" customFormat="1" ht="25.95" customHeight="1">
      <c r="B784" s="142"/>
      <c r="D784" s="143" t="s">
        <v>69</v>
      </c>
      <c r="E784" s="144" t="s">
        <v>224</v>
      </c>
      <c r="F784" s="144" t="s">
        <v>2996</v>
      </c>
      <c r="I784" s="145"/>
      <c r="J784" s="146">
        <f>BK784</f>
        <v>0</v>
      </c>
      <c r="L784" s="142"/>
      <c r="M784" s="147"/>
      <c r="N784" s="148"/>
      <c r="O784" s="148"/>
      <c r="P784" s="149">
        <f>P785+SUM(P786:P791)+P799+P803</f>
        <v>0</v>
      </c>
      <c r="Q784" s="148"/>
      <c r="R784" s="149">
        <f>R785+SUM(R786:R791)+R799+R803</f>
        <v>0</v>
      </c>
      <c r="S784" s="148"/>
      <c r="T784" s="150">
        <f>T785+SUM(T786:T791)+T799+T803</f>
        <v>0</v>
      </c>
      <c r="AR784" s="143" t="s">
        <v>175</v>
      </c>
      <c r="AT784" s="151" t="s">
        <v>69</v>
      </c>
      <c r="AU784" s="151" t="s">
        <v>70</v>
      </c>
      <c r="AY784" s="143" t="s">
        <v>159</v>
      </c>
      <c r="BK784" s="152">
        <f>BK785+SUM(BK786:BK791)+BK799+BK803</f>
        <v>0</v>
      </c>
    </row>
    <row r="785" spans="2:65" s="1" customFormat="1" ht="16.5" customHeight="1">
      <c r="B785" s="155"/>
      <c r="C785" s="195" t="s">
        <v>1600</v>
      </c>
      <c r="D785" s="195" t="s">
        <v>224</v>
      </c>
      <c r="E785" s="196" t="s">
        <v>2997</v>
      </c>
      <c r="F785" s="197" t="s">
        <v>2998</v>
      </c>
      <c r="G785" s="198" t="s">
        <v>436</v>
      </c>
      <c r="H785" s="214"/>
      <c r="I785" s="200"/>
      <c r="J785" s="201">
        <f t="shared" ref="J785:J790" si="80">ROUND(I785*H785,2)</f>
        <v>0</v>
      </c>
      <c r="K785" s="197" t="s">
        <v>1</v>
      </c>
      <c r="L785" s="202"/>
      <c r="M785" s="203" t="s">
        <v>1</v>
      </c>
      <c r="N785" s="204" t="s">
        <v>36</v>
      </c>
      <c r="O785" s="54"/>
      <c r="P785" s="165">
        <f t="shared" ref="P785:P790" si="81">O785*H785</f>
        <v>0</v>
      </c>
      <c r="Q785" s="165">
        <v>0</v>
      </c>
      <c r="R785" s="165">
        <f t="shared" ref="R785:R790" si="82">Q785*H785</f>
        <v>0</v>
      </c>
      <c r="S785" s="165">
        <v>0</v>
      </c>
      <c r="T785" s="166">
        <f t="shared" ref="T785:T790" si="83">S785*H785</f>
        <v>0</v>
      </c>
      <c r="AR785" s="167" t="s">
        <v>1370</v>
      </c>
      <c r="AT785" s="167" t="s">
        <v>224</v>
      </c>
      <c r="AU785" s="167" t="s">
        <v>74</v>
      </c>
      <c r="AY785" s="16" t="s">
        <v>159</v>
      </c>
      <c r="BE785" s="168">
        <f t="shared" ref="BE785:BE790" si="84">IF(N785="základná",J785,0)</f>
        <v>0</v>
      </c>
      <c r="BF785" s="168">
        <f t="shared" ref="BF785:BF790" si="85">IF(N785="znížená",J785,0)</f>
        <v>0</v>
      </c>
      <c r="BG785" s="168">
        <f t="shared" ref="BG785:BG790" si="86">IF(N785="zákl. prenesená",J785,0)</f>
        <v>0</v>
      </c>
      <c r="BH785" s="168">
        <f t="shared" ref="BH785:BH790" si="87">IF(N785="zníž. prenesená",J785,0)</f>
        <v>0</v>
      </c>
      <c r="BI785" s="168">
        <f t="shared" ref="BI785:BI790" si="88">IF(N785="nulová",J785,0)</f>
        <v>0</v>
      </c>
      <c r="BJ785" s="16" t="s">
        <v>82</v>
      </c>
      <c r="BK785" s="168">
        <f t="shared" ref="BK785:BK790" si="89">ROUND(I785*H785,2)</f>
        <v>0</v>
      </c>
      <c r="BL785" s="16" t="s">
        <v>737</v>
      </c>
      <c r="BM785" s="167" t="s">
        <v>2999</v>
      </c>
    </row>
    <row r="786" spans="2:65" s="1" customFormat="1" ht="16.5" customHeight="1">
      <c r="B786" s="155"/>
      <c r="C786" s="195" t="s">
        <v>3000</v>
      </c>
      <c r="D786" s="195" t="s">
        <v>224</v>
      </c>
      <c r="E786" s="196" t="s">
        <v>3001</v>
      </c>
      <c r="F786" s="197" t="s">
        <v>3002</v>
      </c>
      <c r="G786" s="198" t="s">
        <v>436</v>
      </c>
      <c r="H786" s="214"/>
      <c r="I786" s="200"/>
      <c r="J786" s="201">
        <f t="shared" si="80"/>
        <v>0</v>
      </c>
      <c r="K786" s="197" t="s">
        <v>1</v>
      </c>
      <c r="L786" s="202"/>
      <c r="M786" s="203" t="s">
        <v>1</v>
      </c>
      <c r="N786" s="204" t="s">
        <v>36</v>
      </c>
      <c r="O786" s="54"/>
      <c r="P786" s="165">
        <f t="shared" si="81"/>
        <v>0</v>
      </c>
      <c r="Q786" s="165">
        <v>0</v>
      </c>
      <c r="R786" s="165">
        <f t="shared" si="82"/>
        <v>0</v>
      </c>
      <c r="S786" s="165">
        <v>0</v>
      </c>
      <c r="T786" s="166">
        <f t="shared" si="83"/>
        <v>0</v>
      </c>
      <c r="AR786" s="167" t="s">
        <v>1370</v>
      </c>
      <c r="AT786" s="167" t="s">
        <v>224</v>
      </c>
      <c r="AU786" s="167" t="s">
        <v>74</v>
      </c>
      <c r="AY786" s="16" t="s">
        <v>159</v>
      </c>
      <c r="BE786" s="168">
        <f t="shared" si="84"/>
        <v>0</v>
      </c>
      <c r="BF786" s="168">
        <f t="shared" si="85"/>
        <v>0</v>
      </c>
      <c r="BG786" s="168">
        <f t="shared" si="86"/>
        <v>0</v>
      </c>
      <c r="BH786" s="168">
        <f t="shared" si="87"/>
        <v>0</v>
      </c>
      <c r="BI786" s="168">
        <f t="shared" si="88"/>
        <v>0</v>
      </c>
      <c r="BJ786" s="16" t="s">
        <v>82</v>
      </c>
      <c r="BK786" s="168">
        <f t="shared" si="89"/>
        <v>0</v>
      </c>
      <c r="BL786" s="16" t="s">
        <v>737</v>
      </c>
      <c r="BM786" s="167" t="s">
        <v>3003</v>
      </c>
    </row>
    <row r="787" spans="2:65" s="1" customFormat="1" ht="16.5" customHeight="1">
      <c r="B787" s="155"/>
      <c r="C787" s="156" t="s">
        <v>1604</v>
      </c>
      <c r="D787" s="156" t="s">
        <v>161</v>
      </c>
      <c r="E787" s="157" t="s">
        <v>3004</v>
      </c>
      <c r="F787" s="158" t="s">
        <v>3005</v>
      </c>
      <c r="G787" s="159" t="s">
        <v>436</v>
      </c>
      <c r="H787" s="205"/>
      <c r="I787" s="161"/>
      <c r="J787" s="162">
        <f t="shared" si="80"/>
        <v>0</v>
      </c>
      <c r="K787" s="158" t="s">
        <v>1</v>
      </c>
      <c r="L787" s="31"/>
      <c r="M787" s="163" t="s">
        <v>1</v>
      </c>
      <c r="N787" s="164" t="s">
        <v>36</v>
      </c>
      <c r="O787" s="54"/>
      <c r="P787" s="165">
        <f t="shared" si="81"/>
        <v>0</v>
      </c>
      <c r="Q787" s="165">
        <v>0</v>
      </c>
      <c r="R787" s="165">
        <f t="shared" si="82"/>
        <v>0</v>
      </c>
      <c r="S787" s="165">
        <v>0</v>
      </c>
      <c r="T787" s="166">
        <f t="shared" si="83"/>
        <v>0</v>
      </c>
      <c r="AR787" s="167" t="s">
        <v>737</v>
      </c>
      <c r="AT787" s="167" t="s">
        <v>161</v>
      </c>
      <c r="AU787" s="167" t="s">
        <v>74</v>
      </c>
      <c r="AY787" s="16" t="s">
        <v>159</v>
      </c>
      <c r="BE787" s="168">
        <f t="shared" si="84"/>
        <v>0</v>
      </c>
      <c r="BF787" s="168">
        <f t="shared" si="85"/>
        <v>0</v>
      </c>
      <c r="BG787" s="168">
        <f t="shared" si="86"/>
        <v>0</v>
      </c>
      <c r="BH787" s="168">
        <f t="shared" si="87"/>
        <v>0</v>
      </c>
      <c r="BI787" s="168">
        <f t="shared" si="88"/>
        <v>0</v>
      </c>
      <c r="BJ787" s="16" t="s">
        <v>82</v>
      </c>
      <c r="BK787" s="168">
        <f t="shared" si="89"/>
        <v>0</v>
      </c>
      <c r="BL787" s="16" t="s">
        <v>737</v>
      </c>
      <c r="BM787" s="167" t="s">
        <v>998</v>
      </c>
    </row>
    <row r="788" spans="2:65" s="1" customFormat="1" ht="16.5" customHeight="1">
      <c r="B788" s="155"/>
      <c r="C788" s="156" t="s">
        <v>3006</v>
      </c>
      <c r="D788" s="156" t="s">
        <v>161</v>
      </c>
      <c r="E788" s="157" t="s">
        <v>3007</v>
      </c>
      <c r="F788" s="158" t="s">
        <v>3008</v>
      </c>
      <c r="G788" s="159" t="s">
        <v>436</v>
      </c>
      <c r="H788" s="205"/>
      <c r="I788" s="161"/>
      <c r="J788" s="162">
        <f t="shared" si="80"/>
        <v>0</v>
      </c>
      <c r="K788" s="158" t="s">
        <v>1</v>
      </c>
      <c r="L788" s="31"/>
      <c r="M788" s="163" t="s">
        <v>1</v>
      </c>
      <c r="N788" s="164" t="s">
        <v>36</v>
      </c>
      <c r="O788" s="54"/>
      <c r="P788" s="165">
        <f t="shared" si="81"/>
        <v>0</v>
      </c>
      <c r="Q788" s="165">
        <v>0</v>
      </c>
      <c r="R788" s="165">
        <f t="shared" si="82"/>
        <v>0</v>
      </c>
      <c r="S788" s="165">
        <v>0</v>
      </c>
      <c r="T788" s="166">
        <f t="shared" si="83"/>
        <v>0</v>
      </c>
      <c r="AR788" s="167" t="s">
        <v>737</v>
      </c>
      <c r="AT788" s="167" t="s">
        <v>161</v>
      </c>
      <c r="AU788" s="167" t="s">
        <v>74</v>
      </c>
      <c r="AY788" s="16" t="s">
        <v>159</v>
      </c>
      <c r="BE788" s="168">
        <f t="shared" si="84"/>
        <v>0</v>
      </c>
      <c r="BF788" s="168">
        <f t="shared" si="85"/>
        <v>0</v>
      </c>
      <c r="BG788" s="168">
        <f t="shared" si="86"/>
        <v>0</v>
      </c>
      <c r="BH788" s="168">
        <f t="shared" si="87"/>
        <v>0</v>
      </c>
      <c r="BI788" s="168">
        <f t="shared" si="88"/>
        <v>0</v>
      </c>
      <c r="BJ788" s="16" t="s">
        <v>82</v>
      </c>
      <c r="BK788" s="168">
        <f t="shared" si="89"/>
        <v>0</v>
      </c>
      <c r="BL788" s="16" t="s">
        <v>737</v>
      </c>
      <c r="BM788" s="167" t="s">
        <v>3009</v>
      </c>
    </row>
    <row r="789" spans="2:65" s="1" customFormat="1" ht="16.5" customHeight="1">
      <c r="B789" s="155"/>
      <c r="C789" s="156" t="s">
        <v>1607</v>
      </c>
      <c r="D789" s="156" t="s">
        <v>161</v>
      </c>
      <c r="E789" s="157" t="s">
        <v>3010</v>
      </c>
      <c r="F789" s="158" t="s">
        <v>3011</v>
      </c>
      <c r="G789" s="159" t="s">
        <v>436</v>
      </c>
      <c r="H789" s="205"/>
      <c r="I789" s="161"/>
      <c r="J789" s="162">
        <f t="shared" si="80"/>
        <v>0</v>
      </c>
      <c r="K789" s="158" t="s">
        <v>1</v>
      </c>
      <c r="L789" s="31"/>
      <c r="M789" s="163" t="s">
        <v>1</v>
      </c>
      <c r="N789" s="164" t="s">
        <v>36</v>
      </c>
      <c r="O789" s="54"/>
      <c r="P789" s="165">
        <f t="shared" si="81"/>
        <v>0</v>
      </c>
      <c r="Q789" s="165">
        <v>0</v>
      </c>
      <c r="R789" s="165">
        <f t="shared" si="82"/>
        <v>0</v>
      </c>
      <c r="S789" s="165">
        <v>0</v>
      </c>
      <c r="T789" s="166">
        <f t="shared" si="83"/>
        <v>0</v>
      </c>
      <c r="AR789" s="167" t="s">
        <v>737</v>
      </c>
      <c r="AT789" s="167" t="s">
        <v>161</v>
      </c>
      <c r="AU789" s="167" t="s">
        <v>74</v>
      </c>
      <c r="AY789" s="16" t="s">
        <v>159</v>
      </c>
      <c r="BE789" s="168">
        <f t="shared" si="84"/>
        <v>0</v>
      </c>
      <c r="BF789" s="168">
        <f t="shared" si="85"/>
        <v>0</v>
      </c>
      <c r="BG789" s="168">
        <f t="shared" si="86"/>
        <v>0</v>
      </c>
      <c r="BH789" s="168">
        <f t="shared" si="87"/>
        <v>0</v>
      </c>
      <c r="BI789" s="168">
        <f t="shared" si="88"/>
        <v>0</v>
      </c>
      <c r="BJ789" s="16" t="s">
        <v>82</v>
      </c>
      <c r="BK789" s="168">
        <f t="shared" si="89"/>
        <v>0</v>
      </c>
      <c r="BL789" s="16" t="s">
        <v>737</v>
      </c>
      <c r="BM789" s="167" t="s">
        <v>3012</v>
      </c>
    </row>
    <row r="790" spans="2:65" s="1" customFormat="1" ht="16.5" customHeight="1">
      <c r="B790" s="155"/>
      <c r="C790" s="156" t="s">
        <v>3013</v>
      </c>
      <c r="D790" s="156" t="s">
        <v>161</v>
      </c>
      <c r="E790" s="157" t="s">
        <v>3014</v>
      </c>
      <c r="F790" s="158" t="s">
        <v>3015</v>
      </c>
      <c r="G790" s="159" t="s">
        <v>436</v>
      </c>
      <c r="H790" s="205"/>
      <c r="I790" s="161"/>
      <c r="J790" s="162">
        <f t="shared" si="80"/>
        <v>0</v>
      </c>
      <c r="K790" s="158" t="s">
        <v>1</v>
      </c>
      <c r="L790" s="31"/>
      <c r="M790" s="163" t="s">
        <v>1</v>
      </c>
      <c r="N790" s="164" t="s">
        <v>36</v>
      </c>
      <c r="O790" s="54"/>
      <c r="P790" s="165">
        <f t="shared" si="81"/>
        <v>0</v>
      </c>
      <c r="Q790" s="165">
        <v>0</v>
      </c>
      <c r="R790" s="165">
        <f t="shared" si="82"/>
        <v>0</v>
      </c>
      <c r="S790" s="165">
        <v>0</v>
      </c>
      <c r="T790" s="166">
        <f t="shared" si="83"/>
        <v>0</v>
      </c>
      <c r="AR790" s="167" t="s">
        <v>737</v>
      </c>
      <c r="AT790" s="167" t="s">
        <v>161</v>
      </c>
      <c r="AU790" s="167" t="s">
        <v>74</v>
      </c>
      <c r="AY790" s="16" t="s">
        <v>159</v>
      </c>
      <c r="BE790" s="168">
        <f t="shared" si="84"/>
        <v>0</v>
      </c>
      <c r="BF790" s="168">
        <f t="shared" si="85"/>
        <v>0</v>
      </c>
      <c r="BG790" s="168">
        <f t="shared" si="86"/>
        <v>0</v>
      </c>
      <c r="BH790" s="168">
        <f t="shared" si="87"/>
        <v>0</v>
      </c>
      <c r="BI790" s="168">
        <f t="shared" si="88"/>
        <v>0</v>
      </c>
      <c r="BJ790" s="16" t="s">
        <v>82</v>
      </c>
      <c r="BK790" s="168">
        <f t="shared" si="89"/>
        <v>0</v>
      </c>
      <c r="BL790" s="16" t="s">
        <v>737</v>
      </c>
      <c r="BM790" s="167" t="s">
        <v>3016</v>
      </c>
    </row>
    <row r="791" spans="2:65" s="11" customFormat="1" ht="22.95" customHeight="1">
      <c r="B791" s="142"/>
      <c r="D791" s="143" t="s">
        <v>69</v>
      </c>
      <c r="E791" s="153" t="s">
        <v>223</v>
      </c>
      <c r="F791" s="153" t="s">
        <v>401</v>
      </c>
      <c r="I791" s="145"/>
      <c r="J791" s="154">
        <f>BK791</f>
        <v>0</v>
      </c>
      <c r="L791" s="142"/>
      <c r="M791" s="147"/>
      <c r="N791" s="148"/>
      <c r="O791" s="148"/>
      <c r="P791" s="149">
        <f>SUM(P792:P798)</f>
        <v>0</v>
      </c>
      <c r="Q791" s="148"/>
      <c r="R791" s="149">
        <f>SUM(R792:R798)</f>
        <v>0</v>
      </c>
      <c r="S791" s="148"/>
      <c r="T791" s="150">
        <f>SUM(T792:T798)</f>
        <v>0</v>
      </c>
      <c r="AR791" s="143" t="s">
        <v>74</v>
      </c>
      <c r="AT791" s="151" t="s">
        <v>69</v>
      </c>
      <c r="AU791" s="151" t="s">
        <v>74</v>
      </c>
      <c r="AY791" s="143" t="s">
        <v>159</v>
      </c>
      <c r="BK791" s="152">
        <f>SUM(BK792:BK798)</f>
        <v>0</v>
      </c>
    </row>
    <row r="792" spans="2:65" s="1" customFormat="1" ht="24" customHeight="1">
      <c r="B792" s="155"/>
      <c r="C792" s="156" t="s">
        <v>1611</v>
      </c>
      <c r="D792" s="156" t="s">
        <v>161</v>
      </c>
      <c r="E792" s="157" t="s">
        <v>3017</v>
      </c>
      <c r="F792" s="158" t="s">
        <v>3018</v>
      </c>
      <c r="G792" s="159" t="s">
        <v>355</v>
      </c>
      <c r="H792" s="160">
        <v>40</v>
      </c>
      <c r="I792" s="161"/>
      <c r="J792" s="162">
        <f t="shared" ref="J792:J798" si="90">ROUND(I792*H792,2)</f>
        <v>0</v>
      </c>
      <c r="K792" s="158" t="s">
        <v>1</v>
      </c>
      <c r="L792" s="31"/>
      <c r="M792" s="163" t="s">
        <v>1</v>
      </c>
      <c r="N792" s="164" t="s">
        <v>36</v>
      </c>
      <c r="O792" s="54"/>
      <c r="P792" s="165">
        <f t="shared" ref="P792:P798" si="91">O792*H792</f>
        <v>0</v>
      </c>
      <c r="Q792" s="165">
        <v>0</v>
      </c>
      <c r="R792" s="165">
        <f t="shared" ref="R792:R798" si="92">Q792*H792</f>
        <v>0</v>
      </c>
      <c r="S792" s="165">
        <v>0</v>
      </c>
      <c r="T792" s="166">
        <f t="shared" ref="T792:T798" si="93">S792*H792</f>
        <v>0</v>
      </c>
      <c r="AR792" s="167" t="s">
        <v>165</v>
      </c>
      <c r="AT792" s="167" t="s">
        <v>161</v>
      </c>
      <c r="AU792" s="167" t="s">
        <v>82</v>
      </c>
      <c r="AY792" s="16" t="s">
        <v>159</v>
      </c>
      <c r="BE792" s="168">
        <f t="shared" ref="BE792:BE798" si="94">IF(N792="základná",J792,0)</f>
        <v>0</v>
      </c>
      <c r="BF792" s="168">
        <f t="shared" ref="BF792:BF798" si="95">IF(N792="znížená",J792,0)</f>
        <v>0</v>
      </c>
      <c r="BG792" s="168">
        <f t="shared" ref="BG792:BG798" si="96">IF(N792="zákl. prenesená",J792,0)</f>
        <v>0</v>
      </c>
      <c r="BH792" s="168">
        <f t="shared" ref="BH792:BH798" si="97">IF(N792="zníž. prenesená",J792,0)</f>
        <v>0</v>
      </c>
      <c r="BI792" s="168">
        <f t="shared" ref="BI792:BI798" si="98">IF(N792="nulová",J792,0)</f>
        <v>0</v>
      </c>
      <c r="BJ792" s="16" t="s">
        <v>82</v>
      </c>
      <c r="BK792" s="168">
        <f t="shared" ref="BK792:BK798" si="99">ROUND(I792*H792,2)</f>
        <v>0</v>
      </c>
      <c r="BL792" s="16" t="s">
        <v>165</v>
      </c>
      <c r="BM792" s="167" t="s">
        <v>1043</v>
      </c>
    </row>
    <row r="793" spans="2:65" s="1" customFormat="1" ht="24" customHeight="1">
      <c r="B793" s="155"/>
      <c r="C793" s="156" t="s">
        <v>3019</v>
      </c>
      <c r="D793" s="156" t="s">
        <v>161</v>
      </c>
      <c r="E793" s="157" t="s">
        <v>3020</v>
      </c>
      <c r="F793" s="158" t="s">
        <v>3021</v>
      </c>
      <c r="G793" s="159" t="s">
        <v>355</v>
      </c>
      <c r="H793" s="160">
        <v>15</v>
      </c>
      <c r="I793" s="161"/>
      <c r="J793" s="162">
        <f t="shared" si="90"/>
        <v>0</v>
      </c>
      <c r="K793" s="158" t="s">
        <v>1</v>
      </c>
      <c r="L793" s="31"/>
      <c r="M793" s="163" t="s">
        <v>1</v>
      </c>
      <c r="N793" s="164" t="s">
        <v>36</v>
      </c>
      <c r="O793" s="54"/>
      <c r="P793" s="165">
        <f t="shared" si="91"/>
        <v>0</v>
      </c>
      <c r="Q793" s="165">
        <v>0</v>
      </c>
      <c r="R793" s="165">
        <f t="shared" si="92"/>
        <v>0</v>
      </c>
      <c r="S793" s="165">
        <v>0</v>
      </c>
      <c r="T793" s="166">
        <f t="shared" si="93"/>
        <v>0</v>
      </c>
      <c r="AR793" s="167" t="s">
        <v>165</v>
      </c>
      <c r="AT793" s="167" t="s">
        <v>161</v>
      </c>
      <c r="AU793" s="167" t="s">
        <v>82</v>
      </c>
      <c r="AY793" s="16" t="s">
        <v>159</v>
      </c>
      <c r="BE793" s="168">
        <f t="shared" si="94"/>
        <v>0</v>
      </c>
      <c r="BF793" s="168">
        <f t="shared" si="95"/>
        <v>0</v>
      </c>
      <c r="BG793" s="168">
        <f t="shared" si="96"/>
        <v>0</v>
      </c>
      <c r="BH793" s="168">
        <f t="shared" si="97"/>
        <v>0</v>
      </c>
      <c r="BI793" s="168">
        <f t="shared" si="98"/>
        <v>0</v>
      </c>
      <c r="BJ793" s="16" t="s">
        <v>82</v>
      </c>
      <c r="BK793" s="168">
        <f t="shared" si="99"/>
        <v>0</v>
      </c>
      <c r="BL793" s="16" t="s">
        <v>165</v>
      </c>
      <c r="BM793" s="167" t="s">
        <v>3022</v>
      </c>
    </row>
    <row r="794" spans="2:65" s="1" customFormat="1" ht="36" customHeight="1">
      <c r="B794" s="155"/>
      <c r="C794" s="156" t="s">
        <v>1614</v>
      </c>
      <c r="D794" s="156" t="s">
        <v>161</v>
      </c>
      <c r="E794" s="157" t="s">
        <v>3023</v>
      </c>
      <c r="F794" s="158" t="s">
        <v>3024</v>
      </c>
      <c r="G794" s="159" t="s">
        <v>405</v>
      </c>
      <c r="H794" s="160">
        <v>1618</v>
      </c>
      <c r="I794" s="161"/>
      <c r="J794" s="162">
        <f t="shared" si="90"/>
        <v>0</v>
      </c>
      <c r="K794" s="158" t="s">
        <v>1</v>
      </c>
      <c r="L794" s="31"/>
      <c r="M794" s="163" t="s">
        <v>1</v>
      </c>
      <c r="N794" s="164" t="s">
        <v>36</v>
      </c>
      <c r="O794" s="54"/>
      <c r="P794" s="165">
        <f t="shared" si="91"/>
        <v>0</v>
      </c>
      <c r="Q794" s="165">
        <v>0</v>
      </c>
      <c r="R794" s="165">
        <f t="shared" si="92"/>
        <v>0</v>
      </c>
      <c r="S794" s="165">
        <v>0</v>
      </c>
      <c r="T794" s="166">
        <f t="shared" si="93"/>
        <v>0</v>
      </c>
      <c r="AR794" s="167" t="s">
        <v>165</v>
      </c>
      <c r="AT794" s="167" t="s">
        <v>161</v>
      </c>
      <c r="AU794" s="167" t="s">
        <v>82</v>
      </c>
      <c r="AY794" s="16" t="s">
        <v>159</v>
      </c>
      <c r="BE794" s="168">
        <f t="shared" si="94"/>
        <v>0</v>
      </c>
      <c r="BF794" s="168">
        <f t="shared" si="95"/>
        <v>0</v>
      </c>
      <c r="BG794" s="168">
        <f t="shared" si="96"/>
        <v>0</v>
      </c>
      <c r="BH794" s="168">
        <f t="shared" si="97"/>
        <v>0</v>
      </c>
      <c r="BI794" s="168">
        <f t="shared" si="98"/>
        <v>0</v>
      </c>
      <c r="BJ794" s="16" t="s">
        <v>82</v>
      </c>
      <c r="BK794" s="168">
        <f t="shared" si="99"/>
        <v>0</v>
      </c>
      <c r="BL794" s="16" t="s">
        <v>165</v>
      </c>
      <c r="BM794" s="167" t="s">
        <v>3025</v>
      </c>
    </row>
    <row r="795" spans="2:65" s="1" customFormat="1" ht="24" customHeight="1">
      <c r="B795" s="155"/>
      <c r="C795" s="156" t="s">
        <v>3026</v>
      </c>
      <c r="D795" s="156" t="s">
        <v>161</v>
      </c>
      <c r="E795" s="157" t="s">
        <v>3027</v>
      </c>
      <c r="F795" s="158" t="s">
        <v>3028</v>
      </c>
      <c r="G795" s="159" t="s">
        <v>405</v>
      </c>
      <c r="H795" s="160">
        <v>136</v>
      </c>
      <c r="I795" s="161"/>
      <c r="J795" s="162">
        <f t="shared" si="90"/>
        <v>0</v>
      </c>
      <c r="K795" s="158" t="s">
        <v>1</v>
      </c>
      <c r="L795" s="31"/>
      <c r="M795" s="163" t="s">
        <v>1</v>
      </c>
      <c r="N795" s="164" t="s">
        <v>36</v>
      </c>
      <c r="O795" s="54"/>
      <c r="P795" s="165">
        <f t="shared" si="91"/>
        <v>0</v>
      </c>
      <c r="Q795" s="165">
        <v>0</v>
      </c>
      <c r="R795" s="165">
        <f t="shared" si="92"/>
        <v>0</v>
      </c>
      <c r="S795" s="165">
        <v>0</v>
      </c>
      <c r="T795" s="166">
        <f t="shared" si="93"/>
        <v>0</v>
      </c>
      <c r="AR795" s="167" t="s">
        <v>165</v>
      </c>
      <c r="AT795" s="167" t="s">
        <v>161</v>
      </c>
      <c r="AU795" s="167" t="s">
        <v>82</v>
      </c>
      <c r="AY795" s="16" t="s">
        <v>159</v>
      </c>
      <c r="BE795" s="168">
        <f t="shared" si="94"/>
        <v>0</v>
      </c>
      <c r="BF795" s="168">
        <f t="shared" si="95"/>
        <v>0</v>
      </c>
      <c r="BG795" s="168">
        <f t="shared" si="96"/>
        <v>0</v>
      </c>
      <c r="BH795" s="168">
        <f t="shared" si="97"/>
        <v>0</v>
      </c>
      <c r="BI795" s="168">
        <f t="shared" si="98"/>
        <v>0</v>
      </c>
      <c r="BJ795" s="16" t="s">
        <v>82</v>
      </c>
      <c r="BK795" s="168">
        <f t="shared" si="99"/>
        <v>0</v>
      </c>
      <c r="BL795" s="16" t="s">
        <v>165</v>
      </c>
      <c r="BM795" s="167" t="s">
        <v>3029</v>
      </c>
    </row>
    <row r="796" spans="2:65" s="1" customFormat="1" ht="24" customHeight="1">
      <c r="B796" s="155"/>
      <c r="C796" s="156" t="s">
        <v>1618</v>
      </c>
      <c r="D796" s="156" t="s">
        <v>161</v>
      </c>
      <c r="E796" s="157" t="s">
        <v>3030</v>
      </c>
      <c r="F796" s="158" t="s">
        <v>3031</v>
      </c>
      <c r="G796" s="159" t="s">
        <v>405</v>
      </c>
      <c r="H796" s="160">
        <v>60</v>
      </c>
      <c r="I796" s="161"/>
      <c r="J796" s="162">
        <f t="shared" si="90"/>
        <v>0</v>
      </c>
      <c r="K796" s="158" t="s">
        <v>1</v>
      </c>
      <c r="L796" s="31"/>
      <c r="M796" s="163" t="s">
        <v>1</v>
      </c>
      <c r="N796" s="164" t="s">
        <v>36</v>
      </c>
      <c r="O796" s="54"/>
      <c r="P796" s="165">
        <f t="shared" si="91"/>
        <v>0</v>
      </c>
      <c r="Q796" s="165">
        <v>0</v>
      </c>
      <c r="R796" s="165">
        <f t="shared" si="92"/>
        <v>0</v>
      </c>
      <c r="S796" s="165">
        <v>0</v>
      </c>
      <c r="T796" s="166">
        <f t="shared" si="93"/>
        <v>0</v>
      </c>
      <c r="AR796" s="167" t="s">
        <v>165</v>
      </c>
      <c r="AT796" s="167" t="s">
        <v>161</v>
      </c>
      <c r="AU796" s="167" t="s">
        <v>82</v>
      </c>
      <c r="AY796" s="16" t="s">
        <v>159</v>
      </c>
      <c r="BE796" s="168">
        <f t="shared" si="94"/>
        <v>0</v>
      </c>
      <c r="BF796" s="168">
        <f t="shared" si="95"/>
        <v>0</v>
      </c>
      <c r="BG796" s="168">
        <f t="shared" si="96"/>
        <v>0</v>
      </c>
      <c r="BH796" s="168">
        <f t="shared" si="97"/>
        <v>0</v>
      </c>
      <c r="BI796" s="168">
        <f t="shared" si="98"/>
        <v>0</v>
      </c>
      <c r="BJ796" s="16" t="s">
        <v>82</v>
      </c>
      <c r="BK796" s="168">
        <f t="shared" si="99"/>
        <v>0</v>
      </c>
      <c r="BL796" s="16" t="s">
        <v>165</v>
      </c>
      <c r="BM796" s="167" t="s">
        <v>3032</v>
      </c>
    </row>
    <row r="797" spans="2:65" s="1" customFormat="1" ht="16.5" customHeight="1">
      <c r="B797" s="155"/>
      <c r="C797" s="156" t="s">
        <v>3033</v>
      </c>
      <c r="D797" s="156" t="s">
        <v>161</v>
      </c>
      <c r="E797" s="157" t="s">
        <v>3034</v>
      </c>
      <c r="F797" s="158" t="s">
        <v>3035</v>
      </c>
      <c r="G797" s="159" t="s">
        <v>227</v>
      </c>
      <c r="H797" s="160">
        <v>9.0380000000000003</v>
      </c>
      <c r="I797" s="161"/>
      <c r="J797" s="162">
        <f t="shared" si="90"/>
        <v>0</v>
      </c>
      <c r="K797" s="158" t="s">
        <v>1</v>
      </c>
      <c r="L797" s="31"/>
      <c r="M797" s="163" t="s">
        <v>1</v>
      </c>
      <c r="N797" s="164" t="s">
        <v>36</v>
      </c>
      <c r="O797" s="54"/>
      <c r="P797" s="165">
        <f t="shared" si="91"/>
        <v>0</v>
      </c>
      <c r="Q797" s="165">
        <v>0</v>
      </c>
      <c r="R797" s="165">
        <f t="shared" si="92"/>
        <v>0</v>
      </c>
      <c r="S797" s="165">
        <v>0</v>
      </c>
      <c r="T797" s="166">
        <f t="shared" si="93"/>
        <v>0</v>
      </c>
      <c r="AR797" s="167" t="s">
        <v>165</v>
      </c>
      <c r="AT797" s="167" t="s">
        <v>161</v>
      </c>
      <c r="AU797" s="167" t="s">
        <v>82</v>
      </c>
      <c r="AY797" s="16" t="s">
        <v>159</v>
      </c>
      <c r="BE797" s="168">
        <f t="shared" si="94"/>
        <v>0</v>
      </c>
      <c r="BF797" s="168">
        <f t="shared" si="95"/>
        <v>0</v>
      </c>
      <c r="BG797" s="168">
        <f t="shared" si="96"/>
        <v>0</v>
      </c>
      <c r="BH797" s="168">
        <f t="shared" si="97"/>
        <v>0</v>
      </c>
      <c r="BI797" s="168">
        <f t="shared" si="98"/>
        <v>0</v>
      </c>
      <c r="BJ797" s="16" t="s">
        <v>82</v>
      </c>
      <c r="BK797" s="168">
        <f t="shared" si="99"/>
        <v>0</v>
      </c>
      <c r="BL797" s="16" t="s">
        <v>165</v>
      </c>
      <c r="BM797" s="167" t="s">
        <v>3036</v>
      </c>
    </row>
    <row r="798" spans="2:65" s="1" customFormat="1" ht="24" customHeight="1">
      <c r="B798" s="155"/>
      <c r="C798" s="156" t="s">
        <v>1621</v>
      </c>
      <c r="D798" s="156" t="s">
        <v>161</v>
      </c>
      <c r="E798" s="157" t="s">
        <v>3037</v>
      </c>
      <c r="F798" s="158" t="s">
        <v>3038</v>
      </c>
      <c r="G798" s="159" t="s">
        <v>227</v>
      </c>
      <c r="H798" s="160">
        <v>9.0380000000000003</v>
      </c>
      <c r="I798" s="161"/>
      <c r="J798" s="162">
        <f t="shared" si="90"/>
        <v>0</v>
      </c>
      <c r="K798" s="158" t="s">
        <v>1</v>
      </c>
      <c r="L798" s="31"/>
      <c r="M798" s="163" t="s">
        <v>1</v>
      </c>
      <c r="N798" s="164" t="s">
        <v>36</v>
      </c>
      <c r="O798" s="54"/>
      <c r="P798" s="165">
        <f t="shared" si="91"/>
        <v>0</v>
      </c>
      <c r="Q798" s="165">
        <v>0</v>
      </c>
      <c r="R798" s="165">
        <f t="shared" si="92"/>
        <v>0</v>
      </c>
      <c r="S798" s="165">
        <v>0</v>
      </c>
      <c r="T798" s="166">
        <f t="shared" si="93"/>
        <v>0</v>
      </c>
      <c r="AR798" s="167" t="s">
        <v>165</v>
      </c>
      <c r="AT798" s="167" t="s">
        <v>161</v>
      </c>
      <c r="AU798" s="167" t="s">
        <v>82</v>
      </c>
      <c r="AY798" s="16" t="s">
        <v>159</v>
      </c>
      <c r="BE798" s="168">
        <f t="shared" si="94"/>
        <v>0</v>
      </c>
      <c r="BF798" s="168">
        <f t="shared" si="95"/>
        <v>0</v>
      </c>
      <c r="BG798" s="168">
        <f t="shared" si="96"/>
        <v>0</v>
      </c>
      <c r="BH798" s="168">
        <f t="shared" si="97"/>
        <v>0</v>
      </c>
      <c r="BI798" s="168">
        <f t="shared" si="98"/>
        <v>0</v>
      </c>
      <c r="BJ798" s="16" t="s">
        <v>82</v>
      </c>
      <c r="BK798" s="168">
        <f t="shared" si="99"/>
        <v>0</v>
      </c>
      <c r="BL798" s="16" t="s">
        <v>165</v>
      </c>
      <c r="BM798" s="167" t="s">
        <v>3039</v>
      </c>
    </row>
    <row r="799" spans="2:65" s="11" customFormat="1" ht="22.95" customHeight="1">
      <c r="B799" s="142"/>
      <c r="D799" s="143" t="s">
        <v>69</v>
      </c>
      <c r="E799" s="153" t="s">
        <v>3040</v>
      </c>
      <c r="F799" s="153" t="s">
        <v>3041</v>
      </c>
      <c r="I799" s="145"/>
      <c r="J799" s="154">
        <f>BK799</f>
        <v>0</v>
      </c>
      <c r="L799" s="142"/>
      <c r="M799" s="147"/>
      <c r="N799" s="148"/>
      <c r="O799" s="148"/>
      <c r="P799" s="149">
        <f>SUM(P800:P802)</f>
        <v>0</v>
      </c>
      <c r="Q799" s="148"/>
      <c r="R799" s="149">
        <f>SUM(R800:R802)</f>
        <v>0</v>
      </c>
      <c r="S799" s="148"/>
      <c r="T799" s="150">
        <f>SUM(T800:T802)</f>
        <v>0</v>
      </c>
      <c r="AR799" s="143" t="s">
        <v>165</v>
      </c>
      <c r="AT799" s="151" t="s">
        <v>69</v>
      </c>
      <c r="AU799" s="151" t="s">
        <v>74</v>
      </c>
      <c r="AY799" s="143" t="s">
        <v>159</v>
      </c>
      <c r="BK799" s="152">
        <f>SUM(BK800:BK802)</f>
        <v>0</v>
      </c>
    </row>
    <row r="800" spans="2:65" s="1" customFormat="1" ht="36" customHeight="1">
      <c r="B800" s="155"/>
      <c r="C800" s="156" t="s">
        <v>3042</v>
      </c>
      <c r="D800" s="156" t="s">
        <v>161</v>
      </c>
      <c r="E800" s="157" t="s">
        <v>3043</v>
      </c>
      <c r="F800" s="158" t="s">
        <v>3044</v>
      </c>
      <c r="G800" s="159" t="s">
        <v>1895</v>
      </c>
      <c r="H800" s="160">
        <v>16</v>
      </c>
      <c r="I800" s="161"/>
      <c r="J800" s="162">
        <f>ROUND(I800*H800,2)</f>
        <v>0</v>
      </c>
      <c r="K800" s="158" t="s">
        <v>1</v>
      </c>
      <c r="L800" s="31"/>
      <c r="M800" s="163" t="s">
        <v>1</v>
      </c>
      <c r="N800" s="164" t="s">
        <v>36</v>
      </c>
      <c r="O800" s="54"/>
      <c r="P800" s="165">
        <f>O800*H800</f>
        <v>0</v>
      </c>
      <c r="Q800" s="165">
        <v>0</v>
      </c>
      <c r="R800" s="165">
        <f>Q800*H800</f>
        <v>0</v>
      </c>
      <c r="S800" s="165">
        <v>0</v>
      </c>
      <c r="T800" s="166">
        <f>S800*H800</f>
        <v>0</v>
      </c>
      <c r="AR800" s="167" t="s">
        <v>3045</v>
      </c>
      <c r="AT800" s="167" t="s">
        <v>161</v>
      </c>
      <c r="AU800" s="167" t="s">
        <v>82</v>
      </c>
      <c r="AY800" s="16" t="s">
        <v>159</v>
      </c>
      <c r="BE800" s="168">
        <f>IF(N800="základná",J800,0)</f>
        <v>0</v>
      </c>
      <c r="BF800" s="168">
        <f>IF(N800="znížená",J800,0)</f>
        <v>0</v>
      </c>
      <c r="BG800" s="168">
        <f>IF(N800="zákl. prenesená",J800,0)</f>
        <v>0</v>
      </c>
      <c r="BH800" s="168">
        <f>IF(N800="zníž. prenesená",J800,0)</f>
        <v>0</v>
      </c>
      <c r="BI800" s="168">
        <f>IF(N800="nulová",J800,0)</f>
        <v>0</v>
      </c>
      <c r="BJ800" s="16" t="s">
        <v>82</v>
      </c>
      <c r="BK800" s="168">
        <f>ROUND(I800*H800,2)</f>
        <v>0</v>
      </c>
      <c r="BL800" s="16" t="s">
        <v>3045</v>
      </c>
      <c r="BM800" s="167" t="s">
        <v>3046</v>
      </c>
    </row>
    <row r="801" spans="2:65" s="1" customFormat="1" ht="24" customHeight="1">
      <c r="B801" s="155"/>
      <c r="C801" s="156" t="s">
        <v>1625</v>
      </c>
      <c r="D801" s="156" t="s">
        <v>161</v>
      </c>
      <c r="E801" s="157" t="s">
        <v>3047</v>
      </c>
      <c r="F801" s="158" t="s">
        <v>3048</v>
      </c>
      <c r="G801" s="159" t="s">
        <v>1895</v>
      </c>
      <c r="H801" s="160">
        <v>16</v>
      </c>
      <c r="I801" s="161"/>
      <c r="J801" s="162">
        <f>ROUND(I801*H801,2)</f>
        <v>0</v>
      </c>
      <c r="K801" s="158" t="s">
        <v>1</v>
      </c>
      <c r="L801" s="31"/>
      <c r="M801" s="163" t="s">
        <v>1</v>
      </c>
      <c r="N801" s="164" t="s">
        <v>36</v>
      </c>
      <c r="O801" s="54"/>
      <c r="P801" s="165">
        <f>O801*H801</f>
        <v>0</v>
      </c>
      <c r="Q801" s="165">
        <v>0</v>
      </c>
      <c r="R801" s="165">
        <f>Q801*H801</f>
        <v>0</v>
      </c>
      <c r="S801" s="165">
        <v>0</v>
      </c>
      <c r="T801" s="166">
        <f>S801*H801</f>
        <v>0</v>
      </c>
      <c r="AR801" s="167" t="s">
        <v>3045</v>
      </c>
      <c r="AT801" s="167" t="s">
        <v>161</v>
      </c>
      <c r="AU801" s="167" t="s">
        <v>82</v>
      </c>
      <c r="AY801" s="16" t="s">
        <v>159</v>
      </c>
      <c r="BE801" s="168">
        <f>IF(N801="základná",J801,0)</f>
        <v>0</v>
      </c>
      <c r="BF801" s="168">
        <f>IF(N801="znížená",J801,0)</f>
        <v>0</v>
      </c>
      <c r="BG801" s="168">
        <f>IF(N801="zákl. prenesená",J801,0)</f>
        <v>0</v>
      </c>
      <c r="BH801" s="168">
        <f>IF(N801="zníž. prenesená",J801,0)</f>
        <v>0</v>
      </c>
      <c r="BI801" s="168">
        <f>IF(N801="nulová",J801,0)</f>
        <v>0</v>
      </c>
      <c r="BJ801" s="16" t="s">
        <v>82</v>
      </c>
      <c r="BK801" s="168">
        <f>ROUND(I801*H801,2)</f>
        <v>0</v>
      </c>
      <c r="BL801" s="16" t="s">
        <v>3045</v>
      </c>
      <c r="BM801" s="167" t="s">
        <v>3049</v>
      </c>
    </row>
    <row r="802" spans="2:65" s="1" customFormat="1" ht="24" customHeight="1">
      <c r="B802" s="155"/>
      <c r="C802" s="156" t="s">
        <v>3050</v>
      </c>
      <c r="D802" s="156" t="s">
        <v>161</v>
      </c>
      <c r="E802" s="157" t="s">
        <v>3051</v>
      </c>
      <c r="F802" s="158" t="s">
        <v>3052</v>
      </c>
      <c r="G802" s="159" t="s">
        <v>1895</v>
      </c>
      <c r="H802" s="160">
        <v>8</v>
      </c>
      <c r="I802" s="161"/>
      <c r="J802" s="162">
        <f>ROUND(I802*H802,2)</f>
        <v>0</v>
      </c>
      <c r="K802" s="158" t="s">
        <v>1</v>
      </c>
      <c r="L802" s="31"/>
      <c r="M802" s="163" t="s">
        <v>1</v>
      </c>
      <c r="N802" s="164" t="s">
        <v>36</v>
      </c>
      <c r="O802" s="54"/>
      <c r="P802" s="165">
        <f>O802*H802</f>
        <v>0</v>
      </c>
      <c r="Q802" s="165">
        <v>0</v>
      </c>
      <c r="R802" s="165">
        <f>Q802*H802</f>
        <v>0</v>
      </c>
      <c r="S802" s="165">
        <v>0</v>
      </c>
      <c r="T802" s="166">
        <f>S802*H802</f>
        <v>0</v>
      </c>
      <c r="AR802" s="167" t="s">
        <v>3045</v>
      </c>
      <c r="AT802" s="167" t="s">
        <v>161</v>
      </c>
      <c r="AU802" s="167" t="s">
        <v>82</v>
      </c>
      <c r="AY802" s="16" t="s">
        <v>159</v>
      </c>
      <c r="BE802" s="168">
        <f>IF(N802="základná",J802,0)</f>
        <v>0</v>
      </c>
      <c r="BF802" s="168">
        <f>IF(N802="znížená",J802,0)</f>
        <v>0</v>
      </c>
      <c r="BG802" s="168">
        <f>IF(N802="zákl. prenesená",J802,0)</f>
        <v>0</v>
      </c>
      <c r="BH802" s="168">
        <f>IF(N802="zníž. prenesená",J802,0)</f>
        <v>0</v>
      </c>
      <c r="BI802" s="168">
        <f>IF(N802="nulová",J802,0)</f>
        <v>0</v>
      </c>
      <c r="BJ802" s="16" t="s">
        <v>82</v>
      </c>
      <c r="BK802" s="168">
        <f>ROUND(I802*H802,2)</f>
        <v>0</v>
      </c>
      <c r="BL802" s="16" t="s">
        <v>3045</v>
      </c>
      <c r="BM802" s="167" t="s">
        <v>3053</v>
      </c>
    </row>
    <row r="803" spans="2:65" s="11" customFormat="1" ht="22.95" customHeight="1">
      <c r="B803" s="142"/>
      <c r="D803" s="143" t="s">
        <v>69</v>
      </c>
      <c r="E803" s="153" t="s">
        <v>3054</v>
      </c>
      <c r="F803" s="153" t="s">
        <v>3055</v>
      </c>
      <c r="I803" s="145"/>
      <c r="J803" s="154">
        <f>BK803</f>
        <v>0</v>
      </c>
      <c r="L803" s="142"/>
      <c r="M803" s="147"/>
      <c r="N803" s="148"/>
      <c r="O803" s="148"/>
      <c r="P803" s="149">
        <f>SUM(P804:P815)</f>
        <v>0</v>
      </c>
      <c r="Q803" s="148"/>
      <c r="R803" s="149">
        <f>SUM(R804:R815)</f>
        <v>0</v>
      </c>
      <c r="S803" s="148"/>
      <c r="T803" s="150">
        <f>SUM(T804:T815)</f>
        <v>0</v>
      </c>
      <c r="AR803" s="143" t="s">
        <v>175</v>
      </c>
      <c r="AT803" s="151" t="s">
        <v>69</v>
      </c>
      <c r="AU803" s="151" t="s">
        <v>74</v>
      </c>
      <c r="AY803" s="143" t="s">
        <v>159</v>
      </c>
      <c r="BK803" s="152">
        <f>SUM(BK804:BK815)</f>
        <v>0</v>
      </c>
    </row>
    <row r="804" spans="2:65" s="1" customFormat="1" ht="24" customHeight="1">
      <c r="B804" s="155"/>
      <c r="C804" s="156" t="s">
        <v>1628</v>
      </c>
      <c r="D804" s="156" t="s">
        <v>161</v>
      </c>
      <c r="E804" s="157" t="s">
        <v>3056</v>
      </c>
      <c r="F804" s="158" t="s">
        <v>3057</v>
      </c>
      <c r="G804" s="159" t="s">
        <v>355</v>
      </c>
      <c r="H804" s="160">
        <v>12</v>
      </c>
      <c r="I804" s="161"/>
      <c r="J804" s="162">
        <f t="shared" ref="J804:J815" si="100">ROUND(I804*H804,2)</f>
        <v>0</v>
      </c>
      <c r="K804" s="158" t="s">
        <v>1</v>
      </c>
      <c r="L804" s="31"/>
      <c r="M804" s="163" t="s">
        <v>1</v>
      </c>
      <c r="N804" s="164" t="s">
        <v>36</v>
      </c>
      <c r="O804" s="54"/>
      <c r="P804" s="165">
        <f t="shared" ref="P804:P815" si="101">O804*H804</f>
        <v>0</v>
      </c>
      <c r="Q804" s="165">
        <v>0</v>
      </c>
      <c r="R804" s="165">
        <f t="shared" ref="R804:R815" si="102">Q804*H804</f>
        <v>0</v>
      </c>
      <c r="S804" s="165">
        <v>0</v>
      </c>
      <c r="T804" s="166">
        <f t="shared" ref="T804:T815" si="103">S804*H804</f>
        <v>0</v>
      </c>
      <c r="AR804" s="167" t="s">
        <v>737</v>
      </c>
      <c r="AT804" s="167" t="s">
        <v>161</v>
      </c>
      <c r="AU804" s="167" t="s">
        <v>82</v>
      </c>
      <c r="AY804" s="16" t="s">
        <v>159</v>
      </c>
      <c r="BE804" s="168">
        <f t="shared" ref="BE804:BE815" si="104">IF(N804="základná",J804,0)</f>
        <v>0</v>
      </c>
      <c r="BF804" s="168">
        <f t="shared" ref="BF804:BF815" si="105">IF(N804="znížená",J804,0)</f>
        <v>0</v>
      </c>
      <c r="BG804" s="168">
        <f t="shared" ref="BG804:BG815" si="106">IF(N804="zákl. prenesená",J804,0)</f>
        <v>0</v>
      </c>
      <c r="BH804" s="168">
        <f t="shared" ref="BH804:BH815" si="107">IF(N804="zníž. prenesená",J804,0)</f>
        <v>0</v>
      </c>
      <c r="BI804" s="168">
        <f t="shared" ref="BI804:BI815" si="108">IF(N804="nulová",J804,0)</f>
        <v>0</v>
      </c>
      <c r="BJ804" s="16" t="s">
        <v>82</v>
      </c>
      <c r="BK804" s="168">
        <f t="shared" ref="BK804:BK815" si="109">ROUND(I804*H804,2)</f>
        <v>0</v>
      </c>
      <c r="BL804" s="16" t="s">
        <v>737</v>
      </c>
      <c r="BM804" s="167" t="s">
        <v>3058</v>
      </c>
    </row>
    <row r="805" spans="2:65" s="1" customFormat="1" ht="24" customHeight="1">
      <c r="B805" s="155"/>
      <c r="C805" s="156" t="s">
        <v>3059</v>
      </c>
      <c r="D805" s="156" t="s">
        <v>161</v>
      </c>
      <c r="E805" s="157" t="s">
        <v>3060</v>
      </c>
      <c r="F805" s="158" t="s">
        <v>3061</v>
      </c>
      <c r="G805" s="159" t="s">
        <v>3062</v>
      </c>
      <c r="H805" s="160">
        <v>3</v>
      </c>
      <c r="I805" s="161"/>
      <c r="J805" s="162">
        <f t="shared" si="100"/>
        <v>0</v>
      </c>
      <c r="K805" s="158" t="s">
        <v>1</v>
      </c>
      <c r="L805" s="31"/>
      <c r="M805" s="163" t="s">
        <v>1</v>
      </c>
      <c r="N805" s="164" t="s">
        <v>36</v>
      </c>
      <c r="O805" s="54"/>
      <c r="P805" s="165">
        <f t="shared" si="101"/>
        <v>0</v>
      </c>
      <c r="Q805" s="165">
        <v>0</v>
      </c>
      <c r="R805" s="165">
        <f t="shared" si="102"/>
        <v>0</v>
      </c>
      <c r="S805" s="165">
        <v>0</v>
      </c>
      <c r="T805" s="166">
        <f t="shared" si="103"/>
        <v>0</v>
      </c>
      <c r="AR805" s="167" t="s">
        <v>737</v>
      </c>
      <c r="AT805" s="167" t="s">
        <v>161</v>
      </c>
      <c r="AU805" s="167" t="s">
        <v>82</v>
      </c>
      <c r="AY805" s="16" t="s">
        <v>159</v>
      </c>
      <c r="BE805" s="168">
        <f t="shared" si="104"/>
        <v>0</v>
      </c>
      <c r="BF805" s="168">
        <f t="shared" si="105"/>
        <v>0</v>
      </c>
      <c r="BG805" s="168">
        <f t="shared" si="106"/>
        <v>0</v>
      </c>
      <c r="BH805" s="168">
        <f t="shared" si="107"/>
        <v>0</v>
      </c>
      <c r="BI805" s="168">
        <f t="shared" si="108"/>
        <v>0</v>
      </c>
      <c r="BJ805" s="16" t="s">
        <v>82</v>
      </c>
      <c r="BK805" s="168">
        <f t="shared" si="109"/>
        <v>0</v>
      </c>
      <c r="BL805" s="16" t="s">
        <v>737</v>
      </c>
      <c r="BM805" s="167" t="s">
        <v>3063</v>
      </c>
    </row>
    <row r="806" spans="2:65" s="1" customFormat="1" ht="24" customHeight="1">
      <c r="B806" s="155"/>
      <c r="C806" s="156" t="s">
        <v>1632</v>
      </c>
      <c r="D806" s="156" t="s">
        <v>161</v>
      </c>
      <c r="E806" s="157" t="s">
        <v>3064</v>
      </c>
      <c r="F806" s="158" t="s">
        <v>3065</v>
      </c>
      <c r="G806" s="159" t="s">
        <v>3062</v>
      </c>
      <c r="H806" s="160">
        <v>84</v>
      </c>
      <c r="I806" s="161"/>
      <c r="J806" s="162">
        <f t="shared" si="100"/>
        <v>0</v>
      </c>
      <c r="K806" s="158" t="s">
        <v>1</v>
      </c>
      <c r="L806" s="31"/>
      <c r="M806" s="163" t="s">
        <v>1</v>
      </c>
      <c r="N806" s="164" t="s">
        <v>36</v>
      </c>
      <c r="O806" s="54"/>
      <c r="P806" s="165">
        <f t="shared" si="101"/>
        <v>0</v>
      </c>
      <c r="Q806" s="165">
        <v>0</v>
      </c>
      <c r="R806" s="165">
        <f t="shared" si="102"/>
        <v>0</v>
      </c>
      <c r="S806" s="165">
        <v>0</v>
      </c>
      <c r="T806" s="166">
        <f t="shared" si="103"/>
        <v>0</v>
      </c>
      <c r="AR806" s="167" t="s">
        <v>737</v>
      </c>
      <c r="AT806" s="167" t="s">
        <v>161</v>
      </c>
      <c r="AU806" s="167" t="s">
        <v>82</v>
      </c>
      <c r="AY806" s="16" t="s">
        <v>159</v>
      </c>
      <c r="BE806" s="168">
        <f t="shared" si="104"/>
        <v>0</v>
      </c>
      <c r="BF806" s="168">
        <f t="shared" si="105"/>
        <v>0</v>
      </c>
      <c r="BG806" s="168">
        <f t="shared" si="106"/>
        <v>0</v>
      </c>
      <c r="BH806" s="168">
        <f t="shared" si="107"/>
        <v>0</v>
      </c>
      <c r="BI806" s="168">
        <f t="shared" si="108"/>
        <v>0</v>
      </c>
      <c r="BJ806" s="16" t="s">
        <v>82</v>
      </c>
      <c r="BK806" s="168">
        <f t="shared" si="109"/>
        <v>0</v>
      </c>
      <c r="BL806" s="16" t="s">
        <v>737</v>
      </c>
      <c r="BM806" s="167" t="s">
        <v>3066</v>
      </c>
    </row>
    <row r="807" spans="2:65" s="1" customFormat="1" ht="24" customHeight="1">
      <c r="B807" s="155"/>
      <c r="C807" s="156" t="s">
        <v>3067</v>
      </c>
      <c r="D807" s="156" t="s">
        <v>161</v>
      </c>
      <c r="E807" s="157" t="s">
        <v>3068</v>
      </c>
      <c r="F807" s="158" t="s">
        <v>3069</v>
      </c>
      <c r="G807" s="159" t="s">
        <v>3062</v>
      </c>
      <c r="H807" s="160">
        <v>84</v>
      </c>
      <c r="I807" s="161"/>
      <c r="J807" s="162">
        <f t="shared" si="100"/>
        <v>0</v>
      </c>
      <c r="K807" s="158" t="s">
        <v>1</v>
      </c>
      <c r="L807" s="31"/>
      <c r="M807" s="163" t="s">
        <v>1</v>
      </c>
      <c r="N807" s="164" t="s">
        <v>36</v>
      </c>
      <c r="O807" s="54"/>
      <c r="P807" s="165">
        <f t="shared" si="101"/>
        <v>0</v>
      </c>
      <c r="Q807" s="165">
        <v>0</v>
      </c>
      <c r="R807" s="165">
        <f t="shared" si="102"/>
        <v>0</v>
      </c>
      <c r="S807" s="165">
        <v>0</v>
      </c>
      <c r="T807" s="166">
        <f t="shared" si="103"/>
        <v>0</v>
      </c>
      <c r="AR807" s="167" t="s">
        <v>737</v>
      </c>
      <c r="AT807" s="167" t="s">
        <v>161</v>
      </c>
      <c r="AU807" s="167" t="s">
        <v>82</v>
      </c>
      <c r="AY807" s="16" t="s">
        <v>159</v>
      </c>
      <c r="BE807" s="168">
        <f t="shared" si="104"/>
        <v>0</v>
      </c>
      <c r="BF807" s="168">
        <f t="shared" si="105"/>
        <v>0</v>
      </c>
      <c r="BG807" s="168">
        <f t="shared" si="106"/>
        <v>0</v>
      </c>
      <c r="BH807" s="168">
        <f t="shared" si="107"/>
        <v>0</v>
      </c>
      <c r="BI807" s="168">
        <f t="shared" si="108"/>
        <v>0</v>
      </c>
      <c r="BJ807" s="16" t="s">
        <v>82</v>
      </c>
      <c r="BK807" s="168">
        <f t="shared" si="109"/>
        <v>0</v>
      </c>
      <c r="BL807" s="16" t="s">
        <v>737</v>
      </c>
      <c r="BM807" s="167" t="s">
        <v>3070</v>
      </c>
    </row>
    <row r="808" spans="2:65" s="1" customFormat="1" ht="24" customHeight="1">
      <c r="B808" s="155"/>
      <c r="C808" s="156" t="s">
        <v>1635</v>
      </c>
      <c r="D808" s="156" t="s">
        <v>161</v>
      </c>
      <c r="E808" s="157" t="s">
        <v>3071</v>
      </c>
      <c r="F808" s="158" t="s">
        <v>3072</v>
      </c>
      <c r="G808" s="159" t="s">
        <v>3062</v>
      </c>
      <c r="H808" s="160">
        <v>220</v>
      </c>
      <c r="I808" s="161"/>
      <c r="J808" s="162">
        <f t="shared" si="100"/>
        <v>0</v>
      </c>
      <c r="K808" s="158" t="s">
        <v>1</v>
      </c>
      <c r="L808" s="31"/>
      <c r="M808" s="163" t="s">
        <v>1</v>
      </c>
      <c r="N808" s="164" t="s">
        <v>36</v>
      </c>
      <c r="O808" s="54"/>
      <c r="P808" s="165">
        <f t="shared" si="101"/>
        <v>0</v>
      </c>
      <c r="Q808" s="165">
        <v>0</v>
      </c>
      <c r="R808" s="165">
        <f t="shared" si="102"/>
        <v>0</v>
      </c>
      <c r="S808" s="165">
        <v>0</v>
      </c>
      <c r="T808" s="166">
        <f t="shared" si="103"/>
        <v>0</v>
      </c>
      <c r="AR808" s="167" t="s">
        <v>737</v>
      </c>
      <c r="AT808" s="167" t="s">
        <v>161</v>
      </c>
      <c r="AU808" s="167" t="s">
        <v>82</v>
      </c>
      <c r="AY808" s="16" t="s">
        <v>159</v>
      </c>
      <c r="BE808" s="168">
        <f t="shared" si="104"/>
        <v>0</v>
      </c>
      <c r="BF808" s="168">
        <f t="shared" si="105"/>
        <v>0</v>
      </c>
      <c r="BG808" s="168">
        <f t="shared" si="106"/>
        <v>0</v>
      </c>
      <c r="BH808" s="168">
        <f t="shared" si="107"/>
        <v>0</v>
      </c>
      <c r="BI808" s="168">
        <f t="shared" si="108"/>
        <v>0</v>
      </c>
      <c r="BJ808" s="16" t="s">
        <v>82</v>
      </c>
      <c r="BK808" s="168">
        <f t="shared" si="109"/>
        <v>0</v>
      </c>
      <c r="BL808" s="16" t="s">
        <v>737</v>
      </c>
      <c r="BM808" s="167" t="s">
        <v>3073</v>
      </c>
    </row>
    <row r="809" spans="2:65" s="1" customFormat="1" ht="24" customHeight="1">
      <c r="B809" s="155"/>
      <c r="C809" s="156" t="s">
        <v>3074</v>
      </c>
      <c r="D809" s="156" t="s">
        <v>161</v>
      </c>
      <c r="E809" s="157" t="s">
        <v>3075</v>
      </c>
      <c r="F809" s="158" t="s">
        <v>3076</v>
      </c>
      <c r="G809" s="159" t="s">
        <v>3062</v>
      </c>
      <c r="H809" s="160">
        <v>80</v>
      </c>
      <c r="I809" s="161"/>
      <c r="J809" s="162">
        <f t="shared" si="100"/>
        <v>0</v>
      </c>
      <c r="K809" s="158" t="s">
        <v>1</v>
      </c>
      <c r="L809" s="31"/>
      <c r="M809" s="163" t="s">
        <v>1</v>
      </c>
      <c r="N809" s="164" t="s">
        <v>36</v>
      </c>
      <c r="O809" s="54"/>
      <c r="P809" s="165">
        <f t="shared" si="101"/>
        <v>0</v>
      </c>
      <c r="Q809" s="165">
        <v>0</v>
      </c>
      <c r="R809" s="165">
        <f t="shared" si="102"/>
        <v>0</v>
      </c>
      <c r="S809" s="165">
        <v>0</v>
      </c>
      <c r="T809" s="166">
        <f t="shared" si="103"/>
        <v>0</v>
      </c>
      <c r="AR809" s="167" t="s">
        <v>737</v>
      </c>
      <c r="AT809" s="167" t="s">
        <v>161</v>
      </c>
      <c r="AU809" s="167" t="s">
        <v>82</v>
      </c>
      <c r="AY809" s="16" t="s">
        <v>159</v>
      </c>
      <c r="BE809" s="168">
        <f t="shared" si="104"/>
        <v>0</v>
      </c>
      <c r="BF809" s="168">
        <f t="shared" si="105"/>
        <v>0</v>
      </c>
      <c r="BG809" s="168">
        <f t="shared" si="106"/>
        <v>0</v>
      </c>
      <c r="BH809" s="168">
        <f t="shared" si="107"/>
        <v>0</v>
      </c>
      <c r="BI809" s="168">
        <f t="shared" si="108"/>
        <v>0</v>
      </c>
      <c r="BJ809" s="16" t="s">
        <v>82</v>
      </c>
      <c r="BK809" s="168">
        <f t="shared" si="109"/>
        <v>0</v>
      </c>
      <c r="BL809" s="16" t="s">
        <v>737</v>
      </c>
      <c r="BM809" s="167" t="s">
        <v>3077</v>
      </c>
    </row>
    <row r="810" spans="2:65" s="1" customFormat="1" ht="24" customHeight="1">
      <c r="B810" s="155"/>
      <c r="C810" s="156" t="s">
        <v>1639</v>
      </c>
      <c r="D810" s="156" t="s">
        <v>161</v>
      </c>
      <c r="E810" s="157" t="s">
        <v>3078</v>
      </c>
      <c r="F810" s="158" t="s">
        <v>3079</v>
      </c>
      <c r="G810" s="159" t="s">
        <v>3062</v>
      </c>
      <c r="H810" s="160">
        <v>80</v>
      </c>
      <c r="I810" s="161"/>
      <c r="J810" s="162">
        <f t="shared" si="100"/>
        <v>0</v>
      </c>
      <c r="K810" s="158" t="s">
        <v>1</v>
      </c>
      <c r="L810" s="31"/>
      <c r="M810" s="163" t="s">
        <v>1</v>
      </c>
      <c r="N810" s="164" t="s">
        <v>36</v>
      </c>
      <c r="O810" s="54"/>
      <c r="P810" s="165">
        <f t="shared" si="101"/>
        <v>0</v>
      </c>
      <c r="Q810" s="165">
        <v>0</v>
      </c>
      <c r="R810" s="165">
        <f t="shared" si="102"/>
        <v>0</v>
      </c>
      <c r="S810" s="165">
        <v>0</v>
      </c>
      <c r="T810" s="166">
        <f t="shared" si="103"/>
        <v>0</v>
      </c>
      <c r="AR810" s="167" t="s">
        <v>737</v>
      </c>
      <c r="AT810" s="167" t="s">
        <v>161</v>
      </c>
      <c r="AU810" s="167" t="s">
        <v>82</v>
      </c>
      <c r="AY810" s="16" t="s">
        <v>159</v>
      </c>
      <c r="BE810" s="168">
        <f t="shared" si="104"/>
        <v>0</v>
      </c>
      <c r="BF810" s="168">
        <f t="shared" si="105"/>
        <v>0</v>
      </c>
      <c r="BG810" s="168">
        <f t="shared" si="106"/>
        <v>0</v>
      </c>
      <c r="BH810" s="168">
        <f t="shared" si="107"/>
        <v>0</v>
      </c>
      <c r="BI810" s="168">
        <f t="shared" si="108"/>
        <v>0</v>
      </c>
      <c r="BJ810" s="16" t="s">
        <v>82</v>
      </c>
      <c r="BK810" s="168">
        <f t="shared" si="109"/>
        <v>0</v>
      </c>
      <c r="BL810" s="16" t="s">
        <v>737</v>
      </c>
      <c r="BM810" s="167" t="s">
        <v>3080</v>
      </c>
    </row>
    <row r="811" spans="2:65" s="1" customFormat="1" ht="24" customHeight="1">
      <c r="B811" s="155"/>
      <c r="C811" s="156" t="s">
        <v>3081</v>
      </c>
      <c r="D811" s="156" t="s">
        <v>161</v>
      </c>
      <c r="E811" s="157" t="s">
        <v>3082</v>
      </c>
      <c r="F811" s="158" t="s">
        <v>3083</v>
      </c>
      <c r="G811" s="159" t="s">
        <v>355</v>
      </c>
      <c r="H811" s="160">
        <v>84</v>
      </c>
      <c r="I811" s="161"/>
      <c r="J811" s="162">
        <f t="shared" si="100"/>
        <v>0</v>
      </c>
      <c r="K811" s="158" t="s">
        <v>1</v>
      </c>
      <c r="L811" s="31"/>
      <c r="M811" s="163" t="s">
        <v>1</v>
      </c>
      <c r="N811" s="164" t="s">
        <v>36</v>
      </c>
      <c r="O811" s="54"/>
      <c r="P811" s="165">
        <f t="shared" si="101"/>
        <v>0</v>
      </c>
      <c r="Q811" s="165">
        <v>0</v>
      </c>
      <c r="R811" s="165">
        <f t="shared" si="102"/>
        <v>0</v>
      </c>
      <c r="S811" s="165">
        <v>0</v>
      </c>
      <c r="T811" s="166">
        <f t="shared" si="103"/>
        <v>0</v>
      </c>
      <c r="AR811" s="167" t="s">
        <v>737</v>
      </c>
      <c r="AT811" s="167" t="s">
        <v>161</v>
      </c>
      <c r="AU811" s="167" t="s">
        <v>82</v>
      </c>
      <c r="AY811" s="16" t="s">
        <v>159</v>
      </c>
      <c r="BE811" s="168">
        <f t="shared" si="104"/>
        <v>0</v>
      </c>
      <c r="BF811" s="168">
        <f t="shared" si="105"/>
        <v>0</v>
      </c>
      <c r="BG811" s="168">
        <f t="shared" si="106"/>
        <v>0</v>
      </c>
      <c r="BH811" s="168">
        <f t="shared" si="107"/>
        <v>0</v>
      </c>
      <c r="BI811" s="168">
        <f t="shared" si="108"/>
        <v>0</v>
      </c>
      <c r="BJ811" s="16" t="s">
        <v>82</v>
      </c>
      <c r="BK811" s="168">
        <f t="shared" si="109"/>
        <v>0</v>
      </c>
      <c r="BL811" s="16" t="s">
        <v>737</v>
      </c>
      <c r="BM811" s="167" t="s">
        <v>3084</v>
      </c>
    </row>
    <row r="812" spans="2:65" s="1" customFormat="1" ht="24" customHeight="1">
      <c r="B812" s="155"/>
      <c r="C812" s="156" t="s">
        <v>1642</v>
      </c>
      <c r="D812" s="156" t="s">
        <v>161</v>
      </c>
      <c r="E812" s="157" t="s">
        <v>3085</v>
      </c>
      <c r="F812" s="158" t="s">
        <v>3086</v>
      </c>
      <c r="G812" s="159" t="s">
        <v>355</v>
      </c>
      <c r="H812" s="160">
        <v>17</v>
      </c>
      <c r="I812" s="161"/>
      <c r="J812" s="162">
        <f t="shared" si="100"/>
        <v>0</v>
      </c>
      <c r="K812" s="158" t="s">
        <v>1</v>
      </c>
      <c r="L812" s="31"/>
      <c r="M812" s="163" t="s">
        <v>1</v>
      </c>
      <c r="N812" s="164" t="s">
        <v>36</v>
      </c>
      <c r="O812" s="54"/>
      <c r="P812" s="165">
        <f t="shared" si="101"/>
        <v>0</v>
      </c>
      <c r="Q812" s="165">
        <v>0</v>
      </c>
      <c r="R812" s="165">
        <f t="shared" si="102"/>
        <v>0</v>
      </c>
      <c r="S812" s="165">
        <v>0</v>
      </c>
      <c r="T812" s="166">
        <f t="shared" si="103"/>
        <v>0</v>
      </c>
      <c r="AR812" s="167" t="s">
        <v>737</v>
      </c>
      <c r="AT812" s="167" t="s">
        <v>161</v>
      </c>
      <c r="AU812" s="167" t="s">
        <v>82</v>
      </c>
      <c r="AY812" s="16" t="s">
        <v>159</v>
      </c>
      <c r="BE812" s="168">
        <f t="shared" si="104"/>
        <v>0</v>
      </c>
      <c r="BF812" s="168">
        <f t="shared" si="105"/>
        <v>0</v>
      </c>
      <c r="BG812" s="168">
        <f t="shared" si="106"/>
        <v>0</v>
      </c>
      <c r="BH812" s="168">
        <f t="shared" si="107"/>
        <v>0</v>
      </c>
      <c r="BI812" s="168">
        <f t="shared" si="108"/>
        <v>0</v>
      </c>
      <c r="BJ812" s="16" t="s">
        <v>82</v>
      </c>
      <c r="BK812" s="168">
        <f t="shared" si="109"/>
        <v>0</v>
      </c>
      <c r="BL812" s="16" t="s">
        <v>737</v>
      </c>
      <c r="BM812" s="167" t="s">
        <v>3087</v>
      </c>
    </row>
    <row r="813" spans="2:65" s="1" customFormat="1" ht="24" customHeight="1">
      <c r="B813" s="155"/>
      <c r="C813" s="156" t="s">
        <v>3088</v>
      </c>
      <c r="D813" s="156" t="s">
        <v>161</v>
      </c>
      <c r="E813" s="157" t="s">
        <v>3089</v>
      </c>
      <c r="F813" s="158" t="s">
        <v>3090</v>
      </c>
      <c r="G813" s="159" t="s">
        <v>355</v>
      </c>
      <c r="H813" s="160">
        <v>220</v>
      </c>
      <c r="I813" s="161"/>
      <c r="J813" s="162">
        <f t="shared" si="100"/>
        <v>0</v>
      </c>
      <c r="K813" s="158" t="s">
        <v>1</v>
      </c>
      <c r="L813" s="31"/>
      <c r="M813" s="163" t="s">
        <v>1</v>
      </c>
      <c r="N813" s="164" t="s">
        <v>36</v>
      </c>
      <c r="O813" s="54"/>
      <c r="P813" s="165">
        <f t="shared" si="101"/>
        <v>0</v>
      </c>
      <c r="Q813" s="165">
        <v>0</v>
      </c>
      <c r="R813" s="165">
        <f t="shared" si="102"/>
        <v>0</v>
      </c>
      <c r="S813" s="165">
        <v>0</v>
      </c>
      <c r="T813" s="166">
        <f t="shared" si="103"/>
        <v>0</v>
      </c>
      <c r="AR813" s="167" t="s">
        <v>737</v>
      </c>
      <c r="AT813" s="167" t="s">
        <v>161</v>
      </c>
      <c r="AU813" s="167" t="s">
        <v>82</v>
      </c>
      <c r="AY813" s="16" t="s">
        <v>159</v>
      </c>
      <c r="BE813" s="168">
        <f t="shared" si="104"/>
        <v>0</v>
      </c>
      <c r="BF813" s="168">
        <f t="shared" si="105"/>
        <v>0</v>
      </c>
      <c r="BG813" s="168">
        <f t="shared" si="106"/>
        <v>0</v>
      </c>
      <c r="BH813" s="168">
        <f t="shared" si="107"/>
        <v>0</v>
      </c>
      <c r="BI813" s="168">
        <f t="shared" si="108"/>
        <v>0</v>
      </c>
      <c r="BJ813" s="16" t="s">
        <v>82</v>
      </c>
      <c r="BK813" s="168">
        <f t="shared" si="109"/>
        <v>0</v>
      </c>
      <c r="BL813" s="16" t="s">
        <v>737</v>
      </c>
      <c r="BM813" s="167" t="s">
        <v>3091</v>
      </c>
    </row>
    <row r="814" spans="2:65" s="1" customFormat="1" ht="24" customHeight="1">
      <c r="B814" s="155"/>
      <c r="C814" s="156" t="s">
        <v>1646</v>
      </c>
      <c r="D814" s="156" t="s">
        <v>161</v>
      </c>
      <c r="E814" s="157" t="s">
        <v>3092</v>
      </c>
      <c r="F814" s="158" t="s">
        <v>3093</v>
      </c>
      <c r="G814" s="159" t="s">
        <v>355</v>
      </c>
      <c r="H814" s="160">
        <v>3</v>
      </c>
      <c r="I814" s="161"/>
      <c r="J814" s="162">
        <f t="shared" si="100"/>
        <v>0</v>
      </c>
      <c r="K814" s="158" t="s">
        <v>1</v>
      </c>
      <c r="L814" s="31"/>
      <c r="M814" s="163" t="s">
        <v>1</v>
      </c>
      <c r="N814" s="164" t="s">
        <v>36</v>
      </c>
      <c r="O814" s="54"/>
      <c r="P814" s="165">
        <f t="shared" si="101"/>
        <v>0</v>
      </c>
      <c r="Q814" s="165">
        <v>0</v>
      </c>
      <c r="R814" s="165">
        <f t="shared" si="102"/>
        <v>0</v>
      </c>
      <c r="S814" s="165">
        <v>0</v>
      </c>
      <c r="T814" s="166">
        <f t="shared" si="103"/>
        <v>0</v>
      </c>
      <c r="AR814" s="167" t="s">
        <v>737</v>
      </c>
      <c r="AT814" s="167" t="s">
        <v>161</v>
      </c>
      <c r="AU814" s="167" t="s">
        <v>82</v>
      </c>
      <c r="AY814" s="16" t="s">
        <v>159</v>
      </c>
      <c r="BE814" s="168">
        <f t="shared" si="104"/>
        <v>0</v>
      </c>
      <c r="BF814" s="168">
        <f t="shared" si="105"/>
        <v>0</v>
      </c>
      <c r="BG814" s="168">
        <f t="shared" si="106"/>
        <v>0</v>
      </c>
      <c r="BH814" s="168">
        <f t="shared" si="107"/>
        <v>0</v>
      </c>
      <c r="BI814" s="168">
        <f t="shared" si="108"/>
        <v>0</v>
      </c>
      <c r="BJ814" s="16" t="s">
        <v>82</v>
      </c>
      <c r="BK814" s="168">
        <f t="shared" si="109"/>
        <v>0</v>
      </c>
      <c r="BL814" s="16" t="s">
        <v>737</v>
      </c>
      <c r="BM814" s="167" t="s">
        <v>3094</v>
      </c>
    </row>
    <row r="815" spans="2:65" s="1" customFormat="1" ht="24" customHeight="1">
      <c r="B815" s="155"/>
      <c r="C815" s="156" t="s">
        <v>3095</v>
      </c>
      <c r="D815" s="156" t="s">
        <v>161</v>
      </c>
      <c r="E815" s="157" t="s">
        <v>3096</v>
      </c>
      <c r="F815" s="158" t="s">
        <v>3097</v>
      </c>
      <c r="G815" s="159" t="s">
        <v>355</v>
      </c>
      <c r="H815" s="160">
        <v>12</v>
      </c>
      <c r="I815" s="161"/>
      <c r="J815" s="162">
        <f t="shared" si="100"/>
        <v>0</v>
      </c>
      <c r="K815" s="158" t="s">
        <v>1</v>
      </c>
      <c r="L815" s="31"/>
      <c r="M815" s="206" t="s">
        <v>1</v>
      </c>
      <c r="N815" s="207" t="s">
        <v>36</v>
      </c>
      <c r="O815" s="208"/>
      <c r="P815" s="209">
        <f t="shared" si="101"/>
        <v>0</v>
      </c>
      <c r="Q815" s="209">
        <v>0</v>
      </c>
      <c r="R815" s="209">
        <f t="shared" si="102"/>
        <v>0</v>
      </c>
      <c r="S815" s="209">
        <v>0</v>
      </c>
      <c r="T815" s="210">
        <f t="shared" si="103"/>
        <v>0</v>
      </c>
      <c r="AR815" s="167" t="s">
        <v>737</v>
      </c>
      <c r="AT815" s="167" t="s">
        <v>161</v>
      </c>
      <c r="AU815" s="167" t="s">
        <v>82</v>
      </c>
      <c r="AY815" s="16" t="s">
        <v>159</v>
      </c>
      <c r="BE815" s="168">
        <f t="shared" si="104"/>
        <v>0</v>
      </c>
      <c r="BF815" s="168">
        <f t="shared" si="105"/>
        <v>0</v>
      </c>
      <c r="BG815" s="168">
        <f t="shared" si="106"/>
        <v>0</v>
      </c>
      <c r="BH815" s="168">
        <f t="shared" si="107"/>
        <v>0</v>
      </c>
      <c r="BI815" s="168">
        <f t="shared" si="108"/>
        <v>0</v>
      </c>
      <c r="BJ815" s="16" t="s">
        <v>82</v>
      </c>
      <c r="BK815" s="168">
        <f t="shared" si="109"/>
        <v>0</v>
      </c>
      <c r="BL815" s="16" t="s">
        <v>737</v>
      </c>
      <c r="BM815" s="167" t="s">
        <v>3098</v>
      </c>
    </row>
    <row r="816" spans="2:65" s="1" customFormat="1" ht="6.9" customHeight="1">
      <c r="B816" s="43"/>
      <c r="C816" s="44"/>
      <c r="D816" s="44"/>
      <c r="E816" s="44"/>
      <c r="F816" s="44"/>
      <c r="G816" s="44"/>
      <c r="H816" s="44"/>
      <c r="I816" s="116"/>
      <c r="J816" s="44"/>
      <c r="K816" s="44"/>
      <c r="L816" s="31"/>
    </row>
  </sheetData>
  <autoFilter ref="C144:K815"/>
  <mergeCells count="12">
    <mergeCell ref="E137:H137"/>
    <mergeCell ref="L2:V2"/>
    <mergeCell ref="E85:H85"/>
    <mergeCell ref="E87:H87"/>
    <mergeCell ref="E89:H89"/>
    <mergeCell ref="E133:H133"/>
    <mergeCell ref="E135:H135"/>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7.xml><?xml version="1.0" encoding="utf-8"?>
<worksheet xmlns="http://schemas.openxmlformats.org/spreadsheetml/2006/main" xmlns:r="http://schemas.openxmlformats.org/officeDocument/2006/relationships">
  <sheetPr>
    <pageSetUpPr fitToPage="1"/>
  </sheetPr>
  <dimension ref="B2:BM171"/>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98</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127</v>
      </c>
      <c r="F9" s="263"/>
      <c r="G9" s="263"/>
      <c r="H9" s="263"/>
      <c r="I9" s="95"/>
      <c r="L9" s="31"/>
    </row>
    <row r="10" spans="2:46" s="1" customFormat="1" ht="12" customHeight="1">
      <c r="B10" s="31"/>
      <c r="D10" s="26" t="s">
        <v>128</v>
      </c>
      <c r="I10" s="95"/>
      <c r="L10" s="31"/>
    </row>
    <row r="11" spans="2:46" s="1" customFormat="1" ht="36.9" customHeight="1">
      <c r="B11" s="31"/>
      <c r="E11" s="242" t="s">
        <v>3099</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ROUND(J126,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ROUND((SUM(BE126:BE170)),  2)</f>
        <v>0</v>
      </c>
      <c r="I35" s="104">
        <v>0.2</v>
      </c>
      <c r="J35" s="103">
        <f>ROUND(((SUM(BE126:BE170))*I35),  2)</f>
        <v>0</v>
      </c>
      <c r="L35" s="31"/>
    </row>
    <row r="36" spans="2:12" s="1" customFormat="1" ht="14.4" customHeight="1">
      <c r="B36" s="31"/>
      <c r="E36" s="26" t="s">
        <v>36</v>
      </c>
      <c r="F36" s="103">
        <f>ROUND((SUM(BF126:BF170)),  2)</f>
        <v>0</v>
      </c>
      <c r="I36" s="104">
        <v>0.2</v>
      </c>
      <c r="J36" s="103">
        <f>ROUND(((SUM(BF126:BF170))*I36),  2)</f>
        <v>0</v>
      </c>
      <c r="L36" s="31"/>
    </row>
    <row r="37" spans="2:12" s="1" customFormat="1" ht="14.4" hidden="1" customHeight="1">
      <c r="B37" s="31"/>
      <c r="E37" s="26" t="s">
        <v>37</v>
      </c>
      <c r="F37" s="103">
        <f>ROUND((SUM(BG126:BG170)),  2)</f>
        <v>0</v>
      </c>
      <c r="I37" s="104">
        <v>0.2</v>
      </c>
      <c r="J37" s="103">
        <f>0</f>
        <v>0</v>
      </c>
      <c r="L37" s="31"/>
    </row>
    <row r="38" spans="2:12" s="1" customFormat="1" ht="14.4" hidden="1" customHeight="1">
      <c r="B38" s="31"/>
      <c r="E38" s="26" t="s">
        <v>38</v>
      </c>
      <c r="F38" s="103">
        <f>ROUND((SUM(BH126:BH170)),  2)</f>
        <v>0</v>
      </c>
      <c r="I38" s="104">
        <v>0.2</v>
      </c>
      <c r="J38" s="103">
        <f>0</f>
        <v>0</v>
      </c>
      <c r="L38" s="31"/>
    </row>
    <row r="39" spans="2:12" s="1" customFormat="1" ht="14.4" hidden="1" customHeight="1">
      <c r="B39" s="31"/>
      <c r="E39" s="26" t="s">
        <v>39</v>
      </c>
      <c r="F39" s="103">
        <f>ROUND((SUM(BI126:BI170)),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127</v>
      </c>
      <c r="F87" s="263"/>
      <c r="G87" s="263"/>
      <c r="H87" s="263"/>
      <c r="I87" s="95"/>
      <c r="L87" s="31"/>
    </row>
    <row r="88" spans="2:12" s="1" customFormat="1" ht="12" customHeight="1">
      <c r="B88" s="31"/>
      <c r="C88" s="26" t="s">
        <v>128</v>
      </c>
      <c r="I88" s="95"/>
      <c r="L88" s="31"/>
    </row>
    <row r="89" spans="2:12" s="1" customFormat="1" ht="16.5" customHeight="1">
      <c r="B89" s="31"/>
      <c r="E89" s="242" t="str">
        <f>E11</f>
        <v>1-6 - HSP</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J126</f>
        <v>0</v>
      </c>
      <c r="L98" s="31"/>
      <c r="AU98" s="16" t="s">
        <v>134</v>
      </c>
    </row>
    <row r="99" spans="2:47" s="8" customFormat="1" ht="24.9" customHeight="1">
      <c r="B99" s="122"/>
      <c r="D99" s="123" t="s">
        <v>3100</v>
      </c>
      <c r="E99" s="124"/>
      <c r="F99" s="124"/>
      <c r="G99" s="124"/>
      <c r="H99" s="124"/>
      <c r="I99" s="125"/>
      <c r="J99" s="126">
        <f>J127</f>
        <v>0</v>
      </c>
      <c r="L99" s="122"/>
    </row>
    <row r="100" spans="2:47" s="9" customFormat="1" ht="19.95" customHeight="1">
      <c r="B100" s="127"/>
      <c r="D100" s="128" t="s">
        <v>3101</v>
      </c>
      <c r="E100" s="129"/>
      <c r="F100" s="129"/>
      <c r="G100" s="129"/>
      <c r="H100" s="129"/>
      <c r="I100" s="130"/>
      <c r="J100" s="131">
        <f>J136</f>
        <v>0</v>
      </c>
      <c r="L100" s="127"/>
    </row>
    <row r="101" spans="2:47" s="8" customFormat="1" ht="24.9" customHeight="1">
      <c r="B101" s="122"/>
      <c r="D101" s="123" t="s">
        <v>3102</v>
      </c>
      <c r="E101" s="124"/>
      <c r="F101" s="124"/>
      <c r="G101" s="124"/>
      <c r="H101" s="124"/>
      <c r="I101" s="125"/>
      <c r="J101" s="126">
        <f>J144</f>
        <v>0</v>
      </c>
      <c r="L101" s="122"/>
    </row>
    <row r="102" spans="2:47" s="9" customFormat="1" ht="19.95" customHeight="1">
      <c r="B102" s="127"/>
      <c r="D102" s="128" t="s">
        <v>3103</v>
      </c>
      <c r="E102" s="129"/>
      <c r="F102" s="129"/>
      <c r="G102" s="129"/>
      <c r="H102" s="129"/>
      <c r="I102" s="130"/>
      <c r="J102" s="131">
        <f>J155</f>
        <v>0</v>
      </c>
      <c r="L102" s="127"/>
    </row>
    <row r="103" spans="2:47" s="8" customFormat="1" ht="24.9" customHeight="1">
      <c r="B103" s="122"/>
      <c r="D103" s="123" t="s">
        <v>3104</v>
      </c>
      <c r="E103" s="124"/>
      <c r="F103" s="124"/>
      <c r="G103" s="124"/>
      <c r="H103" s="124"/>
      <c r="I103" s="125"/>
      <c r="J103" s="126">
        <f>J158</f>
        <v>0</v>
      </c>
      <c r="L103" s="122"/>
    </row>
    <row r="104" spans="2:47" s="9" customFormat="1" ht="19.95" customHeight="1">
      <c r="B104" s="127"/>
      <c r="D104" s="128" t="s">
        <v>140</v>
      </c>
      <c r="E104" s="129"/>
      <c r="F104" s="129"/>
      <c r="G104" s="129"/>
      <c r="H104" s="129"/>
      <c r="I104" s="130"/>
      <c r="J104" s="131">
        <f>J165</f>
        <v>0</v>
      </c>
      <c r="L104" s="127"/>
    </row>
    <row r="105" spans="2:47" s="1" customFormat="1" ht="21.75" customHeight="1">
      <c r="B105" s="31"/>
      <c r="I105" s="95"/>
      <c r="L105" s="31"/>
    </row>
    <row r="106" spans="2:47" s="1" customFormat="1" ht="6.9" customHeight="1">
      <c r="B106" s="43"/>
      <c r="C106" s="44"/>
      <c r="D106" s="44"/>
      <c r="E106" s="44"/>
      <c r="F106" s="44"/>
      <c r="G106" s="44"/>
      <c r="H106" s="44"/>
      <c r="I106" s="116"/>
      <c r="J106" s="44"/>
      <c r="K106" s="44"/>
      <c r="L106" s="31"/>
    </row>
    <row r="110" spans="2:47" s="1" customFormat="1" ht="6.9" customHeight="1">
      <c r="B110" s="45"/>
      <c r="C110" s="46"/>
      <c r="D110" s="46"/>
      <c r="E110" s="46"/>
      <c r="F110" s="46"/>
      <c r="G110" s="46"/>
      <c r="H110" s="46"/>
      <c r="I110" s="117"/>
      <c r="J110" s="46"/>
      <c r="K110" s="46"/>
      <c r="L110" s="31"/>
    </row>
    <row r="111" spans="2:47" s="1" customFormat="1" ht="24.9" customHeight="1">
      <c r="B111" s="31"/>
      <c r="C111" s="20" t="s">
        <v>145</v>
      </c>
      <c r="I111" s="95"/>
      <c r="L111" s="31"/>
    </row>
    <row r="112" spans="2:47" s="1" customFormat="1" ht="6.9" customHeight="1">
      <c r="B112" s="31"/>
      <c r="I112" s="95"/>
      <c r="L112" s="31"/>
    </row>
    <row r="113" spans="2:65" s="1" customFormat="1" ht="12" customHeight="1">
      <c r="B113" s="31"/>
      <c r="C113" s="26" t="s">
        <v>14</v>
      </c>
      <c r="I113" s="95"/>
      <c r="L113" s="31"/>
    </row>
    <row r="114" spans="2:65" s="1" customFormat="1" ht="16.5" customHeight="1">
      <c r="B114" s="31"/>
      <c r="E114" s="264" t="str">
        <f>E7</f>
        <v>Základná škola Biely Kostol formou modulov</v>
      </c>
      <c r="F114" s="265"/>
      <c r="G114" s="265"/>
      <c r="H114" s="265"/>
      <c r="I114" s="95"/>
      <c r="L114" s="31"/>
    </row>
    <row r="115" spans="2:65" ht="12" customHeight="1">
      <c r="B115" s="19"/>
      <c r="C115" s="26" t="s">
        <v>126</v>
      </c>
      <c r="L115" s="19"/>
    </row>
    <row r="116" spans="2:65" s="1" customFormat="1" ht="16.5" customHeight="1">
      <c r="B116" s="31"/>
      <c r="E116" s="264" t="s">
        <v>127</v>
      </c>
      <c r="F116" s="263"/>
      <c r="G116" s="263"/>
      <c r="H116" s="263"/>
      <c r="I116" s="95"/>
      <c r="L116" s="31"/>
    </row>
    <row r="117" spans="2:65" s="1" customFormat="1" ht="12" customHeight="1">
      <c r="B117" s="31"/>
      <c r="C117" s="26" t="s">
        <v>128</v>
      </c>
      <c r="I117" s="95"/>
      <c r="L117" s="31"/>
    </row>
    <row r="118" spans="2:65" s="1" customFormat="1" ht="16.5" customHeight="1">
      <c r="B118" s="31"/>
      <c r="E118" s="242" t="str">
        <f>E11</f>
        <v>1-6 - HSP</v>
      </c>
      <c r="F118" s="263"/>
      <c r="G118" s="263"/>
      <c r="H118" s="263"/>
      <c r="I118" s="95"/>
      <c r="L118" s="31"/>
    </row>
    <row r="119" spans="2:65" s="1" customFormat="1" ht="6.9" customHeight="1">
      <c r="B119" s="31"/>
      <c r="I119" s="95"/>
      <c r="L119" s="31"/>
    </row>
    <row r="120" spans="2:65" s="1" customFormat="1" ht="12" customHeight="1">
      <c r="B120" s="31"/>
      <c r="C120" s="26" t="s">
        <v>18</v>
      </c>
      <c r="F120" s="24" t="str">
        <f>F14</f>
        <v/>
      </c>
      <c r="I120" s="96" t="s">
        <v>20</v>
      </c>
      <c r="J120" s="51" t="str">
        <f>IF(J14="","",J14)</f>
        <v/>
      </c>
      <c r="L120" s="31"/>
    </row>
    <row r="121" spans="2:65" s="1" customFormat="1" ht="6.9" customHeight="1">
      <c r="B121" s="31"/>
      <c r="I121" s="95"/>
      <c r="L121" s="31"/>
    </row>
    <row r="122" spans="2:65" s="1" customFormat="1" ht="15.15" customHeight="1">
      <c r="B122" s="31"/>
      <c r="C122" s="26" t="s">
        <v>21</v>
      </c>
      <c r="F122" s="24" t="str">
        <f>E17</f>
        <v xml:space="preserve"> </v>
      </c>
      <c r="I122" s="96" t="s">
        <v>26</v>
      </c>
      <c r="J122" s="29" t="str">
        <f>E23</f>
        <v xml:space="preserve"> </v>
      </c>
      <c r="L122" s="31"/>
    </row>
    <row r="123" spans="2:65" s="1" customFormat="1" ht="15.15" customHeight="1">
      <c r="B123" s="31"/>
      <c r="C123" s="26" t="s">
        <v>24</v>
      </c>
      <c r="F123" s="24" t="str">
        <f>IF(E20="","",E20)</f>
        <v>Vyplň údaj</v>
      </c>
      <c r="I123" s="96" t="s">
        <v>28</v>
      </c>
      <c r="J123" s="29" t="str">
        <f>E26</f>
        <v xml:space="preserve"> </v>
      </c>
      <c r="L123" s="31"/>
    </row>
    <row r="124" spans="2:65" s="1" customFormat="1" ht="10.35" customHeight="1">
      <c r="B124" s="31"/>
      <c r="I124" s="95"/>
      <c r="L124" s="31"/>
    </row>
    <row r="125" spans="2:65" s="10" customFormat="1" ht="29.25" customHeight="1">
      <c r="B125" s="132"/>
      <c r="C125" s="133" t="s">
        <v>146</v>
      </c>
      <c r="D125" s="134" t="s">
        <v>55</v>
      </c>
      <c r="E125" s="134" t="s">
        <v>51</v>
      </c>
      <c r="F125" s="134" t="s">
        <v>52</v>
      </c>
      <c r="G125" s="134" t="s">
        <v>147</v>
      </c>
      <c r="H125" s="134" t="s">
        <v>148</v>
      </c>
      <c r="I125" s="135" t="s">
        <v>149</v>
      </c>
      <c r="J125" s="136" t="s">
        <v>132</v>
      </c>
      <c r="K125" s="137" t="s">
        <v>150</v>
      </c>
      <c r="L125" s="132"/>
      <c r="M125" s="58" t="s">
        <v>1</v>
      </c>
      <c r="N125" s="59" t="s">
        <v>34</v>
      </c>
      <c r="O125" s="59" t="s">
        <v>151</v>
      </c>
      <c r="P125" s="59" t="s">
        <v>152</v>
      </c>
      <c r="Q125" s="59" t="s">
        <v>153</v>
      </c>
      <c r="R125" s="59" t="s">
        <v>154</v>
      </c>
      <c r="S125" s="59" t="s">
        <v>155</v>
      </c>
      <c r="T125" s="60" t="s">
        <v>156</v>
      </c>
    </row>
    <row r="126" spans="2:65" s="1" customFormat="1" ht="22.95" customHeight="1">
      <c r="B126" s="31"/>
      <c r="C126" s="63" t="s">
        <v>133</v>
      </c>
      <c r="I126" s="95"/>
      <c r="J126" s="138">
        <f>BK126</f>
        <v>0</v>
      </c>
      <c r="L126" s="31"/>
      <c r="M126" s="61"/>
      <c r="N126" s="52"/>
      <c r="O126" s="52"/>
      <c r="P126" s="139">
        <f>P127+P144+P158</f>
        <v>0</v>
      </c>
      <c r="Q126" s="52"/>
      <c r="R126" s="139">
        <f>R127+R144+R158</f>
        <v>0</v>
      </c>
      <c r="S126" s="52"/>
      <c r="T126" s="140">
        <f>T127+T144+T158</f>
        <v>0</v>
      </c>
      <c r="AT126" s="16" t="s">
        <v>69</v>
      </c>
      <c r="AU126" s="16" t="s">
        <v>134</v>
      </c>
      <c r="BK126" s="141">
        <f>BK127+BK144+BK158</f>
        <v>0</v>
      </c>
    </row>
    <row r="127" spans="2:65" s="11" customFormat="1" ht="25.95" customHeight="1">
      <c r="B127" s="142"/>
      <c r="D127" s="143" t="s">
        <v>69</v>
      </c>
      <c r="E127" s="144" t="s">
        <v>1926</v>
      </c>
      <c r="F127" s="144" t="s">
        <v>97</v>
      </c>
      <c r="I127" s="145"/>
      <c r="J127" s="146">
        <f>BK127</f>
        <v>0</v>
      </c>
      <c r="L127" s="142"/>
      <c r="M127" s="147"/>
      <c r="N127" s="148"/>
      <c r="O127" s="148"/>
      <c r="P127" s="149">
        <f>P128+SUM(P129:P136)</f>
        <v>0</v>
      </c>
      <c r="Q127" s="148"/>
      <c r="R127" s="149">
        <f>R128+SUM(R129:R136)</f>
        <v>0</v>
      </c>
      <c r="S127" s="148"/>
      <c r="T127" s="150">
        <f>T128+SUM(T129:T136)</f>
        <v>0</v>
      </c>
      <c r="AR127" s="143" t="s">
        <v>175</v>
      </c>
      <c r="AT127" s="151" t="s">
        <v>69</v>
      </c>
      <c r="AU127" s="151" t="s">
        <v>70</v>
      </c>
      <c r="AY127" s="143" t="s">
        <v>159</v>
      </c>
      <c r="BK127" s="152">
        <f>BK128+SUM(BK129:BK136)</f>
        <v>0</v>
      </c>
    </row>
    <row r="128" spans="2:65" s="1" customFormat="1" ht="24" customHeight="1">
      <c r="B128" s="155"/>
      <c r="C128" s="195" t="s">
        <v>74</v>
      </c>
      <c r="D128" s="195" t="s">
        <v>224</v>
      </c>
      <c r="E128" s="196" t="s">
        <v>3105</v>
      </c>
      <c r="F128" s="197" t="s">
        <v>3106</v>
      </c>
      <c r="G128" s="198" t="s">
        <v>355</v>
      </c>
      <c r="H128" s="199">
        <v>1</v>
      </c>
      <c r="I128" s="200"/>
      <c r="J128" s="201">
        <f t="shared" ref="J128:J135" si="0">ROUND(I128*H128,2)</f>
        <v>0</v>
      </c>
      <c r="K128" s="197" t="s">
        <v>1</v>
      </c>
      <c r="L128" s="202"/>
      <c r="M128" s="203" t="s">
        <v>1</v>
      </c>
      <c r="N128" s="204" t="s">
        <v>36</v>
      </c>
      <c r="O128" s="54"/>
      <c r="P128" s="165">
        <f t="shared" ref="P128:P135" si="1">O128*H128</f>
        <v>0</v>
      </c>
      <c r="Q128" s="165">
        <v>0</v>
      </c>
      <c r="R128" s="165">
        <f t="shared" ref="R128:R135" si="2">Q128*H128</f>
        <v>0</v>
      </c>
      <c r="S128" s="165">
        <v>0</v>
      </c>
      <c r="T128" s="166">
        <f t="shared" ref="T128:T135" si="3">S128*H128</f>
        <v>0</v>
      </c>
      <c r="AR128" s="167" t="s">
        <v>1370</v>
      </c>
      <c r="AT128" s="167" t="s">
        <v>224</v>
      </c>
      <c r="AU128" s="167" t="s">
        <v>74</v>
      </c>
      <c r="AY128" s="16" t="s">
        <v>159</v>
      </c>
      <c r="BE128" s="168">
        <f t="shared" ref="BE128:BE135" si="4">IF(N128="základná",J128,0)</f>
        <v>0</v>
      </c>
      <c r="BF128" s="168">
        <f t="shared" ref="BF128:BF135" si="5">IF(N128="znížená",J128,0)</f>
        <v>0</v>
      </c>
      <c r="BG128" s="168">
        <f t="shared" ref="BG128:BG135" si="6">IF(N128="zákl. prenesená",J128,0)</f>
        <v>0</v>
      </c>
      <c r="BH128" s="168">
        <f t="shared" ref="BH128:BH135" si="7">IF(N128="zníž. prenesená",J128,0)</f>
        <v>0</v>
      </c>
      <c r="BI128" s="168">
        <f t="shared" ref="BI128:BI135" si="8">IF(N128="nulová",J128,0)</f>
        <v>0</v>
      </c>
      <c r="BJ128" s="16" t="s">
        <v>82</v>
      </c>
      <c r="BK128" s="168">
        <f t="shared" ref="BK128:BK135" si="9">ROUND(I128*H128,2)</f>
        <v>0</v>
      </c>
      <c r="BL128" s="16" t="s">
        <v>737</v>
      </c>
      <c r="BM128" s="167" t="s">
        <v>82</v>
      </c>
    </row>
    <row r="129" spans="2:65" s="1" customFormat="1" ht="24" customHeight="1">
      <c r="B129" s="155"/>
      <c r="C129" s="195" t="s">
        <v>82</v>
      </c>
      <c r="D129" s="195" t="s">
        <v>224</v>
      </c>
      <c r="E129" s="196" t="s">
        <v>3107</v>
      </c>
      <c r="F129" s="197" t="s">
        <v>3108</v>
      </c>
      <c r="G129" s="198" t="s">
        <v>355</v>
      </c>
      <c r="H129" s="199">
        <v>1</v>
      </c>
      <c r="I129" s="200"/>
      <c r="J129" s="201">
        <f t="shared" si="0"/>
        <v>0</v>
      </c>
      <c r="K129" s="197" t="s">
        <v>1</v>
      </c>
      <c r="L129" s="202"/>
      <c r="M129" s="203" t="s">
        <v>1</v>
      </c>
      <c r="N129" s="204" t="s">
        <v>36</v>
      </c>
      <c r="O129" s="54"/>
      <c r="P129" s="165">
        <f t="shared" si="1"/>
        <v>0</v>
      </c>
      <c r="Q129" s="165">
        <v>0</v>
      </c>
      <c r="R129" s="165">
        <f t="shared" si="2"/>
        <v>0</v>
      </c>
      <c r="S129" s="165">
        <v>0</v>
      </c>
      <c r="T129" s="166">
        <f t="shared" si="3"/>
        <v>0</v>
      </c>
      <c r="AR129" s="167" t="s">
        <v>1370</v>
      </c>
      <c r="AT129" s="167" t="s">
        <v>224</v>
      </c>
      <c r="AU129" s="167" t="s">
        <v>74</v>
      </c>
      <c r="AY129" s="16" t="s">
        <v>159</v>
      </c>
      <c r="BE129" s="168">
        <f t="shared" si="4"/>
        <v>0</v>
      </c>
      <c r="BF129" s="168">
        <f t="shared" si="5"/>
        <v>0</v>
      </c>
      <c r="BG129" s="168">
        <f t="shared" si="6"/>
        <v>0</v>
      </c>
      <c r="BH129" s="168">
        <f t="shared" si="7"/>
        <v>0</v>
      </c>
      <c r="BI129" s="168">
        <f t="shared" si="8"/>
        <v>0</v>
      </c>
      <c r="BJ129" s="16" t="s">
        <v>82</v>
      </c>
      <c r="BK129" s="168">
        <f t="shared" si="9"/>
        <v>0</v>
      </c>
      <c r="BL129" s="16" t="s">
        <v>737</v>
      </c>
      <c r="BM129" s="167" t="s">
        <v>165</v>
      </c>
    </row>
    <row r="130" spans="2:65" s="1" customFormat="1" ht="24" customHeight="1">
      <c r="B130" s="155"/>
      <c r="C130" s="195" t="s">
        <v>175</v>
      </c>
      <c r="D130" s="195" t="s">
        <v>224</v>
      </c>
      <c r="E130" s="196" t="s">
        <v>3109</v>
      </c>
      <c r="F130" s="197" t="s">
        <v>3110</v>
      </c>
      <c r="G130" s="198" t="s">
        <v>355</v>
      </c>
      <c r="H130" s="199">
        <v>1</v>
      </c>
      <c r="I130" s="200"/>
      <c r="J130" s="201">
        <f t="shared" si="0"/>
        <v>0</v>
      </c>
      <c r="K130" s="197" t="s">
        <v>1</v>
      </c>
      <c r="L130" s="202"/>
      <c r="M130" s="203" t="s">
        <v>1</v>
      </c>
      <c r="N130" s="204" t="s">
        <v>36</v>
      </c>
      <c r="O130" s="54"/>
      <c r="P130" s="165">
        <f t="shared" si="1"/>
        <v>0</v>
      </c>
      <c r="Q130" s="165">
        <v>0</v>
      </c>
      <c r="R130" s="165">
        <f t="shared" si="2"/>
        <v>0</v>
      </c>
      <c r="S130" s="165">
        <v>0</v>
      </c>
      <c r="T130" s="166">
        <f t="shared" si="3"/>
        <v>0</v>
      </c>
      <c r="AR130" s="167" t="s">
        <v>1370</v>
      </c>
      <c r="AT130" s="167" t="s">
        <v>224</v>
      </c>
      <c r="AU130" s="167" t="s">
        <v>74</v>
      </c>
      <c r="AY130" s="16" t="s">
        <v>159</v>
      </c>
      <c r="BE130" s="168">
        <f t="shared" si="4"/>
        <v>0</v>
      </c>
      <c r="BF130" s="168">
        <f t="shared" si="5"/>
        <v>0</v>
      </c>
      <c r="BG130" s="168">
        <f t="shared" si="6"/>
        <v>0</v>
      </c>
      <c r="BH130" s="168">
        <f t="shared" si="7"/>
        <v>0</v>
      </c>
      <c r="BI130" s="168">
        <f t="shared" si="8"/>
        <v>0</v>
      </c>
      <c r="BJ130" s="16" t="s">
        <v>82</v>
      </c>
      <c r="BK130" s="168">
        <f t="shared" si="9"/>
        <v>0</v>
      </c>
      <c r="BL130" s="16" t="s">
        <v>737</v>
      </c>
      <c r="BM130" s="167" t="s">
        <v>199</v>
      </c>
    </row>
    <row r="131" spans="2:65" s="1" customFormat="1" ht="24" customHeight="1">
      <c r="B131" s="155"/>
      <c r="C131" s="195" t="s">
        <v>165</v>
      </c>
      <c r="D131" s="195" t="s">
        <v>224</v>
      </c>
      <c r="E131" s="196" t="s">
        <v>3111</v>
      </c>
      <c r="F131" s="197" t="s">
        <v>3112</v>
      </c>
      <c r="G131" s="198" t="s">
        <v>355</v>
      </c>
      <c r="H131" s="199">
        <v>1</v>
      </c>
      <c r="I131" s="200"/>
      <c r="J131" s="201">
        <f t="shared" si="0"/>
        <v>0</v>
      </c>
      <c r="K131" s="197" t="s">
        <v>1</v>
      </c>
      <c r="L131" s="202"/>
      <c r="M131" s="203" t="s">
        <v>1</v>
      </c>
      <c r="N131" s="204" t="s">
        <v>36</v>
      </c>
      <c r="O131" s="54"/>
      <c r="P131" s="165">
        <f t="shared" si="1"/>
        <v>0</v>
      </c>
      <c r="Q131" s="165">
        <v>0</v>
      </c>
      <c r="R131" s="165">
        <f t="shared" si="2"/>
        <v>0</v>
      </c>
      <c r="S131" s="165">
        <v>0</v>
      </c>
      <c r="T131" s="166">
        <f t="shared" si="3"/>
        <v>0</v>
      </c>
      <c r="AR131" s="167" t="s">
        <v>1370</v>
      </c>
      <c r="AT131" s="167" t="s">
        <v>224</v>
      </c>
      <c r="AU131" s="167" t="s">
        <v>74</v>
      </c>
      <c r="AY131" s="16" t="s">
        <v>159</v>
      </c>
      <c r="BE131" s="168">
        <f t="shared" si="4"/>
        <v>0</v>
      </c>
      <c r="BF131" s="168">
        <f t="shared" si="5"/>
        <v>0</v>
      </c>
      <c r="BG131" s="168">
        <f t="shared" si="6"/>
        <v>0</v>
      </c>
      <c r="BH131" s="168">
        <f t="shared" si="7"/>
        <v>0</v>
      </c>
      <c r="BI131" s="168">
        <f t="shared" si="8"/>
        <v>0</v>
      </c>
      <c r="BJ131" s="16" t="s">
        <v>82</v>
      </c>
      <c r="BK131" s="168">
        <f t="shared" si="9"/>
        <v>0</v>
      </c>
      <c r="BL131" s="16" t="s">
        <v>737</v>
      </c>
      <c r="BM131" s="167" t="s">
        <v>212</v>
      </c>
    </row>
    <row r="132" spans="2:65" s="1" customFormat="1" ht="16.5" customHeight="1">
      <c r="B132" s="155"/>
      <c r="C132" s="195" t="s">
        <v>195</v>
      </c>
      <c r="D132" s="195" t="s">
        <v>224</v>
      </c>
      <c r="E132" s="196" t="s">
        <v>3113</v>
      </c>
      <c r="F132" s="197" t="s">
        <v>3114</v>
      </c>
      <c r="G132" s="198" t="s">
        <v>355</v>
      </c>
      <c r="H132" s="199">
        <v>1</v>
      </c>
      <c r="I132" s="200"/>
      <c r="J132" s="201">
        <f t="shared" si="0"/>
        <v>0</v>
      </c>
      <c r="K132" s="197" t="s">
        <v>1</v>
      </c>
      <c r="L132" s="202"/>
      <c r="M132" s="203" t="s">
        <v>1</v>
      </c>
      <c r="N132" s="204" t="s">
        <v>36</v>
      </c>
      <c r="O132" s="54"/>
      <c r="P132" s="165">
        <f t="shared" si="1"/>
        <v>0</v>
      </c>
      <c r="Q132" s="165">
        <v>0</v>
      </c>
      <c r="R132" s="165">
        <f t="shared" si="2"/>
        <v>0</v>
      </c>
      <c r="S132" s="165">
        <v>0</v>
      </c>
      <c r="T132" s="166">
        <f t="shared" si="3"/>
        <v>0</v>
      </c>
      <c r="AR132" s="167" t="s">
        <v>1370</v>
      </c>
      <c r="AT132" s="167" t="s">
        <v>224</v>
      </c>
      <c r="AU132" s="167" t="s">
        <v>74</v>
      </c>
      <c r="AY132" s="16" t="s">
        <v>159</v>
      </c>
      <c r="BE132" s="168">
        <f t="shared" si="4"/>
        <v>0</v>
      </c>
      <c r="BF132" s="168">
        <f t="shared" si="5"/>
        <v>0</v>
      </c>
      <c r="BG132" s="168">
        <f t="shared" si="6"/>
        <v>0</v>
      </c>
      <c r="BH132" s="168">
        <f t="shared" si="7"/>
        <v>0</v>
      </c>
      <c r="BI132" s="168">
        <f t="shared" si="8"/>
        <v>0</v>
      </c>
      <c r="BJ132" s="16" t="s">
        <v>82</v>
      </c>
      <c r="BK132" s="168">
        <f t="shared" si="9"/>
        <v>0</v>
      </c>
      <c r="BL132" s="16" t="s">
        <v>737</v>
      </c>
      <c r="BM132" s="167" t="s">
        <v>230</v>
      </c>
    </row>
    <row r="133" spans="2:65" s="1" customFormat="1" ht="24" customHeight="1">
      <c r="B133" s="155"/>
      <c r="C133" s="195" t="s">
        <v>199</v>
      </c>
      <c r="D133" s="195" t="s">
        <v>224</v>
      </c>
      <c r="E133" s="196" t="s">
        <v>3115</v>
      </c>
      <c r="F133" s="197" t="s">
        <v>3116</v>
      </c>
      <c r="G133" s="198" t="s">
        <v>355</v>
      </c>
      <c r="H133" s="199">
        <v>35</v>
      </c>
      <c r="I133" s="200"/>
      <c r="J133" s="201">
        <f t="shared" si="0"/>
        <v>0</v>
      </c>
      <c r="K133" s="197" t="s">
        <v>1</v>
      </c>
      <c r="L133" s="202"/>
      <c r="M133" s="203" t="s">
        <v>1</v>
      </c>
      <c r="N133" s="204" t="s">
        <v>36</v>
      </c>
      <c r="O133" s="54"/>
      <c r="P133" s="165">
        <f t="shared" si="1"/>
        <v>0</v>
      </c>
      <c r="Q133" s="165">
        <v>0</v>
      </c>
      <c r="R133" s="165">
        <f t="shared" si="2"/>
        <v>0</v>
      </c>
      <c r="S133" s="165">
        <v>0</v>
      </c>
      <c r="T133" s="166">
        <f t="shared" si="3"/>
        <v>0</v>
      </c>
      <c r="AR133" s="167" t="s">
        <v>1370</v>
      </c>
      <c r="AT133" s="167" t="s">
        <v>224</v>
      </c>
      <c r="AU133" s="167" t="s">
        <v>74</v>
      </c>
      <c r="AY133" s="16" t="s">
        <v>159</v>
      </c>
      <c r="BE133" s="168">
        <f t="shared" si="4"/>
        <v>0</v>
      </c>
      <c r="BF133" s="168">
        <f t="shared" si="5"/>
        <v>0</v>
      </c>
      <c r="BG133" s="168">
        <f t="shared" si="6"/>
        <v>0</v>
      </c>
      <c r="BH133" s="168">
        <f t="shared" si="7"/>
        <v>0</v>
      </c>
      <c r="BI133" s="168">
        <f t="shared" si="8"/>
        <v>0</v>
      </c>
      <c r="BJ133" s="16" t="s">
        <v>82</v>
      </c>
      <c r="BK133" s="168">
        <f t="shared" si="9"/>
        <v>0</v>
      </c>
      <c r="BL133" s="16" t="s">
        <v>737</v>
      </c>
      <c r="BM133" s="167" t="s">
        <v>243</v>
      </c>
    </row>
    <row r="134" spans="2:65" s="1" customFormat="1" ht="24" customHeight="1">
      <c r="B134" s="155"/>
      <c r="C134" s="195" t="s">
        <v>205</v>
      </c>
      <c r="D134" s="195" t="s">
        <v>224</v>
      </c>
      <c r="E134" s="196" t="s">
        <v>3117</v>
      </c>
      <c r="F134" s="197" t="s">
        <v>3118</v>
      </c>
      <c r="G134" s="198" t="s">
        <v>355</v>
      </c>
      <c r="H134" s="199">
        <v>5</v>
      </c>
      <c r="I134" s="200"/>
      <c r="J134" s="201">
        <f t="shared" si="0"/>
        <v>0</v>
      </c>
      <c r="K134" s="197" t="s">
        <v>1</v>
      </c>
      <c r="L134" s="202"/>
      <c r="M134" s="203" t="s">
        <v>1</v>
      </c>
      <c r="N134" s="204" t="s">
        <v>36</v>
      </c>
      <c r="O134" s="54"/>
      <c r="P134" s="165">
        <f t="shared" si="1"/>
        <v>0</v>
      </c>
      <c r="Q134" s="165">
        <v>0</v>
      </c>
      <c r="R134" s="165">
        <f t="shared" si="2"/>
        <v>0</v>
      </c>
      <c r="S134" s="165">
        <v>0</v>
      </c>
      <c r="T134" s="166">
        <f t="shared" si="3"/>
        <v>0</v>
      </c>
      <c r="AR134" s="167" t="s">
        <v>1370</v>
      </c>
      <c r="AT134" s="167" t="s">
        <v>224</v>
      </c>
      <c r="AU134" s="167" t="s">
        <v>74</v>
      </c>
      <c r="AY134" s="16" t="s">
        <v>159</v>
      </c>
      <c r="BE134" s="168">
        <f t="shared" si="4"/>
        <v>0</v>
      </c>
      <c r="BF134" s="168">
        <f t="shared" si="5"/>
        <v>0</v>
      </c>
      <c r="BG134" s="168">
        <f t="shared" si="6"/>
        <v>0</v>
      </c>
      <c r="BH134" s="168">
        <f t="shared" si="7"/>
        <v>0</v>
      </c>
      <c r="BI134" s="168">
        <f t="shared" si="8"/>
        <v>0</v>
      </c>
      <c r="BJ134" s="16" t="s">
        <v>82</v>
      </c>
      <c r="BK134" s="168">
        <f t="shared" si="9"/>
        <v>0</v>
      </c>
      <c r="BL134" s="16" t="s">
        <v>737</v>
      </c>
      <c r="BM134" s="167" t="s">
        <v>253</v>
      </c>
    </row>
    <row r="135" spans="2:65" s="1" customFormat="1" ht="16.5" customHeight="1">
      <c r="B135" s="155"/>
      <c r="C135" s="195" t="s">
        <v>212</v>
      </c>
      <c r="D135" s="195" t="s">
        <v>224</v>
      </c>
      <c r="E135" s="196" t="s">
        <v>3119</v>
      </c>
      <c r="F135" s="197" t="s">
        <v>3120</v>
      </c>
      <c r="G135" s="198" t="s">
        <v>355</v>
      </c>
      <c r="H135" s="199">
        <v>5</v>
      </c>
      <c r="I135" s="200"/>
      <c r="J135" s="201">
        <f t="shared" si="0"/>
        <v>0</v>
      </c>
      <c r="K135" s="197" t="s">
        <v>1</v>
      </c>
      <c r="L135" s="202"/>
      <c r="M135" s="203" t="s">
        <v>1</v>
      </c>
      <c r="N135" s="204" t="s">
        <v>36</v>
      </c>
      <c r="O135" s="54"/>
      <c r="P135" s="165">
        <f t="shared" si="1"/>
        <v>0</v>
      </c>
      <c r="Q135" s="165">
        <v>0</v>
      </c>
      <c r="R135" s="165">
        <f t="shared" si="2"/>
        <v>0</v>
      </c>
      <c r="S135" s="165">
        <v>0</v>
      </c>
      <c r="T135" s="166">
        <f t="shared" si="3"/>
        <v>0</v>
      </c>
      <c r="AR135" s="167" t="s">
        <v>1370</v>
      </c>
      <c r="AT135" s="167" t="s">
        <v>224</v>
      </c>
      <c r="AU135" s="167" t="s">
        <v>74</v>
      </c>
      <c r="AY135" s="16" t="s">
        <v>159</v>
      </c>
      <c r="BE135" s="168">
        <f t="shared" si="4"/>
        <v>0</v>
      </c>
      <c r="BF135" s="168">
        <f t="shared" si="5"/>
        <v>0</v>
      </c>
      <c r="BG135" s="168">
        <f t="shared" si="6"/>
        <v>0</v>
      </c>
      <c r="BH135" s="168">
        <f t="shared" si="7"/>
        <v>0</v>
      </c>
      <c r="BI135" s="168">
        <f t="shared" si="8"/>
        <v>0</v>
      </c>
      <c r="BJ135" s="16" t="s">
        <v>82</v>
      </c>
      <c r="BK135" s="168">
        <f t="shared" si="9"/>
        <v>0</v>
      </c>
      <c r="BL135" s="16" t="s">
        <v>737</v>
      </c>
      <c r="BM135" s="167" t="s">
        <v>263</v>
      </c>
    </row>
    <row r="136" spans="2:65" s="11" customFormat="1" ht="22.95" customHeight="1">
      <c r="B136" s="142"/>
      <c r="D136" s="143" t="s">
        <v>69</v>
      </c>
      <c r="E136" s="153" t="s">
        <v>2152</v>
      </c>
      <c r="F136" s="153" t="s">
        <v>3121</v>
      </c>
      <c r="I136" s="145"/>
      <c r="J136" s="154">
        <f>BK136</f>
        <v>0</v>
      </c>
      <c r="L136" s="142"/>
      <c r="M136" s="147"/>
      <c r="N136" s="148"/>
      <c r="O136" s="148"/>
      <c r="P136" s="149">
        <f>SUM(P137:P143)</f>
        <v>0</v>
      </c>
      <c r="Q136" s="148"/>
      <c r="R136" s="149">
        <f>SUM(R137:R143)</f>
        <v>0</v>
      </c>
      <c r="S136" s="148"/>
      <c r="T136" s="150">
        <f>SUM(T137:T143)</f>
        <v>0</v>
      </c>
      <c r="AR136" s="143" t="s">
        <v>175</v>
      </c>
      <c r="AT136" s="151" t="s">
        <v>69</v>
      </c>
      <c r="AU136" s="151" t="s">
        <v>74</v>
      </c>
      <c r="AY136" s="143" t="s">
        <v>159</v>
      </c>
      <c r="BK136" s="152">
        <f>SUM(BK137:BK143)</f>
        <v>0</v>
      </c>
    </row>
    <row r="137" spans="2:65" s="1" customFormat="1" ht="16.5" customHeight="1">
      <c r="B137" s="155"/>
      <c r="C137" s="156" t="s">
        <v>223</v>
      </c>
      <c r="D137" s="156" t="s">
        <v>161</v>
      </c>
      <c r="E137" s="157" t="s">
        <v>3122</v>
      </c>
      <c r="F137" s="158" t="s">
        <v>3123</v>
      </c>
      <c r="G137" s="159" t="s">
        <v>355</v>
      </c>
      <c r="H137" s="160">
        <v>1</v>
      </c>
      <c r="I137" s="161"/>
      <c r="J137" s="162">
        <f t="shared" ref="J137:J143" si="10">ROUND(I137*H137,2)</f>
        <v>0</v>
      </c>
      <c r="K137" s="158" t="s">
        <v>1</v>
      </c>
      <c r="L137" s="31"/>
      <c r="M137" s="163" t="s">
        <v>1</v>
      </c>
      <c r="N137" s="164" t="s">
        <v>36</v>
      </c>
      <c r="O137" s="54"/>
      <c r="P137" s="165">
        <f t="shared" ref="P137:P143" si="11">O137*H137</f>
        <v>0</v>
      </c>
      <c r="Q137" s="165">
        <v>0</v>
      </c>
      <c r="R137" s="165">
        <f t="shared" ref="R137:R143" si="12">Q137*H137</f>
        <v>0</v>
      </c>
      <c r="S137" s="165">
        <v>0</v>
      </c>
      <c r="T137" s="166">
        <f t="shared" ref="T137:T143" si="13">S137*H137</f>
        <v>0</v>
      </c>
      <c r="AR137" s="167" t="s">
        <v>737</v>
      </c>
      <c r="AT137" s="167" t="s">
        <v>161</v>
      </c>
      <c r="AU137" s="167" t="s">
        <v>82</v>
      </c>
      <c r="AY137" s="16" t="s">
        <v>159</v>
      </c>
      <c r="BE137" s="168">
        <f t="shared" ref="BE137:BE143" si="14">IF(N137="základná",J137,0)</f>
        <v>0</v>
      </c>
      <c r="BF137" s="168">
        <f t="shared" ref="BF137:BF143" si="15">IF(N137="znížená",J137,0)</f>
        <v>0</v>
      </c>
      <c r="BG137" s="168">
        <f t="shared" ref="BG137:BG143" si="16">IF(N137="zákl. prenesená",J137,0)</f>
        <v>0</v>
      </c>
      <c r="BH137" s="168">
        <f t="shared" ref="BH137:BH143" si="17">IF(N137="zníž. prenesená",J137,0)</f>
        <v>0</v>
      </c>
      <c r="BI137" s="168">
        <f t="shared" ref="BI137:BI143" si="18">IF(N137="nulová",J137,0)</f>
        <v>0</v>
      </c>
      <c r="BJ137" s="16" t="s">
        <v>82</v>
      </c>
      <c r="BK137" s="168">
        <f t="shared" ref="BK137:BK143" si="19">ROUND(I137*H137,2)</f>
        <v>0</v>
      </c>
      <c r="BL137" s="16" t="s">
        <v>737</v>
      </c>
      <c r="BM137" s="167" t="s">
        <v>271</v>
      </c>
    </row>
    <row r="138" spans="2:65" s="1" customFormat="1" ht="16.5" customHeight="1">
      <c r="B138" s="155"/>
      <c r="C138" s="156" t="s">
        <v>230</v>
      </c>
      <c r="D138" s="156" t="s">
        <v>161</v>
      </c>
      <c r="E138" s="157" t="s">
        <v>3124</v>
      </c>
      <c r="F138" s="158" t="s">
        <v>3125</v>
      </c>
      <c r="G138" s="159" t="s">
        <v>355</v>
      </c>
      <c r="H138" s="160">
        <v>1</v>
      </c>
      <c r="I138" s="161"/>
      <c r="J138" s="162">
        <f t="shared" si="10"/>
        <v>0</v>
      </c>
      <c r="K138" s="158" t="s">
        <v>1</v>
      </c>
      <c r="L138" s="31"/>
      <c r="M138" s="163" t="s">
        <v>1</v>
      </c>
      <c r="N138" s="164" t="s">
        <v>36</v>
      </c>
      <c r="O138" s="54"/>
      <c r="P138" s="165">
        <f t="shared" si="11"/>
        <v>0</v>
      </c>
      <c r="Q138" s="165">
        <v>0</v>
      </c>
      <c r="R138" s="165">
        <f t="shared" si="12"/>
        <v>0</v>
      </c>
      <c r="S138" s="165">
        <v>0</v>
      </c>
      <c r="T138" s="166">
        <f t="shared" si="13"/>
        <v>0</v>
      </c>
      <c r="AR138" s="167" t="s">
        <v>737</v>
      </c>
      <c r="AT138" s="167" t="s">
        <v>161</v>
      </c>
      <c r="AU138" s="167" t="s">
        <v>82</v>
      </c>
      <c r="AY138" s="16" t="s">
        <v>159</v>
      </c>
      <c r="BE138" s="168">
        <f t="shared" si="14"/>
        <v>0</v>
      </c>
      <c r="BF138" s="168">
        <f t="shared" si="15"/>
        <v>0</v>
      </c>
      <c r="BG138" s="168">
        <f t="shared" si="16"/>
        <v>0</v>
      </c>
      <c r="BH138" s="168">
        <f t="shared" si="17"/>
        <v>0</v>
      </c>
      <c r="BI138" s="168">
        <f t="shared" si="18"/>
        <v>0</v>
      </c>
      <c r="BJ138" s="16" t="s">
        <v>82</v>
      </c>
      <c r="BK138" s="168">
        <f t="shared" si="19"/>
        <v>0</v>
      </c>
      <c r="BL138" s="16" t="s">
        <v>737</v>
      </c>
      <c r="BM138" s="167" t="s">
        <v>7</v>
      </c>
    </row>
    <row r="139" spans="2:65" s="1" customFormat="1" ht="16.5" customHeight="1">
      <c r="B139" s="155"/>
      <c r="C139" s="156" t="s">
        <v>235</v>
      </c>
      <c r="D139" s="156" t="s">
        <v>161</v>
      </c>
      <c r="E139" s="157" t="s">
        <v>3126</v>
      </c>
      <c r="F139" s="158" t="s">
        <v>3127</v>
      </c>
      <c r="G139" s="159" t="s">
        <v>355</v>
      </c>
      <c r="H139" s="160">
        <v>35</v>
      </c>
      <c r="I139" s="161"/>
      <c r="J139" s="162">
        <f t="shared" si="10"/>
        <v>0</v>
      </c>
      <c r="K139" s="158" t="s">
        <v>1</v>
      </c>
      <c r="L139" s="31"/>
      <c r="M139" s="163" t="s">
        <v>1</v>
      </c>
      <c r="N139" s="164" t="s">
        <v>36</v>
      </c>
      <c r="O139" s="54"/>
      <c r="P139" s="165">
        <f t="shared" si="11"/>
        <v>0</v>
      </c>
      <c r="Q139" s="165">
        <v>0</v>
      </c>
      <c r="R139" s="165">
        <f t="shared" si="12"/>
        <v>0</v>
      </c>
      <c r="S139" s="165">
        <v>0</v>
      </c>
      <c r="T139" s="166">
        <f t="shared" si="13"/>
        <v>0</v>
      </c>
      <c r="AR139" s="167" t="s">
        <v>737</v>
      </c>
      <c r="AT139" s="167" t="s">
        <v>161</v>
      </c>
      <c r="AU139" s="167" t="s">
        <v>82</v>
      </c>
      <c r="AY139" s="16" t="s">
        <v>159</v>
      </c>
      <c r="BE139" s="168">
        <f t="shared" si="14"/>
        <v>0</v>
      </c>
      <c r="BF139" s="168">
        <f t="shared" si="15"/>
        <v>0</v>
      </c>
      <c r="BG139" s="168">
        <f t="shared" si="16"/>
        <v>0</v>
      </c>
      <c r="BH139" s="168">
        <f t="shared" si="17"/>
        <v>0</v>
      </c>
      <c r="BI139" s="168">
        <f t="shared" si="18"/>
        <v>0</v>
      </c>
      <c r="BJ139" s="16" t="s">
        <v>82</v>
      </c>
      <c r="BK139" s="168">
        <f t="shared" si="19"/>
        <v>0</v>
      </c>
      <c r="BL139" s="16" t="s">
        <v>737</v>
      </c>
      <c r="BM139" s="167" t="s">
        <v>294</v>
      </c>
    </row>
    <row r="140" spans="2:65" s="1" customFormat="1" ht="16.5" customHeight="1">
      <c r="B140" s="155"/>
      <c r="C140" s="156" t="s">
        <v>243</v>
      </c>
      <c r="D140" s="156" t="s">
        <v>161</v>
      </c>
      <c r="E140" s="157" t="s">
        <v>3128</v>
      </c>
      <c r="F140" s="158" t="s">
        <v>3129</v>
      </c>
      <c r="G140" s="159" t="s">
        <v>355</v>
      </c>
      <c r="H140" s="160">
        <v>1</v>
      </c>
      <c r="I140" s="161"/>
      <c r="J140" s="162">
        <f t="shared" si="10"/>
        <v>0</v>
      </c>
      <c r="K140" s="158" t="s">
        <v>1</v>
      </c>
      <c r="L140" s="31"/>
      <c r="M140" s="163" t="s">
        <v>1</v>
      </c>
      <c r="N140" s="164" t="s">
        <v>36</v>
      </c>
      <c r="O140" s="54"/>
      <c r="P140" s="165">
        <f t="shared" si="11"/>
        <v>0</v>
      </c>
      <c r="Q140" s="165">
        <v>0</v>
      </c>
      <c r="R140" s="165">
        <f t="shared" si="12"/>
        <v>0</v>
      </c>
      <c r="S140" s="165">
        <v>0</v>
      </c>
      <c r="T140" s="166">
        <f t="shared" si="13"/>
        <v>0</v>
      </c>
      <c r="AR140" s="167" t="s">
        <v>737</v>
      </c>
      <c r="AT140" s="167" t="s">
        <v>161</v>
      </c>
      <c r="AU140" s="167" t="s">
        <v>82</v>
      </c>
      <c r="AY140" s="16" t="s">
        <v>159</v>
      </c>
      <c r="BE140" s="168">
        <f t="shared" si="14"/>
        <v>0</v>
      </c>
      <c r="BF140" s="168">
        <f t="shared" si="15"/>
        <v>0</v>
      </c>
      <c r="BG140" s="168">
        <f t="shared" si="16"/>
        <v>0</v>
      </c>
      <c r="BH140" s="168">
        <f t="shared" si="17"/>
        <v>0</v>
      </c>
      <c r="BI140" s="168">
        <f t="shared" si="18"/>
        <v>0</v>
      </c>
      <c r="BJ140" s="16" t="s">
        <v>82</v>
      </c>
      <c r="BK140" s="168">
        <f t="shared" si="19"/>
        <v>0</v>
      </c>
      <c r="BL140" s="16" t="s">
        <v>737</v>
      </c>
      <c r="BM140" s="167" t="s">
        <v>314</v>
      </c>
    </row>
    <row r="141" spans="2:65" s="1" customFormat="1" ht="16.5" customHeight="1">
      <c r="B141" s="155"/>
      <c r="C141" s="156" t="s">
        <v>248</v>
      </c>
      <c r="D141" s="156" t="s">
        <v>161</v>
      </c>
      <c r="E141" s="157" t="s">
        <v>3130</v>
      </c>
      <c r="F141" s="158" t="s">
        <v>3131</v>
      </c>
      <c r="G141" s="159" t="s">
        <v>355</v>
      </c>
      <c r="H141" s="160">
        <v>1</v>
      </c>
      <c r="I141" s="161"/>
      <c r="J141" s="162">
        <f t="shared" si="10"/>
        <v>0</v>
      </c>
      <c r="K141" s="158" t="s">
        <v>1</v>
      </c>
      <c r="L141" s="31"/>
      <c r="M141" s="163" t="s">
        <v>1</v>
      </c>
      <c r="N141" s="164" t="s">
        <v>36</v>
      </c>
      <c r="O141" s="54"/>
      <c r="P141" s="165">
        <f t="shared" si="11"/>
        <v>0</v>
      </c>
      <c r="Q141" s="165">
        <v>0</v>
      </c>
      <c r="R141" s="165">
        <f t="shared" si="12"/>
        <v>0</v>
      </c>
      <c r="S141" s="165">
        <v>0</v>
      </c>
      <c r="T141" s="166">
        <f t="shared" si="13"/>
        <v>0</v>
      </c>
      <c r="AR141" s="167" t="s">
        <v>737</v>
      </c>
      <c r="AT141" s="167" t="s">
        <v>161</v>
      </c>
      <c r="AU141" s="167" t="s">
        <v>82</v>
      </c>
      <c r="AY141" s="16" t="s">
        <v>159</v>
      </c>
      <c r="BE141" s="168">
        <f t="shared" si="14"/>
        <v>0</v>
      </c>
      <c r="BF141" s="168">
        <f t="shared" si="15"/>
        <v>0</v>
      </c>
      <c r="BG141" s="168">
        <f t="shared" si="16"/>
        <v>0</v>
      </c>
      <c r="BH141" s="168">
        <f t="shared" si="17"/>
        <v>0</v>
      </c>
      <c r="BI141" s="168">
        <f t="shared" si="18"/>
        <v>0</v>
      </c>
      <c r="BJ141" s="16" t="s">
        <v>82</v>
      </c>
      <c r="BK141" s="168">
        <f t="shared" si="19"/>
        <v>0</v>
      </c>
      <c r="BL141" s="16" t="s">
        <v>737</v>
      </c>
      <c r="BM141" s="167" t="s">
        <v>331</v>
      </c>
    </row>
    <row r="142" spans="2:65" s="1" customFormat="1" ht="16.5" customHeight="1">
      <c r="B142" s="155"/>
      <c r="C142" s="156" t="s">
        <v>253</v>
      </c>
      <c r="D142" s="156" t="s">
        <v>161</v>
      </c>
      <c r="E142" s="157" t="s">
        <v>3132</v>
      </c>
      <c r="F142" s="158" t="s">
        <v>3133</v>
      </c>
      <c r="G142" s="159" t="s">
        <v>355</v>
      </c>
      <c r="H142" s="160">
        <v>1</v>
      </c>
      <c r="I142" s="161"/>
      <c r="J142" s="162">
        <f t="shared" si="10"/>
        <v>0</v>
      </c>
      <c r="K142" s="158" t="s">
        <v>1</v>
      </c>
      <c r="L142" s="31"/>
      <c r="M142" s="163" t="s">
        <v>1</v>
      </c>
      <c r="N142" s="164" t="s">
        <v>36</v>
      </c>
      <c r="O142" s="54"/>
      <c r="P142" s="165">
        <f t="shared" si="11"/>
        <v>0</v>
      </c>
      <c r="Q142" s="165">
        <v>0</v>
      </c>
      <c r="R142" s="165">
        <f t="shared" si="12"/>
        <v>0</v>
      </c>
      <c r="S142" s="165">
        <v>0</v>
      </c>
      <c r="T142" s="166">
        <f t="shared" si="13"/>
        <v>0</v>
      </c>
      <c r="AR142" s="167" t="s">
        <v>737</v>
      </c>
      <c r="AT142" s="167" t="s">
        <v>161</v>
      </c>
      <c r="AU142" s="167" t="s">
        <v>82</v>
      </c>
      <c r="AY142" s="16" t="s">
        <v>159</v>
      </c>
      <c r="BE142" s="168">
        <f t="shared" si="14"/>
        <v>0</v>
      </c>
      <c r="BF142" s="168">
        <f t="shared" si="15"/>
        <v>0</v>
      </c>
      <c r="BG142" s="168">
        <f t="shared" si="16"/>
        <v>0</v>
      </c>
      <c r="BH142" s="168">
        <f t="shared" si="17"/>
        <v>0</v>
      </c>
      <c r="BI142" s="168">
        <f t="shared" si="18"/>
        <v>0</v>
      </c>
      <c r="BJ142" s="16" t="s">
        <v>82</v>
      </c>
      <c r="BK142" s="168">
        <f t="shared" si="19"/>
        <v>0</v>
      </c>
      <c r="BL142" s="16" t="s">
        <v>737</v>
      </c>
      <c r="BM142" s="167" t="s">
        <v>352</v>
      </c>
    </row>
    <row r="143" spans="2:65" s="1" customFormat="1" ht="16.5" customHeight="1">
      <c r="B143" s="155"/>
      <c r="C143" s="156" t="s">
        <v>258</v>
      </c>
      <c r="D143" s="156" t="s">
        <v>161</v>
      </c>
      <c r="E143" s="157" t="s">
        <v>3134</v>
      </c>
      <c r="F143" s="158" t="s">
        <v>3135</v>
      </c>
      <c r="G143" s="159" t="s">
        <v>355</v>
      </c>
      <c r="H143" s="160">
        <v>1</v>
      </c>
      <c r="I143" s="161"/>
      <c r="J143" s="162">
        <f t="shared" si="10"/>
        <v>0</v>
      </c>
      <c r="K143" s="158" t="s">
        <v>1</v>
      </c>
      <c r="L143" s="31"/>
      <c r="M143" s="163" t="s">
        <v>1</v>
      </c>
      <c r="N143" s="164" t="s">
        <v>36</v>
      </c>
      <c r="O143" s="54"/>
      <c r="P143" s="165">
        <f t="shared" si="11"/>
        <v>0</v>
      </c>
      <c r="Q143" s="165">
        <v>0</v>
      </c>
      <c r="R143" s="165">
        <f t="shared" si="12"/>
        <v>0</v>
      </c>
      <c r="S143" s="165">
        <v>0</v>
      </c>
      <c r="T143" s="166">
        <f t="shared" si="13"/>
        <v>0</v>
      </c>
      <c r="AR143" s="167" t="s">
        <v>737</v>
      </c>
      <c r="AT143" s="167" t="s">
        <v>161</v>
      </c>
      <c r="AU143" s="167" t="s">
        <v>82</v>
      </c>
      <c r="AY143" s="16" t="s">
        <v>159</v>
      </c>
      <c r="BE143" s="168">
        <f t="shared" si="14"/>
        <v>0</v>
      </c>
      <c r="BF143" s="168">
        <f t="shared" si="15"/>
        <v>0</v>
      </c>
      <c r="BG143" s="168">
        <f t="shared" si="16"/>
        <v>0</v>
      </c>
      <c r="BH143" s="168">
        <f t="shared" si="17"/>
        <v>0</v>
      </c>
      <c r="BI143" s="168">
        <f t="shared" si="18"/>
        <v>0</v>
      </c>
      <c r="BJ143" s="16" t="s">
        <v>82</v>
      </c>
      <c r="BK143" s="168">
        <f t="shared" si="19"/>
        <v>0</v>
      </c>
      <c r="BL143" s="16" t="s">
        <v>737</v>
      </c>
      <c r="BM143" s="167" t="s">
        <v>366</v>
      </c>
    </row>
    <row r="144" spans="2:65" s="11" customFormat="1" ht="25.95" customHeight="1">
      <c r="B144" s="142"/>
      <c r="D144" s="143" t="s">
        <v>69</v>
      </c>
      <c r="E144" s="144" t="s">
        <v>2157</v>
      </c>
      <c r="F144" s="144" t="s">
        <v>2421</v>
      </c>
      <c r="I144" s="145"/>
      <c r="J144" s="146">
        <f>BK144</f>
        <v>0</v>
      </c>
      <c r="L144" s="142"/>
      <c r="M144" s="147"/>
      <c r="N144" s="148"/>
      <c r="O144" s="148"/>
      <c r="P144" s="149">
        <f>P145+SUM(P146:P155)</f>
        <v>0</v>
      </c>
      <c r="Q144" s="148"/>
      <c r="R144" s="149">
        <f>R145+SUM(R146:R155)</f>
        <v>0</v>
      </c>
      <c r="S144" s="148"/>
      <c r="T144" s="150">
        <f>T145+SUM(T146:T155)</f>
        <v>0</v>
      </c>
      <c r="AR144" s="143" t="s">
        <v>175</v>
      </c>
      <c r="AT144" s="151" t="s">
        <v>69</v>
      </c>
      <c r="AU144" s="151" t="s">
        <v>70</v>
      </c>
      <c r="AY144" s="143" t="s">
        <v>159</v>
      </c>
      <c r="BK144" s="152">
        <f>BK145+SUM(BK146:BK155)</f>
        <v>0</v>
      </c>
    </row>
    <row r="145" spans="2:65" s="1" customFormat="1" ht="24" customHeight="1">
      <c r="B145" s="155"/>
      <c r="C145" s="195" t="s">
        <v>263</v>
      </c>
      <c r="D145" s="195" t="s">
        <v>224</v>
      </c>
      <c r="E145" s="196" t="s">
        <v>3136</v>
      </c>
      <c r="F145" s="197" t="s">
        <v>3137</v>
      </c>
      <c r="G145" s="198" t="s">
        <v>405</v>
      </c>
      <c r="H145" s="199">
        <v>338</v>
      </c>
      <c r="I145" s="200"/>
      <c r="J145" s="201">
        <f>ROUND(I145*H145,2)</f>
        <v>0</v>
      </c>
      <c r="K145" s="197" t="s">
        <v>1</v>
      </c>
      <c r="L145" s="202"/>
      <c r="M145" s="203" t="s">
        <v>1</v>
      </c>
      <c r="N145" s="204" t="s">
        <v>36</v>
      </c>
      <c r="O145" s="54"/>
      <c r="P145" s="165">
        <f>O145*H145</f>
        <v>0</v>
      </c>
      <c r="Q145" s="165">
        <v>0</v>
      </c>
      <c r="R145" s="165">
        <f>Q145*H145</f>
        <v>0</v>
      </c>
      <c r="S145" s="165">
        <v>0</v>
      </c>
      <c r="T145" s="166">
        <f>S145*H145</f>
        <v>0</v>
      </c>
      <c r="AR145" s="167" t="s">
        <v>1370</v>
      </c>
      <c r="AT145" s="167" t="s">
        <v>224</v>
      </c>
      <c r="AU145" s="167" t="s">
        <v>74</v>
      </c>
      <c r="AY145" s="16" t="s">
        <v>159</v>
      </c>
      <c r="BE145" s="168">
        <f>IF(N145="základná",J145,0)</f>
        <v>0</v>
      </c>
      <c r="BF145" s="168">
        <f>IF(N145="znížená",J145,0)</f>
        <v>0</v>
      </c>
      <c r="BG145" s="168">
        <f>IF(N145="zákl. prenesená",J145,0)</f>
        <v>0</v>
      </c>
      <c r="BH145" s="168">
        <f>IF(N145="zníž. prenesená",J145,0)</f>
        <v>0</v>
      </c>
      <c r="BI145" s="168">
        <f>IF(N145="nulová",J145,0)</f>
        <v>0</v>
      </c>
      <c r="BJ145" s="16" t="s">
        <v>82</v>
      </c>
      <c r="BK145" s="168">
        <f>ROUND(I145*H145,2)</f>
        <v>0</v>
      </c>
      <c r="BL145" s="16" t="s">
        <v>737</v>
      </c>
      <c r="BM145" s="167" t="s">
        <v>377</v>
      </c>
    </row>
    <row r="146" spans="2:65" s="1" customFormat="1" ht="24" customHeight="1">
      <c r="B146" s="155"/>
      <c r="C146" s="195" t="s">
        <v>267</v>
      </c>
      <c r="D146" s="195" t="s">
        <v>224</v>
      </c>
      <c r="E146" s="196" t="s">
        <v>3138</v>
      </c>
      <c r="F146" s="197" t="s">
        <v>3139</v>
      </c>
      <c r="G146" s="198" t="s">
        <v>405</v>
      </c>
      <c r="H146" s="199">
        <v>155</v>
      </c>
      <c r="I146" s="200"/>
      <c r="J146" s="201">
        <f>ROUND(I146*H146,2)</f>
        <v>0</v>
      </c>
      <c r="K146" s="197" t="s">
        <v>1</v>
      </c>
      <c r="L146" s="202"/>
      <c r="M146" s="203" t="s">
        <v>1</v>
      </c>
      <c r="N146" s="204" t="s">
        <v>36</v>
      </c>
      <c r="O146" s="54"/>
      <c r="P146" s="165">
        <f>O146*H146</f>
        <v>0</v>
      </c>
      <c r="Q146" s="165">
        <v>0</v>
      </c>
      <c r="R146" s="165">
        <f>Q146*H146</f>
        <v>0</v>
      </c>
      <c r="S146" s="165">
        <v>0</v>
      </c>
      <c r="T146" s="166">
        <f>S146*H146</f>
        <v>0</v>
      </c>
      <c r="AR146" s="167" t="s">
        <v>1370</v>
      </c>
      <c r="AT146" s="167" t="s">
        <v>224</v>
      </c>
      <c r="AU146" s="167" t="s">
        <v>74</v>
      </c>
      <c r="AY146" s="16" t="s">
        <v>159</v>
      </c>
      <c r="BE146" s="168">
        <f>IF(N146="základná",J146,0)</f>
        <v>0</v>
      </c>
      <c r="BF146" s="168">
        <f>IF(N146="znížená",J146,0)</f>
        <v>0</v>
      </c>
      <c r="BG146" s="168">
        <f>IF(N146="zákl. prenesená",J146,0)</f>
        <v>0</v>
      </c>
      <c r="BH146" s="168">
        <f>IF(N146="zníž. prenesená",J146,0)</f>
        <v>0</v>
      </c>
      <c r="BI146" s="168">
        <f>IF(N146="nulová",J146,0)</f>
        <v>0</v>
      </c>
      <c r="BJ146" s="16" t="s">
        <v>82</v>
      </c>
      <c r="BK146" s="168">
        <f>ROUND(I146*H146,2)</f>
        <v>0</v>
      </c>
      <c r="BL146" s="16" t="s">
        <v>737</v>
      </c>
      <c r="BM146" s="167" t="s">
        <v>387</v>
      </c>
    </row>
    <row r="147" spans="2:65" s="1" customFormat="1" ht="16.5" customHeight="1">
      <c r="B147" s="155"/>
      <c r="C147" s="195" t="s">
        <v>271</v>
      </c>
      <c r="D147" s="195" t="s">
        <v>224</v>
      </c>
      <c r="E147" s="196" t="s">
        <v>2551</v>
      </c>
      <c r="F147" s="197" t="s">
        <v>2552</v>
      </c>
      <c r="G147" s="198" t="s">
        <v>355</v>
      </c>
      <c r="H147" s="199">
        <v>1644</v>
      </c>
      <c r="I147" s="200"/>
      <c r="J147" s="201">
        <f>ROUND(I147*H147,2)</f>
        <v>0</v>
      </c>
      <c r="K147" s="197" t="s">
        <v>1</v>
      </c>
      <c r="L147" s="202"/>
      <c r="M147" s="203" t="s">
        <v>1</v>
      </c>
      <c r="N147" s="204" t="s">
        <v>36</v>
      </c>
      <c r="O147" s="54"/>
      <c r="P147" s="165">
        <f>O147*H147</f>
        <v>0</v>
      </c>
      <c r="Q147" s="165">
        <v>0</v>
      </c>
      <c r="R147" s="165">
        <f>Q147*H147</f>
        <v>0</v>
      </c>
      <c r="S147" s="165">
        <v>0</v>
      </c>
      <c r="T147" s="166">
        <f>S147*H147</f>
        <v>0</v>
      </c>
      <c r="AR147" s="167" t="s">
        <v>1370</v>
      </c>
      <c r="AT147" s="167" t="s">
        <v>224</v>
      </c>
      <c r="AU147" s="167" t="s">
        <v>74</v>
      </c>
      <c r="AY147" s="16" t="s">
        <v>159</v>
      </c>
      <c r="BE147" s="168">
        <f>IF(N147="základná",J147,0)</f>
        <v>0</v>
      </c>
      <c r="BF147" s="168">
        <f>IF(N147="znížená",J147,0)</f>
        <v>0</v>
      </c>
      <c r="BG147" s="168">
        <f>IF(N147="zákl. prenesená",J147,0)</f>
        <v>0</v>
      </c>
      <c r="BH147" s="168">
        <f>IF(N147="zníž. prenesená",J147,0)</f>
        <v>0</v>
      </c>
      <c r="BI147" s="168">
        <f>IF(N147="nulová",J147,0)</f>
        <v>0</v>
      </c>
      <c r="BJ147" s="16" t="s">
        <v>82</v>
      </c>
      <c r="BK147" s="168">
        <f>ROUND(I147*H147,2)</f>
        <v>0</v>
      </c>
      <c r="BL147" s="16" t="s">
        <v>737</v>
      </c>
      <c r="BM147" s="167" t="s">
        <v>402</v>
      </c>
    </row>
    <row r="148" spans="2:65" s="1" customFormat="1" ht="16.5" customHeight="1">
      <c r="B148" s="155"/>
      <c r="C148" s="195" t="s">
        <v>277</v>
      </c>
      <c r="D148" s="195" t="s">
        <v>224</v>
      </c>
      <c r="E148" s="196" t="s">
        <v>2554</v>
      </c>
      <c r="F148" s="197" t="s">
        <v>2555</v>
      </c>
      <c r="G148" s="198" t="s">
        <v>355</v>
      </c>
      <c r="H148" s="199">
        <v>1644</v>
      </c>
      <c r="I148" s="200"/>
      <c r="J148" s="201">
        <f>ROUND(I148*H148,2)</f>
        <v>0</v>
      </c>
      <c r="K148" s="197" t="s">
        <v>1</v>
      </c>
      <c r="L148" s="202"/>
      <c r="M148" s="203" t="s">
        <v>1</v>
      </c>
      <c r="N148" s="204" t="s">
        <v>36</v>
      </c>
      <c r="O148" s="54"/>
      <c r="P148" s="165">
        <f>O148*H148</f>
        <v>0</v>
      </c>
      <c r="Q148" s="165">
        <v>0</v>
      </c>
      <c r="R148" s="165">
        <f>Q148*H148</f>
        <v>0</v>
      </c>
      <c r="S148" s="165">
        <v>0</v>
      </c>
      <c r="T148" s="166">
        <f>S148*H148</f>
        <v>0</v>
      </c>
      <c r="AR148" s="167" t="s">
        <v>1370</v>
      </c>
      <c r="AT148" s="167" t="s">
        <v>224</v>
      </c>
      <c r="AU148" s="167" t="s">
        <v>74</v>
      </c>
      <c r="AY148" s="16" t="s">
        <v>159</v>
      </c>
      <c r="BE148" s="168">
        <f>IF(N148="základná",J148,0)</f>
        <v>0</v>
      </c>
      <c r="BF148" s="168">
        <f>IF(N148="znížená",J148,0)</f>
        <v>0</v>
      </c>
      <c r="BG148" s="168">
        <f>IF(N148="zákl. prenesená",J148,0)</f>
        <v>0</v>
      </c>
      <c r="BH148" s="168">
        <f>IF(N148="zníž. prenesená",J148,0)</f>
        <v>0</v>
      </c>
      <c r="BI148" s="168">
        <f>IF(N148="nulová",J148,0)</f>
        <v>0</v>
      </c>
      <c r="BJ148" s="16" t="s">
        <v>82</v>
      </c>
      <c r="BK148" s="168">
        <f>ROUND(I148*H148,2)</f>
        <v>0</v>
      </c>
      <c r="BL148" s="16" t="s">
        <v>737</v>
      </c>
      <c r="BM148" s="167" t="s">
        <v>412</v>
      </c>
    </row>
    <row r="149" spans="2:65" s="1" customFormat="1" ht="57.6">
      <c r="B149" s="31"/>
      <c r="D149" s="170" t="s">
        <v>179</v>
      </c>
      <c r="F149" s="186" t="s">
        <v>2557</v>
      </c>
      <c r="I149" s="95"/>
      <c r="L149" s="31"/>
      <c r="M149" s="187"/>
      <c r="N149" s="54"/>
      <c r="O149" s="54"/>
      <c r="P149" s="54"/>
      <c r="Q149" s="54"/>
      <c r="R149" s="54"/>
      <c r="S149" s="54"/>
      <c r="T149" s="55"/>
      <c r="AT149" s="16" t="s">
        <v>179</v>
      </c>
      <c r="AU149" s="16" t="s">
        <v>74</v>
      </c>
    </row>
    <row r="150" spans="2:65" s="1" customFormat="1" ht="16.5" customHeight="1">
      <c r="B150" s="155"/>
      <c r="C150" s="195" t="s">
        <v>7</v>
      </c>
      <c r="D150" s="195" t="s">
        <v>224</v>
      </c>
      <c r="E150" s="196" t="s">
        <v>3140</v>
      </c>
      <c r="F150" s="197" t="s">
        <v>3141</v>
      </c>
      <c r="G150" s="198" t="s">
        <v>355</v>
      </c>
      <c r="H150" s="199">
        <v>6</v>
      </c>
      <c r="I150" s="200"/>
      <c r="J150" s="201">
        <f>ROUND(I150*H150,2)</f>
        <v>0</v>
      </c>
      <c r="K150" s="197" t="s">
        <v>1</v>
      </c>
      <c r="L150" s="202"/>
      <c r="M150" s="203" t="s">
        <v>1</v>
      </c>
      <c r="N150" s="204" t="s">
        <v>36</v>
      </c>
      <c r="O150" s="54"/>
      <c r="P150" s="165">
        <f>O150*H150</f>
        <v>0</v>
      </c>
      <c r="Q150" s="165">
        <v>0</v>
      </c>
      <c r="R150" s="165">
        <f>Q150*H150</f>
        <v>0</v>
      </c>
      <c r="S150" s="165">
        <v>0</v>
      </c>
      <c r="T150" s="166">
        <f>S150*H150</f>
        <v>0</v>
      </c>
      <c r="AR150" s="167" t="s">
        <v>1370</v>
      </c>
      <c r="AT150" s="167" t="s">
        <v>224</v>
      </c>
      <c r="AU150" s="167" t="s">
        <v>74</v>
      </c>
      <c r="AY150" s="16" t="s">
        <v>159</v>
      </c>
      <c r="BE150" s="168">
        <f>IF(N150="základná",J150,0)</f>
        <v>0</v>
      </c>
      <c r="BF150" s="168">
        <f>IF(N150="znížená",J150,0)</f>
        <v>0</v>
      </c>
      <c r="BG150" s="168">
        <f>IF(N150="zákl. prenesená",J150,0)</f>
        <v>0</v>
      </c>
      <c r="BH150" s="168">
        <f>IF(N150="zníž. prenesená",J150,0)</f>
        <v>0</v>
      </c>
      <c r="BI150" s="168">
        <f>IF(N150="nulová",J150,0)</f>
        <v>0</v>
      </c>
      <c r="BJ150" s="16" t="s">
        <v>82</v>
      </c>
      <c r="BK150" s="168">
        <f>ROUND(I150*H150,2)</f>
        <v>0</v>
      </c>
      <c r="BL150" s="16" t="s">
        <v>737</v>
      </c>
      <c r="BM150" s="167" t="s">
        <v>427</v>
      </c>
    </row>
    <row r="151" spans="2:65" s="1" customFormat="1" ht="24" customHeight="1">
      <c r="B151" s="155"/>
      <c r="C151" s="195" t="s">
        <v>290</v>
      </c>
      <c r="D151" s="195" t="s">
        <v>224</v>
      </c>
      <c r="E151" s="196" t="s">
        <v>3142</v>
      </c>
      <c r="F151" s="197" t="s">
        <v>3143</v>
      </c>
      <c r="G151" s="198" t="s">
        <v>405</v>
      </c>
      <c r="H151" s="199">
        <v>100</v>
      </c>
      <c r="I151" s="200"/>
      <c r="J151" s="201">
        <f>ROUND(I151*H151,2)</f>
        <v>0</v>
      </c>
      <c r="K151" s="197" t="s">
        <v>1</v>
      </c>
      <c r="L151" s="202"/>
      <c r="M151" s="203" t="s">
        <v>1</v>
      </c>
      <c r="N151" s="204" t="s">
        <v>36</v>
      </c>
      <c r="O151" s="54"/>
      <c r="P151" s="165">
        <f>O151*H151</f>
        <v>0</v>
      </c>
      <c r="Q151" s="165">
        <v>0</v>
      </c>
      <c r="R151" s="165">
        <f>Q151*H151</f>
        <v>0</v>
      </c>
      <c r="S151" s="165">
        <v>0</v>
      </c>
      <c r="T151" s="166">
        <f>S151*H151</f>
        <v>0</v>
      </c>
      <c r="AR151" s="167" t="s">
        <v>1370</v>
      </c>
      <c r="AT151" s="167" t="s">
        <v>224</v>
      </c>
      <c r="AU151" s="167" t="s">
        <v>74</v>
      </c>
      <c r="AY151" s="16" t="s">
        <v>159</v>
      </c>
      <c r="BE151" s="168">
        <f>IF(N151="základná",J151,0)</f>
        <v>0</v>
      </c>
      <c r="BF151" s="168">
        <f>IF(N151="znížená",J151,0)</f>
        <v>0</v>
      </c>
      <c r="BG151" s="168">
        <f>IF(N151="zákl. prenesená",J151,0)</f>
        <v>0</v>
      </c>
      <c r="BH151" s="168">
        <f>IF(N151="zníž. prenesená",J151,0)</f>
        <v>0</v>
      </c>
      <c r="BI151" s="168">
        <f>IF(N151="nulová",J151,0)</f>
        <v>0</v>
      </c>
      <c r="BJ151" s="16" t="s">
        <v>82</v>
      </c>
      <c r="BK151" s="168">
        <f>ROUND(I151*H151,2)</f>
        <v>0</v>
      </c>
      <c r="BL151" s="16" t="s">
        <v>737</v>
      </c>
      <c r="BM151" s="167" t="s">
        <v>440</v>
      </c>
    </row>
    <row r="152" spans="2:65" s="1" customFormat="1" ht="28.8">
      <c r="B152" s="31"/>
      <c r="D152" s="170" t="s">
        <v>179</v>
      </c>
      <c r="F152" s="186" t="s">
        <v>3144</v>
      </c>
      <c r="I152" s="95"/>
      <c r="L152" s="31"/>
      <c r="M152" s="187"/>
      <c r="N152" s="54"/>
      <c r="O152" s="54"/>
      <c r="P152" s="54"/>
      <c r="Q152" s="54"/>
      <c r="R152" s="54"/>
      <c r="S152" s="54"/>
      <c r="T152" s="55"/>
      <c r="AT152" s="16" t="s">
        <v>179</v>
      </c>
      <c r="AU152" s="16" t="s">
        <v>74</v>
      </c>
    </row>
    <row r="153" spans="2:65" s="1" customFormat="1" ht="16.5" customHeight="1">
      <c r="B153" s="155"/>
      <c r="C153" s="195" t="s">
        <v>294</v>
      </c>
      <c r="D153" s="195" t="s">
        <v>224</v>
      </c>
      <c r="E153" s="196" t="s">
        <v>2387</v>
      </c>
      <c r="F153" s="197" t="s">
        <v>2388</v>
      </c>
      <c r="G153" s="198" t="s">
        <v>355</v>
      </c>
      <c r="H153" s="199">
        <v>10</v>
      </c>
      <c r="I153" s="200"/>
      <c r="J153" s="201">
        <f>ROUND(I153*H153,2)</f>
        <v>0</v>
      </c>
      <c r="K153" s="197" t="s">
        <v>1</v>
      </c>
      <c r="L153" s="202"/>
      <c r="M153" s="203" t="s">
        <v>1</v>
      </c>
      <c r="N153" s="204" t="s">
        <v>36</v>
      </c>
      <c r="O153" s="54"/>
      <c r="P153" s="165">
        <f>O153*H153</f>
        <v>0</v>
      </c>
      <c r="Q153" s="165">
        <v>0</v>
      </c>
      <c r="R153" s="165">
        <f>Q153*H153</f>
        <v>0</v>
      </c>
      <c r="S153" s="165">
        <v>0</v>
      </c>
      <c r="T153" s="166">
        <f>S153*H153</f>
        <v>0</v>
      </c>
      <c r="AR153" s="167" t="s">
        <v>1370</v>
      </c>
      <c r="AT153" s="167" t="s">
        <v>224</v>
      </c>
      <c r="AU153" s="167" t="s">
        <v>74</v>
      </c>
      <c r="AY153" s="16" t="s">
        <v>159</v>
      </c>
      <c r="BE153" s="168">
        <f>IF(N153="základná",J153,0)</f>
        <v>0</v>
      </c>
      <c r="BF153" s="168">
        <f>IF(N153="znížená",J153,0)</f>
        <v>0</v>
      </c>
      <c r="BG153" s="168">
        <f>IF(N153="zákl. prenesená",J153,0)</f>
        <v>0</v>
      </c>
      <c r="BH153" s="168">
        <f>IF(N153="zníž. prenesená",J153,0)</f>
        <v>0</v>
      </c>
      <c r="BI153" s="168">
        <f>IF(N153="nulová",J153,0)</f>
        <v>0</v>
      </c>
      <c r="BJ153" s="16" t="s">
        <v>82</v>
      </c>
      <c r="BK153" s="168">
        <f>ROUND(I153*H153,2)</f>
        <v>0</v>
      </c>
      <c r="BL153" s="16" t="s">
        <v>737</v>
      </c>
      <c r="BM153" s="167" t="s">
        <v>633</v>
      </c>
    </row>
    <row r="154" spans="2:65" s="1" customFormat="1" ht="28.8">
      <c r="B154" s="31"/>
      <c r="D154" s="170" t="s">
        <v>179</v>
      </c>
      <c r="F154" s="186" t="s">
        <v>2390</v>
      </c>
      <c r="I154" s="95"/>
      <c r="L154" s="31"/>
      <c r="M154" s="187"/>
      <c r="N154" s="54"/>
      <c r="O154" s="54"/>
      <c r="P154" s="54"/>
      <c r="Q154" s="54"/>
      <c r="R154" s="54"/>
      <c r="S154" s="54"/>
      <c r="T154" s="55"/>
      <c r="AT154" s="16" t="s">
        <v>179</v>
      </c>
      <c r="AU154" s="16" t="s">
        <v>74</v>
      </c>
    </row>
    <row r="155" spans="2:65" s="11" customFormat="1" ht="22.95" customHeight="1">
      <c r="B155" s="142"/>
      <c r="D155" s="143" t="s">
        <v>69</v>
      </c>
      <c r="E155" s="153" t="s">
        <v>2194</v>
      </c>
      <c r="F155" s="153" t="s">
        <v>2597</v>
      </c>
      <c r="I155" s="145"/>
      <c r="J155" s="154">
        <f>BK155</f>
        <v>0</v>
      </c>
      <c r="L155" s="142"/>
      <c r="M155" s="147"/>
      <c r="N155" s="148"/>
      <c r="O155" s="148"/>
      <c r="P155" s="149">
        <f>SUM(P156:P157)</f>
        <v>0</v>
      </c>
      <c r="Q155" s="148"/>
      <c r="R155" s="149">
        <f>SUM(R156:R157)</f>
        <v>0</v>
      </c>
      <c r="S155" s="148"/>
      <c r="T155" s="150">
        <f>SUM(T156:T157)</f>
        <v>0</v>
      </c>
      <c r="AR155" s="143" t="s">
        <v>175</v>
      </c>
      <c r="AT155" s="151" t="s">
        <v>69</v>
      </c>
      <c r="AU155" s="151" t="s">
        <v>74</v>
      </c>
      <c r="AY155" s="143" t="s">
        <v>159</v>
      </c>
      <c r="BK155" s="152">
        <f>SUM(BK156:BK157)</f>
        <v>0</v>
      </c>
    </row>
    <row r="156" spans="2:65" s="1" customFormat="1" ht="24" customHeight="1">
      <c r="B156" s="155"/>
      <c r="C156" s="156" t="s">
        <v>299</v>
      </c>
      <c r="D156" s="156" t="s">
        <v>161</v>
      </c>
      <c r="E156" s="157" t="s">
        <v>3145</v>
      </c>
      <c r="F156" s="158" t="s">
        <v>3146</v>
      </c>
      <c r="G156" s="159" t="s">
        <v>405</v>
      </c>
      <c r="H156" s="160">
        <v>155</v>
      </c>
      <c r="I156" s="161"/>
      <c r="J156" s="162">
        <f>ROUND(I156*H156,2)</f>
        <v>0</v>
      </c>
      <c r="K156" s="158" t="s">
        <v>1</v>
      </c>
      <c r="L156" s="31"/>
      <c r="M156" s="163" t="s">
        <v>1</v>
      </c>
      <c r="N156" s="164" t="s">
        <v>36</v>
      </c>
      <c r="O156" s="54"/>
      <c r="P156" s="165">
        <f>O156*H156</f>
        <v>0</v>
      </c>
      <c r="Q156" s="165">
        <v>0</v>
      </c>
      <c r="R156" s="165">
        <f>Q156*H156</f>
        <v>0</v>
      </c>
      <c r="S156" s="165">
        <v>0</v>
      </c>
      <c r="T156" s="166">
        <f>S156*H156</f>
        <v>0</v>
      </c>
      <c r="AR156" s="167" t="s">
        <v>737</v>
      </c>
      <c r="AT156" s="167" t="s">
        <v>161</v>
      </c>
      <c r="AU156" s="167" t="s">
        <v>82</v>
      </c>
      <c r="AY156" s="16" t="s">
        <v>159</v>
      </c>
      <c r="BE156" s="168">
        <f>IF(N156="základná",J156,0)</f>
        <v>0</v>
      </c>
      <c r="BF156" s="168">
        <f>IF(N156="znížená",J156,0)</f>
        <v>0</v>
      </c>
      <c r="BG156" s="168">
        <f>IF(N156="zákl. prenesená",J156,0)</f>
        <v>0</v>
      </c>
      <c r="BH156" s="168">
        <f>IF(N156="zníž. prenesená",J156,0)</f>
        <v>0</v>
      </c>
      <c r="BI156" s="168">
        <f>IF(N156="nulová",J156,0)</f>
        <v>0</v>
      </c>
      <c r="BJ156" s="16" t="s">
        <v>82</v>
      </c>
      <c r="BK156" s="168">
        <f>ROUND(I156*H156,2)</f>
        <v>0</v>
      </c>
      <c r="BL156" s="16" t="s">
        <v>737</v>
      </c>
      <c r="BM156" s="167" t="s">
        <v>644</v>
      </c>
    </row>
    <row r="157" spans="2:65" s="1" customFormat="1" ht="24" customHeight="1">
      <c r="B157" s="155"/>
      <c r="C157" s="156" t="s">
        <v>314</v>
      </c>
      <c r="D157" s="156" t="s">
        <v>161</v>
      </c>
      <c r="E157" s="157" t="s">
        <v>2665</v>
      </c>
      <c r="F157" s="158" t="s">
        <v>2666</v>
      </c>
      <c r="G157" s="159" t="s">
        <v>405</v>
      </c>
      <c r="H157" s="160">
        <v>338</v>
      </c>
      <c r="I157" s="161"/>
      <c r="J157" s="162">
        <f>ROUND(I157*H157,2)</f>
        <v>0</v>
      </c>
      <c r="K157" s="158" t="s">
        <v>1</v>
      </c>
      <c r="L157" s="31"/>
      <c r="M157" s="163" t="s">
        <v>1</v>
      </c>
      <c r="N157" s="164" t="s">
        <v>36</v>
      </c>
      <c r="O157" s="54"/>
      <c r="P157" s="165">
        <f>O157*H157</f>
        <v>0</v>
      </c>
      <c r="Q157" s="165">
        <v>0</v>
      </c>
      <c r="R157" s="165">
        <f>Q157*H157</f>
        <v>0</v>
      </c>
      <c r="S157" s="165">
        <v>0</v>
      </c>
      <c r="T157" s="166">
        <f>S157*H157</f>
        <v>0</v>
      </c>
      <c r="AR157" s="167" t="s">
        <v>737</v>
      </c>
      <c r="AT157" s="167" t="s">
        <v>161</v>
      </c>
      <c r="AU157" s="167" t="s">
        <v>82</v>
      </c>
      <c r="AY157" s="16" t="s">
        <v>159</v>
      </c>
      <c r="BE157" s="168">
        <f>IF(N157="základná",J157,0)</f>
        <v>0</v>
      </c>
      <c r="BF157" s="168">
        <f>IF(N157="znížená",J157,0)</f>
        <v>0</v>
      </c>
      <c r="BG157" s="168">
        <f>IF(N157="zákl. prenesená",J157,0)</f>
        <v>0</v>
      </c>
      <c r="BH157" s="168">
        <f>IF(N157="zníž. prenesená",J157,0)</f>
        <v>0</v>
      </c>
      <c r="BI157" s="168">
        <f>IF(N157="nulová",J157,0)</f>
        <v>0</v>
      </c>
      <c r="BJ157" s="16" t="s">
        <v>82</v>
      </c>
      <c r="BK157" s="168">
        <f>ROUND(I157*H157,2)</f>
        <v>0</v>
      </c>
      <c r="BL157" s="16" t="s">
        <v>737</v>
      </c>
      <c r="BM157" s="167" t="s">
        <v>656</v>
      </c>
    </row>
    <row r="158" spans="2:65" s="11" customFormat="1" ht="25.95" customHeight="1">
      <c r="B158" s="142"/>
      <c r="D158" s="143" t="s">
        <v>69</v>
      </c>
      <c r="E158" s="144" t="s">
        <v>157</v>
      </c>
      <c r="F158" s="144" t="s">
        <v>157</v>
      </c>
      <c r="I158" s="145"/>
      <c r="J158" s="146">
        <f>BK158</f>
        <v>0</v>
      </c>
      <c r="L158" s="142"/>
      <c r="M158" s="147"/>
      <c r="N158" s="148"/>
      <c r="O158" s="148"/>
      <c r="P158" s="149">
        <f>P159+SUM(P160:P165)</f>
        <v>0</v>
      </c>
      <c r="Q158" s="148"/>
      <c r="R158" s="149">
        <f>R159+SUM(R160:R165)</f>
        <v>0</v>
      </c>
      <c r="S158" s="148"/>
      <c r="T158" s="150">
        <f>T159+SUM(T160:T165)</f>
        <v>0</v>
      </c>
      <c r="AR158" s="143" t="s">
        <v>175</v>
      </c>
      <c r="AT158" s="151" t="s">
        <v>69</v>
      </c>
      <c r="AU158" s="151" t="s">
        <v>70</v>
      </c>
      <c r="AY158" s="143" t="s">
        <v>159</v>
      </c>
      <c r="BK158" s="152">
        <f>BK159+SUM(BK160:BK165)</f>
        <v>0</v>
      </c>
    </row>
    <row r="159" spans="2:65" s="1" customFormat="1" ht="16.5" customHeight="1">
      <c r="B159" s="155"/>
      <c r="C159" s="195" t="s">
        <v>327</v>
      </c>
      <c r="D159" s="195" t="s">
        <v>224</v>
      </c>
      <c r="E159" s="196" t="s">
        <v>2997</v>
      </c>
      <c r="F159" s="197" t="s">
        <v>2998</v>
      </c>
      <c r="G159" s="198" t="s">
        <v>436</v>
      </c>
      <c r="H159" s="214"/>
      <c r="I159" s="200"/>
      <c r="J159" s="201">
        <f t="shared" ref="J159:J164" si="20">ROUND(I159*H159,2)</f>
        <v>0</v>
      </c>
      <c r="K159" s="197" t="s">
        <v>1</v>
      </c>
      <c r="L159" s="202"/>
      <c r="M159" s="203" t="s">
        <v>1</v>
      </c>
      <c r="N159" s="204" t="s">
        <v>36</v>
      </c>
      <c r="O159" s="54"/>
      <c r="P159" s="165">
        <f t="shared" ref="P159:P164" si="21">O159*H159</f>
        <v>0</v>
      </c>
      <c r="Q159" s="165">
        <v>0</v>
      </c>
      <c r="R159" s="165">
        <f t="shared" ref="R159:R164" si="22">Q159*H159</f>
        <v>0</v>
      </c>
      <c r="S159" s="165">
        <v>0</v>
      </c>
      <c r="T159" s="166">
        <f t="shared" ref="T159:T164" si="23">S159*H159</f>
        <v>0</v>
      </c>
      <c r="AR159" s="167" t="s">
        <v>1370</v>
      </c>
      <c r="AT159" s="167" t="s">
        <v>224</v>
      </c>
      <c r="AU159" s="167" t="s">
        <v>74</v>
      </c>
      <c r="AY159" s="16" t="s">
        <v>159</v>
      </c>
      <c r="BE159" s="168">
        <f t="shared" ref="BE159:BE164" si="24">IF(N159="základná",J159,0)</f>
        <v>0</v>
      </c>
      <c r="BF159" s="168">
        <f t="shared" ref="BF159:BF164" si="25">IF(N159="znížená",J159,0)</f>
        <v>0</v>
      </c>
      <c r="BG159" s="168">
        <f t="shared" ref="BG159:BG164" si="26">IF(N159="zákl. prenesená",J159,0)</f>
        <v>0</v>
      </c>
      <c r="BH159" s="168">
        <f t="shared" ref="BH159:BH164" si="27">IF(N159="zníž. prenesená",J159,0)</f>
        <v>0</v>
      </c>
      <c r="BI159" s="168">
        <f t="shared" ref="BI159:BI164" si="28">IF(N159="nulová",J159,0)</f>
        <v>0</v>
      </c>
      <c r="BJ159" s="16" t="s">
        <v>82</v>
      </c>
      <c r="BK159" s="168">
        <f t="shared" ref="BK159:BK164" si="29">ROUND(I159*H159,2)</f>
        <v>0</v>
      </c>
      <c r="BL159" s="16" t="s">
        <v>737</v>
      </c>
      <c r="BM159" s="167" t="s">
        <v>668</v>
      </c>
    </row>
    <row r="160" spans="2:65" s="1" customFormat="1" ht="16.5" customHeight="1">
      <c r="B160" s="155"/>
      <c r="C160" s="195" t="s">
        <v>331</v>
      </c>
      <c r="D160" s="195" t="s">
        <v>224</v>
      </c>
      <c r="E160" s="196" t="s">
        <v>3001</v>
      </c>
      <c r="F160" s="197" t="s">
        <v>3002</v>
      </c>
      <c r="G160" s="198" t="s">
        <v>436</v>
      </c>
      <c r="H160" s="214"/>
      <c r="I160" s="200"/>
      <c r="J160" s="201">
        <f t="shared" si="20"/>
        <v>0</v>
      </c>
      <c r="K160" s="197" t="s">
        <v>1</v>
      </c>
      <c r="L160" s="202"/>
      <c r="M160" s="203" t="s">
        <v>1</v>
      </c>
      <c r="N160" s="204" t="s">
        <v>36</v>
      </c>
      <c r="O160" s="54"/>
      <c r="P160" s="165">
        <f t="shared" si="21"/>
        <v>0</v>
      </c>
      <c r="Q160" s="165">
        <v>0</v>
      </c>
      <c r="R160" s="165">
        <f t="shared" si="22"/>
        <v>0</v>
      </c>
      <c r="S160" s="165">
        <v>0</v>
      </c>
      <c r="T160" s="166">
        <f t="shared" si="23"/>
        <v>0</v>
      </c>
      <c r="AR160" s="167" t="s">
        <v>1370</v>
      </c>
      <c r="AT160" s="167" t="s">
        <v>224</v>
      </c>
      <c r="AU160" s="167" t="s">
        <v>74</v>
      </c>
      <c r="AY160" s="16" t="s">
        <v>159</v>
      </c>
      <c r="BE160" s="168">
        <f t="shared" si="24"/>
        <v>0</v>
      </c>
      <c r="BF160" s="168">
        <f t="shared" si="25"/>
        <v>0</v>
      </c>
      <c r="BG160" s="168">
        <f t="shared" si="26"/>
        <v>0</v>
      </c>
      <c r="BH160" s="168">
        <f t="shared" si="27"/>
        <v>0</v>
      </c>
      <c r="BI160" s="168">
        <f t="shared" si="28"/>
        <v>0</v>
      </c>
      <c r="BJ160" s="16" t="s">
        <v>82</v>
      </c>
      <c r="BK160" s="168">
        <f t="shared" si="29"/>
        <v>0</v>
      </c>
      <c r="BL160" s="16" t="s">
        <v>737</v>
      </c>
      <c r="BM160" s="167" t="s">
        <v>678</v>
      </c>
    </row>
    <row r="161" spans="2:65" s="1" customFormat="1" ht="16.5" customHeight="1">
      <c r="B161" s="155"/>
      <c r="C161" s="156" t="s">
        <v>343</v>
      </c>
      <c r="D161" s="156" t="s">
        <v>161</v>
      </c>
      <c r="E161" s="157" t="s">
        <v>3004</v>
      </c>
      <c r="F161" s="158" t="s">
        <v>3005</v>
      </c>
      <c r="G161" s="159" t="s">
        <v>436</v>
      </c>
      <c r="H161" s="205"/>
      <c r="I161" s="161"/>
      <c r="J161" s="162">
        <f t="shared" si="20"/>
        <v>0</v>
      </c>
      <c r="K161" s="158" t="s">
        <v>1</v>
      </c>
      <c r="L161" s="31"/>
      <c r="M161" s="163" t="s">
        <v>1</v>
      </c>
      <c r="N161" s="164" t="s">
        <v>36</v>
      </c>
      <c r="O161" s="54"/>
      <c r="P161" s="165">
        <f t="shared" si="21"/>
        <v>0</v>
      </c>
      <c r="Q161" s="165">
        <v>0</v>
      </c>
      <c r="R161" s="165">
        <f t="shared" si="22"/>
        <v>0</v>
      </c>
      <c r="S161" s="165">
        <v>0</v>
      </c>
      <c r="T161" s="166">
        <f t="shared" si="23"/>
        <v>0</v>
      </c>
      <c r="AR161" s="167" t="s">
        <v>737</v>
      </c>
      <c r="AT161" s="167" t="s">
        <v>161</v>
      </c>
      <c r="AU161" s="167" t="s">
        <v>74</v>
      </c>
      <c r="AY161" s="16" t="s">
        <v>159</v>
      </c>
      <c r="BE161" s="168">
        <f t="shared" si="24"/>
        <v>0</v>
      </c>
      <c r="BF161" s="168">
        <f t="shared" si="25"/>
        <v>0</v>
      </c>
      <c r="BG161" s="168">
        <f t="shared" si="26"/>
        <v>0</v>
      </c>
      <c r="BH161" s="168">
        <f t="shared" si="27"/>
        <v>0</v>
      </c>
      <c r="BI161" s="168">
        <f t="shared" si="28"/>
        <v>0</v>
      </c>
      <c r="BJ161" s="16" t="s">
        <v>82</v>
      </c>
      <c r="BK161" s="168">
        <f t="shared" si="29"/>
        <v>0</v>
      </c>
      <c r="BL161" s="16" t="s">
        <v>737</v>
      </c>
      <c r="BM161" s="167" t="s">
        <v>687</v>
      </c>
    </row>
    <row r="162" spans="2:65" s="1" customFormat="1" ht="16.5" customHeight="1">
      <c r="B162" s="155"/>
      <c r="C162" s="156" t="s">
        <v>352</v>
      </c>
      <c r="D162" s="156" t="s">
        <v>161</v>
      </c>
      <c r="E162" s="157" t="s">
        <v>3007</v>
      </c>
      <c r="F162" s="158" t="s">
        <v>3008</v>
      </c>
      <c r="G162" s="159" t="s">
        <v>436</v>
      </c>
      <c r="H162" s="205"/>
      <c r="I162" s="161"/>
      <c r="J162" s="162">
        <f t="shared" si="20"/>
        <v>0</v>
      </c>
      <c r="K162" s="158" t="s">
        <v>1</v>
      </c>
      <c r="L162" s="31"/>
      <c r="M162" s="163" t="s">
        <v>1</v>
      </c>
      <c r="N162" s="164" t="s">
        <v>36</v>
      </c>
      <c r="O162" s="54"/>
      <c r="P162" s="165">
        <f t="shared" si="21"/>
        <v>0</v>
      </c>
      <c r="Q162" s="165">
        <v>0</v>
      </c>
      <c r="R162" s="165">
        <f t="shared" si="22"/>
        <v>0</v>
      </c>
      <c r="S162" s="165">
        <v>0</v>
      </c>
      <c r="T162" s="166">
        <f t="shared" si="23"/>
        <v>0</v>
      </c>
      <c r="AR162" s="167" t="s">
        <v>737</v>
      </c>
      <c r="AT162" s="167" t="s">
        <v>161</v>
      </c>
      <c r="AU162" s="167" t="s">
        <v>74</v>
      </c>
      <c r="AY162" s="16" t="s">
        <v>159</v>
      </c>
      <c r="BE162" s="168">
        <f t="shared" si="24"/>
        <v>0</v>
      </c>
      <c r="BF162" s="168">
        <f t="shared" si="25"/>
        <v>0</v>
      </c>
      <c r="BG162" s="168">
        <f t="shared" si="26"/>
        <v>0</v>
      </c>
      <c r="BH162" s="168">
        <f t="shared" si="27"/>
        <v>0</v>
      </c>
      <c r="BI162" s="168">
        <f t="shared" si="28"/>
        <v>0</v>
      </c>
      <c r="BJ162" s="16" t="s">
        <v>82</v>
      </c>
      <c r="BK162" s="168">
        <f t="shared" si="29"/>
        <v>0</v>
      </c>
      <c r="BL162" s="16" t="s">
        <v>737</v>
      </c>
      <c r="BM162" s="167" t="s">
        <v>695</v>
      </c>
    </row>
    <row r="163" spans="2:65" s="1" customFormat="1" ht="16.5" customHeight="1">
      <c r="B163" s="155"/>
      <c r="C163" s="156" t="s">
        <v>358</v>
      </c>
      <c r="D163" s="156" t="s">
        <v>161</v>
      </c>
      <c r="E163" s="157" t="s">
        <v>3010</v>
      </c>
      <c r="F163" s="158" t="s">
        <v>3011</v>
      </c>
      <c r="G163" s="159" t="s">
        <v>436</v>
      </c>
      <c r="H163" s="205"/>
      <c r="I163" s="161"/>
      <c r="J163" s="162">
        <f t="shared" si="20"/>
        <v>0</v>
      </c>
      <c r="K163" s="158" t="s">
        <v>1</v>
      </c>
      <c r="L163" s="31"/>
      <c r="M163" s="163" t="s">
        <v>1</v>
      </c>
      <c r="N163" s="164" t="s">
        <v>36</v>
      </c>
      <c r="O163" s="54"/>
      <c r="P163" s="165">
        <f t="shared" si="21"/>
        <v>0</v>
      </c>
      <c r="Q163" s="165">
        <v>0</v>
      </c>
      <c r="R163" s="165">
        <f t="shared" si="22"/>
        <v>0</v>
      </c>
      <c r="S163" s="165">
        <v>0</v>
      </c>
      <c r="T163" s="166">
        <f t="shared" si="23"/>
        <v>0</v>
      </c>
      <c r="AR163" s="167" t="s">
        <v>737</v>
      </c>
      <c r="AT163" s="167" t="s">
        <v>161</v>
      </c>
      <c r="AU163" s="167" t="s">
        <v>74</v>
      </c>
      <c r="AY163" s="16" t="s">
        <v>159</v>
      </c>
      <c r="BE163" s="168">
        <f t="shared" si="24"/>
        <v>0</v>
      </c>
      <c r="BF163" s="168">
        <f t="shared" si="25"/>
        <v>0</v>
      </c>
      <c r="BG163" s="168">
        <f t="shared" si="26"/>
        <v>0</v>
      </c>
      <c r="BH163" s="168">
        <f t="shared" si="27"/>
        <v>0</v>
      </c>
      <c r="BI163" s="168">
        <f t="shared" si="28"/>
        <v>0</v>
      </c>
      <c r="BJ163" s="16" t="s">
        <v>82</v>
      </c>
      <c r="BK163" s="168">
        <f t="shared" si="29"/>
        <v>0</v>
      </c>
      <c r="BL163" s="16" t="s">
        <v>737</v>
      </c>
      <c r="BM163" s="167" t="s">
        <v>705</v>
      </c>
    </row>
    <row r="164" spans="2:65" s="1" customFormat="1" ht="16.5" customHeight="1">
      <c r="B164" s="155"/>
      <c r="C164" s="156" t="s">
        <v>366</v>
      </c>
      <c r="D164" s="156" t="s">
        <v>161</v>
      </c>
      <c r="E164" s="157" t="s">
        <v>3014</v>
      </c>
      <c r="F164" s="158" t="s">
        <v>3015</v>
      </c>
      <c r="G164" s="159" t="s">
        <v>436</v>
      </c>
      <c r="H164" s="205"/>
      <c r="I164" s="161"/>
      <c r="J164" s="162">
        <f t="shared" si="20"/>
        <v>0</v>
      </c>
      <c r="K164" s="158" t="s">
        <v>1</v>
      </c>
      <c r="L164" s="31"/>
      <c r="M164" s="163" t="s">
        <v>1</v>
      </c>
      <c r="N164" s="164" t="s">
        <v>36</v>
      </c>
      <c r="O164" s="54"/>
      <c r="P164" s="165">
        <f t="shared" si="21"/>
        <v>0</v>
      </c>
      <c r="Q164" s="165">
        <v>0</v>
      </c>
      <c r="R164" s="165">
        <f t="shared" si="22"/>
        <v>0</v>
      </c>
      <c r="S164" s="165">
        <v>0</v>
      </c>
      <c r="T164" s="166">
        <f t="shared" si="23"/>
        <v>0</v>
      </c>
      <c r="AR164" s="167" t="s">
        <v>737</v>
      </c>
      <c r="AT164" s="167" t="s">
        <v>161</v>
      </c>
      <c r="AU164" s="167" t="s">
        <v>74</v>
      </c>
      <c r="AY164" s="16" t="s">
        <v>159</v>
      </c>
      <c r="BE164" s="168">
        <f t="shared" si="24"/>
        <v>0</v>
      </c>
      <c r="BF164" s="168">
        <f t="shared" si="25"/>
        <v>0</v>
      </c>
      <c r="BG164" s="168">
        <f t="shared" si="26"/>
        <v>0</v>
      </c>
      <c r="BH164" s="168">
        <f t="shared" si="27"/>
        <v>0</v>
      </c>
      <c r="BI164" s="168">
        <f t="shared" si="28"/>
        <v>0</v>
      </c>
      <c r="BJ164" s="16" t="s">
        <v>82</v>
      </c>
      <c r="BK164" s="168">
        <f t="shared" si="29"/>
        <v>0</v>
      </c>
      <c r="BL164" s="16" t="s">
        <v>737</v>
      </c>
      <c r="BM164" s="167" t="s">
        <v>717</v>
      </c>
    </row>
    <row r="165" spans="2:65" s="11" customFormat="1" ht="22.95" customHeight="1">
      <c r="B165" s="142"/>
      <c r="D165" s="143" t="s">
        <v>69</v>
      </c>
      <c r="E165" s="153" t="s">
        <v>223</v>
      </c>
      <c r="F165" s="153" t="s">
        <v>401</v>
      </c>
      <c r="I165" s="145"/>
      <c r="J165" s="154">
        <f>BK165</f>
        <v>0</v>
      </c>
      <c r="L165" s="142"/>
      <c r="M165" s="147"/>
      <c r="N165" s="148"/>
      <c r="O165" s="148"/>
      <c r="P165" s="149">
        <f>SUM(P166:P170)</f>
        <v>0</v>
      </c>
      <c r="Q165" s="148"/>
      <c r="R165" s="149">
        <f>SUM(R166:R170)</f>
        <v>0</v>
      </c>
      <c r="S165" s="148"/>
      <c r="T165" s="150">
        <f>SUM(T166:T170)</f>
        <v>0</v>
      </c>
      <c r="AR165" s="143" t="s">
        <v>74</v>
      </c>
      <c r="AT165" s="151" t="s">
        <v>69</v>
      </c>
      <c r="AU165" s="151" t="s">
        <v>74</v>
      </c>
      <c r="AY165" s="143" t="s">
        <v>159</v>
      </c>
      <c r="BK165" s="152">
        <f>SUM(BK166:BK170)</f>
        <v>0</v>
      </c>
    </row>
    <row r="166" spans="2:65" s="1" customFormat="1" ht="24" customHeight="1">
      <c r="B166" s="155"/>
      <c r="C166" s="156" t="s">
        <v>372</v>
      </c>
      <c r="D166" s="156" t="s">
        <v>161</v>
      </c>
      <c r="E166" s="157" t="s">
        <v>3020</v>
      </c>
      <c r="F166" s="158" t="s">
        <v>3021</v>
      </c>
      <c r="G166" s="159" t="s">
        <v>355</v>
      </c>
      <c r="H166" s="160">
        <v>30</v>
      </c>
      <c r="I166" s="161"/>
      <c r="J166" s="162">
        <f>ROUND(I166*H166,2)</f>
        <v>0</v>
      </c>
      <c r="K166" s="158" t="s">
        <v>1</v>
      </c>
      <c r="L166" s="31"/>
      <c r="M166" s="163" t="s">
        <v>1</v>
      </c>
      <c r="N166" s="164" t="s">
        <v>36</v>
      </c>
      <c r="O166" s="54"/>
      <c r="P166" s="165">
        <f>O166*H166</f>
        <v>0</v>
      </c>
      <c r="Q166" s="165">
        <v>0</v>
      </c>
      <c r="R166" s="165">
        <f>Q166*H166</f>
        <v>0</v>
      </c>
      <c r="S166" s="165">
        <v>0</v>
      </c>
      <c r="T166" s="166">
        <f>S166*H166</f>
        <v>0</v>
      </c>
      <c r="AR166" s="167" t="s">
        <v>165</v>
      </c>
      <c r="AT166" s="167" t="s">
        <v>161</v>
      </c>
      <c r="AU166" s="167" t="s">
        <v>82</v>
      </c>
      <c r="AY166" s="16" t="s">
        <v>159</v>
      </c>
      <c r="BE166" s="168">
        <f>IF(N166="základná",J166,0)</f>
        <v>0</v>
      </c>
      <c r="BF166" s="168">
        <f>IF(N166="znížená",J166,0)</f>
        <v>0</v>
      </c>
      <c r="BG166" s="168">
        <f>IF(N166="zákl. prenesená",J166,0)</f>
        <v>0</v>
      </c>
      <c r="BH166" s="168">
        <f>IF(N166="zníž. prenesená",J166,0)</f>
        <v>0</v>
      </c>
      <c r="BI166" s="168">
        <f>IF(N166="nulová",J166,0)</f>
        <v>0</v>
      </c>
      <c r="BJ166" s="16" t="s">
        <v>82</v>
      </c>
      <c r="BK166" s="168">
        <f>ROUND(I166*H166,2)</f>
        <v>0</v>
      </c>
      <c r="BL166" s="16" t="s">
        <v>165</v>
      </c>
      <c r="BM166" s="167" t="s">
        <v>727</v>
      </c>
    </row>
    <row r="167" spans="2:65" s="1" customFormat="1" ht="16.5" customHeight="1">
      <c r="B167" s="155"/>
      <c r="C167" s="156" t="s">
        <v>377</v>
      </c>
      <c r="D167" s="156" t="s">
        <v>161</v>
      </c>
      <c r="E167" s="157" t="s">
        <v>3034</v>
      </c>
      <c r="F167" s="158" t="s">
        <v>3035</v>
      </c>
      <c r="G167" s="159" t="s">
        <v>227</v>
      </c>
      <c r="H167" s="160">
        <v>4.38</v>
      </c>
      <c r="I167" s="161"/>
      <c r="J167" s="162">
        <f>ROUND(I167*H167,2)</f>
        <v>0</v>
      </c>
      <c r="K167" s="158" t="s">
        <v>1</v>
      </c>
      <c r="L167" s="31"/>
      <c r="M167" s="163" t="s">
        <v>1</v>
      </c>
      <c r="N167" s="164" t="s">
        <v>36</v>
      </c>
      <c r="O167" s="54"/>
      <c r="P167" s="165">
        <f>O167*H167</f>
        <v>0</v>
      </c>
      <c r="Q167" s="165">
        <v>0</v>
      </c>
      <c r="R167" s="165">
        <f>Q167*H167</f>
        <v>0</v>
      </c>
      <c r="S167" s="165">
        <v>0</v>
      </c>
      <c r="T167" s="166">
        <f>S167*H167</f>
        <v>0</v>
      </c>
      <c r="AR167" s="167" t="s">
        <v>165</v>
      </c>
      <c r="AT167" s="167" t="s">
        <v>161</v>
      </c>
      <c r="AU167" s="167" t="s">
        <v>82</v>
      </c>
      <c r="AY167" s="16" t="s">
        <v>159</v>
      </c>
      <c r="BE167" s="168">
        <f>IF(N167="základná",J167,0)</f>
        <v>0</v>
      </c>
      <c r="BF167" s="168">
        <f>IF(N167="znížená",J167,0)</f>
        <v>0</v>
      </c>
      <c r="BG167" s="168">
        <f>IF(N167="zákl. prenesená",J167,0)</f>
        <v>0</v>
      </c>
      <c r="BH167" s="168">
        <f>IF(N167="zníž. prenesená",J167,0)</f>
        <v>0</v>
      </c>
      <c r="BI167" s="168">
        <f>IF(N167="nulová",J167,0)</f>
        <v>0</v>
      </c>
      <c r="BJ167" s="16" t="s">
        <v>82</v>
      </c>
      <c r="BK167" s="168">
        <f>ROUND(I167*H167,2)</f>
        <v>0</v>
      </c>
      <c r="BL167" s="16" t="s">
        <v>165</v>
      </c>
      <c r="BM167" s="167" t="s">
        <v>737</v>
      </c>
    </row>
    <row r="168" spans="2:65" s="1" customFormat="1" ht="24" customHeight="1">
      <c r="B168" s="155"/>
      <c r="C168" s="156" t="s">
        <v>381</v>
      </c>
      <c r="D168" s="156" t="s">
        <v>161</v>
      </c>
      <c r="E168" s="157" t="s">
        <v>3147</v>
      </c>
      <c r="F168" s="158" t="s">
        <v>3148</v>
      </c>
      <c r="G168" s="159" t="s">
        <v>227</v>
      </c>
      <c r="H168" s="160">
        <v>4.38</v>
      </c>
      <c r="I168" s="161"/>
      <c r="J168" s="162">
        <f>ROUND(I168*H168,2)</f>
        <v>0</v>
      </c>
      <c r="K168" s="158" t="s">
        <v>1</v>
      </c>
      <c r="L168" s="31"/>
      <c r="M168" s="163" t="s">
        <v>1</v>
      </c>
      <c r="N168" s="164" t="s">
        <v>36</v>
      </c>
      <c r="O168" s="54"/>
      <c r="P168" s="165">
        <f>O168*H168</f>
        <v>0</v>
      </c>
      <c r="Q168" s="165">
        <v>0</v>
      </c>
      <c r="R168" s="165">
        <f>Q168*H168</f>
        <v>0</v>
      </c>
      <c r="S168" s="165">
        <v>0</v>
      </c>
      <c r="T168" s="166">
        <f>S168*H168</f>
        <v>0</v>
      </c>
      <c r="AR168" s="167" t="s">
        <v>165</v>
      </c>
      <c r="AT168" s="167" t="s">
        <v>161</v>
      </c>
      <c r="AU168" s="167" t="s">
        <v>82</v>
      </c>
      <c r="AY168" s="16" t="s">
        <v>159</v>
      </c>
      <c r="BE168" s="168">
        <f>IF(N168="základná",J168,0)</f>
        <v>0</v>
      </c>
      <c r="BF168" s="168">
        <f>IF(N168="znížená",J168,0)</f>
        <v>0</v>
      </c>
      <c r="BG168" s="168">
        <f>IF(N168="zákl. prenesená",J168,0)</f>
        <v>0</v>
      </c>
      <c r="BH168" s="168">
        <f>IF(N168="zníž. prenesená",J168,0)</f>
        <v>0</v>
      </c>
      <c r="BI168" s="168">
        <f>IF(N168="nulová",J168,0)</f>
        <v>0</v>
      </c>
      <c r="BJ168" s="16" t="s">
        <v>82</v>
      </c>
      <c r="BK168" s="168">
        <f>ROUND(I168*H168,2)</f>
        <v>0</v>
      </c>
      <c r="BL168" s="16" t="s">
        <v>165</v>
      </c>
      <c r="BM168" s="167" t="s">
        <v>3149</v>
      </c>
    </row>
    <row r="169" spans="2:65" s="1" customFormat="1" ht="24" customHeight="1">
      <c r="B169" s="155"/>
      <c r="C169" s="156" t="s">
        <v>387</v>
      </c>
      <c r="D169" s="156" t="s">
        <v>161</v>
      </c>
      <c r="E169" s="157" t="s">
        <v>3150</v>
      </c>
      <c r="F169" s="158" t="s">
        <v>3151</v>
      </c>
      <c r="G169" s="159" t="s">
        <v>227</v>
      </c>
      <c r="H169" s="160">
        <v>4.38</v>
      </c>
      <c r="I169" s="161"/>
      <c r="J169" s="162">
        <f>ROUND(I169*H169,2)</f>
        <v>0</v>
      </c>
      <c r="K169" s="158" t="s">
        <v>1</v>
      </c>
      <c r="L169" s="31"/>
      <c r="M169" s="163" t="s">
        <v>1</v>
      </c>
      <c r="N169" s="164" t="s">
        <v>36</v>
      </c>
      <c r="O169" s="54"/>
      <c r="P169" s="165">
        <f>O169*H169</f>
        <v>0</v>
      </c>
      <c r="Q169" s="165">
        <v>0</v>
      </c>
      <c r="R169" s="165">
        <f>Q169*H169</f>
        <v>0</v>
      </c>
      <c r="S169" s="165">
        <v>0</v>
      </c>
      <c r="T169" s="166">
        <f>S169*H169</f>
        <v>0</v>
      </c>
      <c r="AR169" s="167" t="s">
        <v>165</v>
      </c>
      <c r="AT169" s="167" t="s">
        <v>161</v>
      </c>
      <c r="AU169" s="167" t="s">
        <v>82</v>
      </c>
      <c r="AY169" s="16" t="s">
        <v>159</v>
      </c>
      <c r="BE169" s="168">
        <f>IF(N169="základná",J169,0)</f>
        <v>0</v>
      </c>
      <c r="BF169" s="168">
        <f>IF(N169="znížená",J169,0)</f>
        <v>0</v>
      </c>
      <c r="BG169" s="168">
        <f>IF(N169="zákl. prenesená",J169,0)</f>
        <v>0</v>
      </c>
      <c r="BH169" s="168">
        <f>IF(N169="zníž. prenesená",J169,0)</f>
        <v>0</v>
      </c>
      <c r="BI169" s="168">
        <f>IF(N169="nulová",J169,0)</f>
        <v>0</v>
      </c>
      <c r="BJ169" s="16" t="s">
        <v>82</v>
      </c>
      <c r="BK169" s="168">
        <f>ROUND(I169*H169,2)</f>
        <v>0</v>
      </c>
      <c r="BL169" s="16" t="s">
        <v>165</v>
      </c>
      <c r="BM169" s="167" t="s">
        <v>3152</v>
      </c>
    </row>
    <row r="170" spans="2:65" s="1" customFormat="1" ht="24" customHeight="1">
      <c r="B170" s="155"/>
      <c r="C170" s="156" t="s">
        <v>396</v>
      </c>
      <c r="D170" s="156" t="s">
        <v>161</v>
      </c>
      <c r="E170" s="157" t="s">
        <v>3153</v>
      </c>
      <c r="F170" s="158" t="s">
        <v>3154</v>
      </c>
      <c r="G170" s="159" t="s">
        <v>227</v>
      </c>
      <c r="H170" s="160">
        <v>4.38</v>
      </c>
      <c r="I170" s="161"/>
      <c r="J170" s="162">
        <f>ROUND(I170*H170,2)</f>
        <v>0</v>
      </c>
      <c r="K170" s="158" t="s">
        <v>1</v>
      </c>
      <c r="L170" s="31"/>
      <c r="M170" s="206" t="s">
        <v>1</v>
      </c>
      <c r="N170" s="207" t="s">
        <v>36</v>
      </c>
      <c r="O170" s="208"/>
      <c r="P170" s="209">
        <f>O170*H170</f>
        <v>0</v>
      </c>
      <c r="Q170" s="209">
        <v>0</v>
      </c>
      <c r="R170" s="209">
        <f>Q170*H170</f>
        <v>0</v>
      </c>
      <c r="S170" s="209">
        <v>0</v>
      </c>
      <c r="T170" s="210">
        <f>S170*H170</f>
        <v>0</v>
      </c>
      <c r="AR170" s="167" t="s">
        <v>165</v>
      </c>
      <c r="AT170" s="167" t="s">
        <v>161</v>
      </c>
      <c r="AU170" s="167" t="s">
        <v>82</v>
      </c>
      <c r="AY170" s="16" t="s">
        <v>159</v>
      </c>
      <c r="BE170" s="168">
        <f>IF(N170="základná",J170,0)</f>
        <v>0</v>
      </c>
      <c r="BF170" s="168">
        <f>IF(N170="znížená",J170,0)</f>
        <v>0</v>
      </c>
      <c r="BG170" s="168">
        <f>IF(N170="zákl. prenesená",J170,0)</f>
        <v>0</v>
      </c>
      <c r="BH170" s="168">
        <f>IF(N170="zníž. prenesená",J170,0)</f>
        <v>0</v>
      </c>
      <c r="BI170" s="168">
        <f>IF(N170="nulová",J170,0)</f>
        <v>0</v>
      </c>
      <c r="BJ170" s="16" t="s">
        <v>82</v>
      </c>
      <c r="BK170" s="168">
        <f>ROUND(I170*H170,2)</f>
        <v>0</v>
      </c>
      <c r="BL170" s="16" t="s">
        <v>165</v>
      </c>
      <c r="BM170" s="167" t="s">
        <v>3155</v>
      </c>
    </row>
    <row r="171" spans="2:65" s="1" customFormat="1" ht="6.9" customHeight="1">
      <c r="B171" s="43"/>
      <c r="C171" s="44"/>
      <c r="D171" s="44"/>
      <c r="E171" s="44"/>
      <c r="F171" s="44"/>
      <c r="G171" s="44"/>
      <c r="H171" s="44"/>
      <c r="I171" s="116"/>
      <c r="J171" s="44"/>
      <c r="K171" s="44"/>
      <c r="L171" s="31"/>
    </row>
  </sheetData>
  <autoFilter ref="C125:K170"/>
  <mergeCells count="12">
    <mergeCell ref="E118:H118"/>
    <mergeCell ref="L2:V2"/>
    <mergeCell ref="E85:H85"/>
    <mergeCell ref="E87:H87"/>
    <mergeCell ref="E89:H89"/>
    <mergeCell ref="E114:H114"/>
    <mergeCell ref="E116:H11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8.xml><?xml version="1.0" encoding="utf-8"?>
<worksheet xmlns="http://schemas.openxmlformats.org/spreadsheetml/2006/main" xmlns:r="http://schemas.openxmlformats.org/officeDocument/2006/relationships">
  <sheetPr>
    <pageSetUpPr fitToPage="1"/>
  </sheetPr>
  <dimension ref="B2:BM143"/>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101</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127</v>
      </c>
      <c r="F9" s="263"/>
      <c r="G9" s="263"/>
      <c r="H9" s="263"/>
      <c r="I9" s="95"/>
      <c r="L9" s="31"/>
    </row>
    <row r="10" spans="2:46" s="1" customFormat="1" ht="12" customHeight="1">
      <c r="B10" s="31"/>
      <c r="D10" s="26" t="s">
        <v>128</v>
      </c>
      <c r="I10" s="95"/>
      <c r="L10" s="31"/>
    </row>
    <row r="11" spans="2:46" s="1" customFormat="1" ht="36.9" customHeight="1">
      <c r="B11" s="31"/>
      <c r="E11" s="242" t="s">
        <v>3156</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ROUND(J122,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ROUND((SUM(BE122:BE142)),  2)</f>
        <v>0</v>
      </c>
      <c r="I35" s="104">
        <v>0.2</v>
      </c>
      <c r="J35" s="103">
        <f>ROUND(((SUM(BE122:BE142))*I35),  2)</f>
        <v>0</v>
      </c>
      <c r="L35" s="31"/>
    </row>
    <row r="36" spans="2:12" s="1" customFormat="1" ht="14.4" customHeight="1">
      <c r="B36" s="31"/>
      <c r="E36" s="26" t="s">
        <v>36</v>
      </c>
      <c r="F36" s="103">
        <f>ROUND((SUM(BF122:BF142)),  2)</f>
        <v>0</v>
      </c>
      <c r="I36" s="104">
        <v>0.2</v>
      </c>
      <c r="J36" s="103">
        <f>ROUND(((SUM(BF122:BF142))*I36),  2)</f>
        <v>0</v>
      </c>
      <c r="L36" s="31"/>
    </row>
    <row r="37" spans="2:12" s="1" customFormat="1" ht="14.4" hidden="1" customHeight="1">
      <c r="B37" s="31"/>
      <c r="E37" s="26" t="s">
        <v>37</v>
      </c>
      <c r="F37" s="103">
        <f>ROUND((SUM(BG122:BG142)),  2)</f>
        <v>0</v>
      </c>
      <c r="I37" s="104">
        <v>0.2</v>
      </c>
      <c r="J37" s="103">
        <f>0</f>
        <v>0</v>
      </c>
      <c r="L37" s="31"/>
    </row>
    <row r="38" spans="2:12" s="1" customFormat="1" ht="14.4" hidden="1" customHeight="1">
      <c r="B38" s="31"/>
      <c r="E38" s="26" t="s">
        <v>38</v>
      </c>
      <c r="F38" s="103">
        <f>ROUND((SUM(BH122:BH142)),  2)</f>
        <v>0</v>
      </c>
      <c r="I38" s="104">
        <v>0.2</v>
      </c>
      <c r="J38" s="103">
        <f>0</f>
        <v>0</v>
      </c>
      <c r="L38" s="31"/>
    </row>
    <row r="39" spans="2:12" s="1" customFormat="1" ht="14.4" hidden="1" customHeight="1">
      <c r="B39" s="31"/>
      <c r="E39" s="26" t="s">
        <v>39</v>
      </c>
      <c r="F39" s="103">
        <f>ROUND((SUM(BI122:BI142)),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127</v>
      </c>
      <c r="F87" s="263"/>
      <c r="G87" s="263"/>
      <c r="H87" s="263"/>
      <c r="I87" s="95"/>
      <c r="L87" s="31"/>
    </row>
    <row r="88" spans="2:12" s="1" customFormat="1" ht="12" customHeight="1">
      <c r="B88" s="31"/>
      <c r="C88" s="26" t="s">
        <v>128</v>
      </c>
      <c r="I88" s="95"/>
      <c r="L88" s="31"/>
    </row>
    <row r="89" spans="2:12" s="1" customFormat="1" ht="16.5" customHeight="1">
      <c r="B89" s="31"/>
      <c r="E89" s="242" t="str">
        <f>E11</f>
        <v>1-7 - Kuchyňa</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J122</f>
        <v>0</v>
      </c>
      <c r="L98" s="31"/>
      <c r="AU98" s="16" t="s">
        <v>134</v>
      </c>
    </row>
    <row r="99" spans="2:47" s="8" customFormat="1" ht="24.9" customHeight="1">
      <c r="B99" s="122"/>
      <c r="D99" s="123" t="s">
        <v>3157</v>
      </c>
      <c r="E99" s="124"/>
      <c r="F99" s="124"/>
      <c r="G99" s="124"/>
      <c r="H99" s="124"/>
      <c r="I99" s="125"/>
      <c r="J99" s="126">
        <f>J123</f>
        <v>0</v>
      </c>
      <c r="L99" s="122"/>
    </row>
    <row r="100" spans="2:47" s="9" customFormat="1" ht="19.95" customHeight="1">
      <c r="B100" s="127"/>
      <c r="D100" s="128" t="s">
        <v>3158</v>
      </c>
      <c r="E100" s="129"/>
      <c r="F100" s="129"/>
      <c r="G100" s="129"/>
      <c r="H100" s="129"/>
      <c r="I100" s="130"/>
      <c r="J100" s="131">
        <f>J124</f>
        <v>0</v>
      </c>
      <c r="L100" s="127"/>
    </row>
    <row r="101" spans="2:47" s="1" customFormat="1" ht="21.75" customHeight="1">
      <c r="B101" s="31"/>
      <c r="I101" s="95"/>
      <c r="L101" s="31"/>
    </row>
    <row r="102" spans="2:47" s="1" customFormat="1" ht="6.9" customHeight="1">
      <c r="B102" s="43"/>
      <c r="C102" s="44"/>
      <c r="D102" s="44"/>
      <c r="E102" s="44"/>
      <c r="F102" s="44"/>
      <c r="G102" s="44"/>
      <c r="H102" s="44"/>
      <c r="I102" s="116"/>
      <c r="J102" s="44"/>
      <c r="K102" s="44"/>
      <c r="L102" s="31"/>
    </row>
    <row r="106" spans="2:47" s="1" customFormat="1" ht="6.9" customHeight="1">
      <c r="B106" s="45"/>
      <c r="C106" s="46"/>
      <c r="D106" s="46"/>
      <c r="E106" s="46"/>
      <c r="F106" s="46"/>
      <c r="G106" s="46"/>
      <c r="H106" s="46"/>
      <c r="I106" s="117"/>
      <c r="J106" s="46"/>
      <c r="K106" s="46"/>
      <c r="L106" s="31"/>
    </row>
    <row r="107" spans="2:47" s="1" customFormat="1" ht="24.9" customHeight="1">
      <c r="B107" s="31"/>
      <c r="C107" s="20" t="s">
        <v>145</v>
      </c>
      <c r="I107" s="95"/>
      <c r="L107" s="31"/>
    </row>
    <row r="108" spans="2:47" s="1" customFormat="1" ht="6.9" customHeight="1">
      <c r="B108" s="31"/>
      <c r="I108" s="95"/>
      <c r="L108" s="31"/>
    </row>
    <row r="109" spans="2:47" s="1" customFormat="1" ht="12" customHeight="1">
      <c r="B109" s="31"/>
      <c r="C109" s="26" t="s">
        <v>14</v>
      </c>
      <c r="I109" s="95"/>
      <c r="L109" s="31"/>
    </row>
    <row r="110" spans="2:47" s="1" customFormat="1" ht="16.5" customHeight="1">
      <c r="B110" s="31"/>
      <c r="E110" s="264" t="str">
        <f>E7</f>
        <v>Základná škola Biely Kostol formou modulov</v>
      </c>
      <c r="F110" s="265"/>
      <c r="G110" s="265"/>
      <c r="H110" s="265"/>
      <c r="I110" s="95"/>
      <c r="L110" s="31"/>
    </row>
    <row r="111" spans="2:47" ht="12" customHeight="1">
      <c r="B111" s="19"/>
      <c r="C111" s="26" t="s">
        <v>126</v>
      </c>
      <c r="L111" s="19"/>
    </row>
    <row r="112" spans="2:47" s="1" customFormat="1" ht="16.5" customHeight="1">
      <c r="B112" s="31"/>
      <c r="E112" s="264" t="s">
        <v>127</v>
      </c>
      <c r="F112" s="263"/>
      <c r="G112" s="263"/>
      <c r="H112" s="263"/>
      <c r="I112" s="95"/>
      <c r="L112" s="31"/>
    </row>
    <row r="113" spans="2:65" s="1" customFormat="1" ht="12" customHeight="1">
      <c r="B113" s="31"/>
      <c r="C113" s="26" t="s">
        <v>128</v>
      </c>
      <c r="I113" s="95"/>
      <c r="L113" s="31"/>
    </row>
    <row r="114" spans="2:65" s="1" customFormat="1" ht="16.5" customHeight="1">
      <c r="B114" s="31"/>
      <c r="E114" s="242" t="str">
        <f>E11</f>
        <v>1-7 - Kuchyňa</v>
      </c>
      <c r="F114" s="263"/>
      <c r="G114" s="263"/>
      <c r="H114" s="263"/>
      <c r="I114" s="95"/>
      <c r="L114" s="31"/>
    </row>
    <row r="115" spans="2:65" s="1" customFormat="1" ht="6.9" customHeight="1">
      <c r="B115" s="31"/>
      <c r="I115" s="95"/>
      <c r="L115" s="31"/>
    </row>
    <row r="116" spans="2:65" s="1" customFormat="1" ht="12" customHeight="1">
      <c r="B116" s="31"/>
      <c r="C116" s="26" t="s">
        <v>18</v>
      </c>
      <c r="F116" s="24" t="str">
        <f>F14</f>
        <v/>
      </c>
      <c r="I116" s="96" t="s">
        <v>20</v>
      </c>
      <c r="J116" s="51" t="str">
        <f>IF(J14="","",J14)</f>
        <v/>
      </c>
      <c r="L116" s="31"/>
    </row>
    <row r="117" spans="2:65" s="1" customFormat="1" ht="6.9" customHeight="1">
      <c r="B117" s="31"/>
      <c r="I117" s="95"/>
      <c r="L117" s="31"/>
    </row>
    <row r="118" spans="2:65" s="1" customFormat="1" ht="15.15" customHeight="1">
      <c r="B118" s="31"/>
      <c r="C118" s="26" t="s">
        <v>21</v>
      </c>
      <c r="F118" s="24" t="str">
        <f>E17</f>
        <v xml:space="preserve"> </v>
      </c>
      <c r="I118" s="96" t="s">
        <v>26</v>
      </c>
      <c r="J118" s="29" t="str">
        <f>E23</f>
        <v xml:space="preserve"> </v>
      </c>
      <c r="L118" s="31"/>
    </row>
    <row r="119" spans="2:65" s="1" customFormat="1" ht="15.15" customHeight="1">
      <c r="B119" s="31"/>
      <c r="C119" s="26" t="s">
        <v>24</v>
      </c>
      <c r="F119" s="24" t="str">
        <f>IF(E20="","",E20)</f>
        <v>Vyplň údaj</v>
      </c>
      <c r="I119" s="96" t="s">
        <v>28</v>
      </c>
      <c r="J119" s="29" t="str">
        <f>E26</f>
        <v xml:space="preserve"> </v>
      </c>
      <c r="L119" s="31"/>
    </row>
    <row r="120" spans="2:65" s="1" customFormat="1" ht="10.35" customHeight="1">
      <c r="B120" s="31"/>
      <c r="I120" s="95"/>
      <c r="L120" s="31"/>
    </row>
    <row r="121" spans="2:65" s="10" customFormat="1" ht="29.25" customHeight="1">
      <c r="B121" s="132"/>
      <c r="C121" s="133" t="s">
        <v>146</v>
      </c>
      <c r="D121" s="134" t="s">
        <v>55</v>
      </c>
      <c r="E121" s="134" t="s">
        <v>51</v>
      </c>
      <c r="F121" s="134" t="s">
        <v>52</v>
      </c>
      <c r="G121" s="134" t="s">
        <v>147</v>
      </c>
      <c r="H121" s="134" t="s">
        <v>148</v>
      </c>
      <c r="I121" s="135" t="s">
        <v>149</v>
      </c>
      <c r="J121" s="136" t="s">
        <v>132</v>
      </c>
      <c r="K121" s="137" t="s">
        <v>150</v>
      </c>
      <c r="L121" s="132"/>
      <c r="M121" s="58" t="s">
        <v>1</v>
      </c>
      <c r="N121" s="59" t="s">
        <v>34</v>
      </c>
      <c r="O121" s="59" t="s">
        <v>151</v>
      </c>
      <c r="P121" s="59" t="s">
        <v>152</v>
      </c>
      <c r="Q121" s="59" t="s">
        <v>153</v>
      </c>
      <c r="R121" s="59" t="s">
        <v>154</v>
      </c>
      <c r="S121" s="59" t="s">
        <v>155</v>
      </c>
      <c r="T121" s="60" t="s">
        <v>156</v>
      </c>
    </row>
    <row r="122" spans="2:65" s="1" customFormat="1" ht="22.95" customHeight="1">
      <c r="B122" s="31"/>
      <c r="C122" s="63" t="s">
        <v>133</v>
      </c>
      <c r="I122" s="95"/>
      <c r="J122" s="138">
        <f>BK122</f>
        <v>0</v>
      </c>
      <c r="L122" s="31"/>
      <c r="M122" s="61"/>
      <c r="N122" s="52"/>
      <c r="O122" s="52"/>
      <c r="P122" s="139">
        <f>P123</f>
        <v>0</v>
      </c>
      <c r="Q122" s="52"/>
      <c r="R122" s="139">
        <f>R123</f>
        <v>0</v>
      </c>
      <c r="S122" s="52"/>
      <c r="T122" s="140">
        <f>T123</f>
        <v>0</v>
      </c>
      <c r="AT122" s="16" t="s">
        <v>69</v>
      </c>
      <c r="AU122" s="16" t="s">
        <v>134</v>
      </c>
      <c r="BK122" s="141">
        <f>BK123</f>
        <v>0</v>
      </c>
    </row>
    <row r="123" spans="2:65" s="11" customFormat="1" ht="25.95" customHeight="1">
      <c r="B123" s="142"/>
      <c r="D123" s="143" t="s">
        <v>69</v>
      </c>
      <c r="E123" s="144" t="s">
        <v>1926</v>
      </c>
      <c r="F123" s="144" t="s">
        <v>3159</v>
      </c>
      <c r="I123" s="145"/>
      <c r="J123" s="146">
        <f>BK123</f>
        <v>0</v>
      </c>
      <c r="L123" s="142"/>
      <c r="M123" s="147"/>
      <c r="N123" s="148"/>
      <c r="O123" s="148"/>
      <c r="P123" s="149">
        <f>P124</f>
        <v>0</v>
      </c>
      <c r="Q123" s="148"/>
      <c r="R123" s="149">
        <f>R124</f>
        <v>0</v>
      </c>
      <c r="S123" s="148"/>
      <c r="T123" s="150">
        <f>T124</f>
        <v>0</v>
      </c>
      <c r="AR123" s="143" t="s">
        <v>82</v>
      </c>
      <c r="AT123" s="151" t="s">
        <v>69</v>
      </c>
      <c r="AU123" s="151" t="s">
        <v>70</v>
      </c>
      <c r="AY123" s="143" t="s">
        <v>159</v>
      </c>
      <c r="BK123" s="152">
        <f>BK124</f>
        <v>0</v>
      </c>
    </row>
    <row r="124" spans="2:65" s="11" customFormat="1" ht="22.95" customHeight="1">
      <c r="B124" s="142"/>
      <c r="D124" s="143" t="s">
        <v>69</v>
      </c>
      <c r="E124" s="153" t="s">
        <v>2157</v>
      </c>
      <c r="F124" s="153" t="s">
        <v>3160</v>
      </c>
      <c r="I124" s="145"/>
      <c r="J124" s="154">
        <f>BK124</f>
        <v>0</v>
      </c>
      <c r="L124" s="142"/>
      <c r="M124" s="147"/>
      <c r="N124" s="148"/>
      <c r="O124" s="148"/>
      <c r="P124" s="149">
        <f>SUM(P125:P142)</f>
        <v>0</v>
      </c>
      <c r="Q124" s="148"/>
      <c r="R124" s="149">
        <f>SUM(R125:R142)</f>
        <v>0</v>
      </c>
      <c r="S124" s="148"/>
      <c r="T124" s="150">
        <f>SUM(T125:T142)</f>
        <v>0</v>
      </c>
      <c r="AR124" s="143" t="s">
        <v>82</v>
      </c>
      <c r="AT124" s="151" t="s">
        <v>69</v>
      </c>
      <c r="AU124" s="151" t="s">
        <v>74</v>
      </c>
      <c r="AY124" s="143" t="s">
        <v>159</v>
      </c>
      <c r="BK124" s="152">
        <f>SUM(BK125:BK142)</f>
        <v>0</v>
      </c>
    </row>
    <row r="125" spans="2:65" s="1" customFormat="1" ht="36" customHeight="1">
      <c r="B125" s="155"/>
      <c r="C125" s="156" t="s">
        <v>74</v>
      </c>
      <c r="D125" s="156" t="s">
        <v>161</v>
      </c>
      <c r="E125" s="157" t="s">
        <v>3161</v>
      </c>
      <c r="F125" s="158" t="s">
        <v>3162</v>
      </c>
      <c r="G125" s="159" t="s">
        <v>355</v>
      </c>
      <c r="H125" s="160">
        <v>2</v>
      </c>
      <c r="I125" s="161"/>
      <c r="J125" s="162">
        <f t="shared" ref="J125:J134" si="0">ROUND(I125*H125,2)</f>
        <v>0</v>
      </c>
      <c r="K125" s="158" t="s">
        <v>1</v>
      </c>
      <c r="L125" s="31"/>
      <c r="M125" s="163" t="s">
        <v>1</v>
      </c>
      <c r="N125" s="164" t="s">
        <v>36</v>
      </c>
      <c r="O125" s="54"/>
      <c r="P125" s="165">
        <f t="shared" ref="P125:P134" si="1">O125*H125</f>
        <v>0</v>
      </c>
      <c r="Q125" s="165">
        <v>0</v>
      </c>
      <c r="R125" s="165">
        <f t="shared" ref="R125:R134" si="2">Q125*H125</f>
        <v>0</v>
      </c>
      <c r="S125" s="165">
        <v>0</v>
      </c>
      <c r="T125" s="166">
        <f t="shared" ref="T125:T134" si="3">S125*H125</f>
        <v>0</v>
      </c>
      <c r="AR125" s="167" t="s">
        <v>263</v>
      </c>
      <c r="AT125" s="167" t="s">
        <v>161</v>
      </c>
      <c r="AU125" s="167" t="s">
        <v>82</v>
      </c>
      <c r="AY125" s="16" t="s">
        <v>159</v>
      </c>
      <c r="BE125" s="168">
        <f t="shared" ref="BE125:BE134" si="4">IF(N125="základná",J125,0)</f>
        <v>0</v>
      </c>
      <c r="BF125" s="168">
        <f t="shared" ref="BF125:BF134" si="5">IF(N125="znížená",J125,0)</f>
        <v>0</v>
      </c>
      <c r="BG125" s="168">
        <f t="shared" ref="BG125:BG134" si="6">IF(N125="zákl. prenesená",J125,0)</f>
        <v>0</v>
      </c>
      <c r="BH125" s="168">
        <f t="shared" ref="BH125:BH134" si="7">IF(N125="zníž. prenesená",J125,0)</f>
        <v>0</v>
      </c>
      <c r="BI125" s="168">
        <f t="shared" ref="BI125:BI134" si="8">IF(N125="nulová",J125,0)</f>
        <v>0</v>
      </c>
      <c r="BJ125" s="16" t="s">
        <v>82</v>
      </c>
      <c r="BK125" s="168">
        <f t="shared" ref="BK125:BK134" si="9">ROUND(I125*H125,2)</f>
        <v>0</v>
      </c>
      <c r="BL125" s="16" t="s">
        <v>263</v>
      </c>
      <c r="BM125" s="167" t="s">
        <v>82</v>
      </c>
    </row>
    <row r="126" spans="2:65" s="1" customFormat="1" ht="36" customHeight="1">
      <c r="B126" s="155"/>
      <c r="C126" s="156" t="s">
        <v>82</v>
      </c>
      <c r="D126" s="156" t="s">
        <v>161</v>
      </c>
      <c r="E126" s="157" t="s">
        <v>3163</v>
      </c>
      <c r="F126" s="158" t="s">
        <v>3164</v>
      </c>
      <c r="G126" s="159" t="s">
        <v>355</v>
      </c>
      <c r="H126" s="160">
        <v>7</v>
      </c>
      <c r="I126" s="161"/>
      <c r="J126" s="162">
        <f t="shared" si="0"/>
        <v>0</v>
      </c>
      <c r="K126" s="158" t="s">
        <v>1</v>
      </c>
      <c r="L126" s="31"/>
      <c r="M126" s="163" t="s">
        <v>1</v>
      </c>
      <c r="N126" s="164" t="s">
        <v>36</v>
      </c>
      <c r="O126" s="54"/>
      <c r="P126" s="165">
        <f t="shared" si="1"/>
        <v>0</v>
      </c>
      <c r="Q126" s="165">
        <v>0</v>
      </c>
      <c r="R126" s="165">
        <f t="shared" si="2"/>
        <v>0</v>
      </c>
      <c r="S126" s="165">
        <v>0</v>
      </c>
      <c r="T126" s="166">
        <f t="shared" si="3"/>
        <v>0</v>
      </c>
      <c r="AR126" s="167" t="s">
        <v>263</v>
      </c>
      <c r="AT126" s="167" t="s">
        <v>161</v>
      </c>
      <c r="AU126" s="167" t="s">
        <v>82</v>
      </c>
      <c r="AY126" s="16" t="s">
        <v>159</v>
      </c>
      <c r="BE126" s="168">
        <f t="shared" si="4"/>
        <v>0</v>
      </c>
      <c r="BF126" s="168">
        <f t="shared" si="5"/>
        <v>0</v>
      </c>
      <c r="BG126" s="168">
        <f t="shared" si="6"/>
        <v>0</v>
      </c>
      <c r="BH126" s="168">
        <f t="shared" si="7"/>
        <v>0</v>
      </c>
      <c r="BI126" s="168">
        <f t="shared" si="8"/>
        <v>0</v>
      </c>
      <c r="BJ126" s="16" t="s">
        <v>82</v>
      </c>
      <c r="BK126" s="168">
        <f t="shared" si="9"/>
        <v>0</v>
      </c>
      <c r="BL126" s="16" t="s">
        <v>263</v>
      </c>
      <c r="BM126" s="167" t="s">
        <v>165</v>
      </c>
    </row>
    <row r="127" spans="2:65" s="1" customFormat="1" ht="48" customHeight="1">
      <c r="B127" s="155"/>
      <c r="C127" s="156" t="s">
        <v>175</v>
      </c>
      <c r="D127" s="156" t="s">
        <v>161</v>
      </c>
      <c r="E127" s="157" t="s">
        <v>3165</v>
      </c>
      <c r="F127" s="158" t="s">
        <v>3166</v>
      </c>
      <c r="G127" s="159" t="s">
        <v>355</v>
      </c>
      <c r="H127" s="160">
        <v>1</v>
      </c>
      <c r="I127" s="161"/>
      <c r="J127" s="162">
        <f t="shared" si="0"/>
        <v>0</v>
      </c>
      <c r="K127" s="158" t="s">
        <v>1</v>
      </c>
      <c r="L127" s="31"/>
      <c r="M127" s="163" t="s">
        <v>1</v>
      </c>
      <c r="N127" s="164" t="s">
        <v>36</v>
      </c>
      <c r="O127" s="54"/>
      <c r="P127" s="165">
        <f t="shared" si="1"/>
        <v>0</v>
      </c>
      <c r="Q127" s="165">
        <v>0</v>
      </c>
      <c r="R127" s="165">
        <f t="shared" si="2"/>
        <v>0</v>
      </c>
      <c r="S127" s="165">
        <v>0</v>
      </c>
      <c r="T127" s="166">
        <f t="shared" si="3"/>
        <v>0</v>
      </c>
      <c r="AR127" s="167" t="s">
        <v>263</v>
      </c>
      <c r="AT127" s="167" t="s">
        <v>161</v>
      </c>
      <c r="AU127" s="167" t="s">
        <v>82</v>
      </c>
      <c r="AY127" s="16" t="s">
        <v>159</v>
      </c>
      <c r="BE127" s="168">
        <f t="shared" si="4"/>
        <v>0</v>
      </c>
      <c r="BF127" s="168">
        <f t="shared" si="5"/>
        <v>0</v>
      </c>
      <c r="BG127" s="168">
        <f t="shared" si="6"/>
        <v>0</v>
      </c>
      <c r="BH127" s="168">
        <f t="shared" si="7"/>
        <v>0</v>
      </c>
      <c r="BI127" s="168">
        <f t="shared" si="8"/>
        <v>0</v>
      </c>
      <c r="BJ127" s="16" t="s">
        <v>82</v>
      </c>
      <c r="BK127" s="168">
        <f t="shared" si="9"/>
        <v>0</v>
      </c>
      <c r="BL127" s="16" t="s">
        <v>263</v>
      </c>
      <c r="BM127" s="167" t="s">
        <v>199</v>
      </c>
    </row>
    <row r="128" spans="2:65" s="1" customFormat="1" ht="36" customHeight="1">
      <c r="B128" s="155"/>
      <c r="C128" s="156" t="s">
        <v>165</v>
      </c>
      <c r="D128" s="156" t="s">
        <v>161</v>
      </c>
      <c r="E128" s="157" t="s">
        <v>3167</v>
      </c>
      <c r="F128" s="158" t="s">
        <v>3168</v>
      </c>
      <c r="G128" s="159" t="s">
        <v>355</v>
      </c>
      <c r="H128" s="160">
        <v>1</v>
      </c>
      <c r="I128" s="161"/>
      <c r="J128" s="162">
        <f t="shared" si="0"/>
        <v>0</v>
      </c>
      <c r="K128" s="158" t="s">
        <v>1</v>
      </c>
      <c r="L128" s="31"/>
      <c r="M128" s="163" t="s">
        <v>1</v>
      </c>
      <c r="N128" s="164" t="s">
        <v>36</v>
      </c>
      <c r="O128" s="54"/>
      <c r="P128" s="165">
        <f t="shared" si="1"/>
        <v>0</v>
      </c>
      <c r="Q128" s="165">
        <v>0</v>
      </c>
      <c r="R128" s="165">
        <f t="shared" si="2"/>
        <v>0</v>
      </c>
      <c r="S128" s="165">
        <v>0</v>
      </c>
      <c r="T128" s="166">
        <f t="shared" si="3"/>
        <v>0</v>
      </c>
      <c r="AR128" s="167" t="s">
        <v>263</v>
      </c>
      <c r="AT128" s="167" t="s">
        <v>161</v>
      </c>
      <c r="AU128" s="167" t="s">
        <v>82</v>
      </c>
      <c r="AY128" s="16" t="s">
        <v>159</v>
      </c>
      <c r="BE128" s="168">
        <f t="shared" si="4"/>
        <v>0</v>
      </c>
      <c r="BF128" s="168">
        <f t="shared" si="5"/>
        <v>0</v>
      </c>
      <c r="BG128" s="168">
        <f t="shared" si="6"/>
        <v>0</v>
      </c>
      <c r="BH128" s="168">
        <f t="shared" si="7"/>
        <v>0</v>
      </c>
      <c r="BI128" s="168">
        <f t="shared" si="8"/>
        <v>0</v>
      </c>
      <c r="BJ128" s="16" t="s">
        <v>82</v>
      </c>
      <c r="BK128" s="168">
        <f t="shared" si="9"/>
        <v>0</v>
      </c>
      <c r="BL128" s="16" t="s">
        <v>263</v>
      </c>
      <c r="BM128" s="167" t="s">
        <v>212</v>
      </c>
    </row>
    <row r="129" spans="2:65" s="1" customFormat="1" ht="48" customHeight="1">
      <c r="B129" s="155"/>
      <c r="C129" s="156" t="s">
        <v>195</v>
      </c>
      <c r="D129" s="156" t="s">
        <v>161</v>
      </c>
      <c r="E129" s="157" t="s">
        <v>3169</v>
      </c>
      <c r="F129" s="158" t="s">
        <v>3170</v>
      </c>
      <c r="G129" s="159" t="s">
        <v>355</v>
      </c>
      <c r="H129" s="160">
        <v>3</v>
      </c>
      <c r="I129" s="161"/>
      <c r="J129" s="162">
        <f t="shared" si="0"/>
        <v>0</v>
      </c>
      <c r="K129" s="158" t="s">
        <v>1</v>
      </c>
      <c r="L129" s="31"/>
      <c r="M129" s="163" t="s">
        <v>1</v>
      </c>
      <c r="N129" s="164" t="s">
        <v>36</v>
      </c>
      <c r="O129" s="54"/>
      <c r="P129" s="165">
        <f t="shared" si="1"/>
        <v>0</v>
      </c>
      <c r="Q129" s="165">
        <v>0</v>
      </c>
      <c r="R129" s="165">
        <f t="shared" si="2"/>
        <v>0</v>
      </c>
      <c r="S129" s="165">
        <v>0</v>
      </c>
      <c r="T129" s="166">
        <f t="shared" si="3"/>
        <v>0</v>
      </c>
      <c r="AR129" s="167" t="s">
        <v>263</v>
      </c>
      <c r="AT129" s="167" t="s">
        <v>161</v>
      </c>
      <c r="AU129" s="167" t="s">
        <v>82</v>
      </c>
      <c r="AY129" s="16" t="s">
        <v>159</v>
      </c>
      <c r="BE129" s="168">
        <f t="shared" si="4"/>
        <v>0</v>
      </c>
      <c r="BF129" s="168">
        <f t="shared" si="5"/>
        <v>0</v>
      </c>
      <c r="BG129" s="168">
        <f t="shared" si="6"/>
        <v>0</v>
      </c>
      <c r="BH129" s="168">
        <f t="shared" si="7"/>
        <v>0</v>
      </c>
      <c r="BI129" s="168">
        <f t="shared" si="8"/>
        <v>0</v>
      </c>
      <c r="BJ129" s="16" t="s">
        <v>82</v>
      </c>
      <c r="BK129" s="168">
        <f t="shared" si="9"/>
        <v>0</v>
      </c>
      <c r="BL129" s="16" t="s">
        <v>263</v>
      </c>
      <c r="BM129" s="167" t="s">
        <v>230</v>
      </c>
    </row>
    <row r="130" spans="2:65" s="1" customFormat="1" ht="60" customHeight="1">
      <c r="B130" s="155"/>
      <c r="C130" s="156" t="s">
        <v>199</v>
      </c>
      <c r="D130" s="156" t="s">
        <v>161</v>
      </c>
      <c r="E130" s="157" t="s">
        <v>3171</v>
      </c>
      <c r="F130" s="158" t="s">
        <v>3172</v>
      </c>
      <c r="G130" s="159" t="s">
        <v>355</v>
      </c>
      <c r="H130" s="160">
        <v>1</v>
      </c>
      <c r="I130" s="161"/>
      <c r="J130" s="162">
        <f t="shared" si="0"/>
        <v>0</v>
      </c>
      <c r="K130" s="158" t="s">
        <v>1</v>
      </c>
      <c r="L130" s="31"/>
      <c r="M130" s="163" t="s">
        <v>1</v>
      </c>
      <c r="N130" s="164" t="s">
        <v>36</v>
      </c>
      <c r="O130" s="54"/>
      <c r="P130" s="165">
        <f t="shared" si="1"/>
        <v>0</v>
      </c>
      <c r="Q130" s="165">
        <v>0</v>
      </c>
      <c r="R130" s="165">
        <f t="shared" si="2"/>
        <v>0</v>
      </c>
      <c r="S130" s="165">
        <v>0</v>
      </c>
      <c r="T130" s="166">
        <f t="shared" si="3"/>
        <v>0</v>
      </c>
      <c r="AR130" s="167" t="s">
        <v>263</v>
      </c>
      <c r="AT130" s="167" t="s">
        <v>161</v>
      </c>
      <c r="AU130" s="167" t="s">
        <v>82</v>
      </c>
      <c r="AY130" s="16" t="s">
        <v>159</v>
      </c>
      <c r="BE130" s="168">
        <f t="shared" si="4"/>
        <v>0</v>
      </c>
      <c r="BF130" s="168">
        <f t="shared" si="5"/>
        <v>0</v>
      </c>
      <c r="BG130" s="168">
        <f t="shared" si="6"/>
        <v>0</v>
      </c>
      <c r="BH130" s="168">
        <f t="shared" si="7"/>
        <v>0</v>
      </c>
      <c r="BI130" s="168">
        <f t="shared" si="8"/>
        <v>0</v>
      </c>
      <c r="BJ130" s="16" t="s">
        <v>82</v>
      </c>
      <c r="BK130" s="168">
        <f t="shared" si="9"/>
        <v>0</v>
      </c>
      <c r="BL130" s="16" t="s">
        <v>263</v>
      </c>
      <c r="BM130" s="167" t="s">
        <v>243</v>
      </c>
    </row>
    <row r="131" spans="2:65" s="1" customFormat="1" ht="36" customHeight="1">
      <c r="B131" s="155"/>
      <c r="C131" s="156" t="s">
        <v>70</v>
      </c>
      <c r="D131" s="156" t="s">
        <v>161</v>
      </c>
      <c r="E131" s="157" t="s">
        <v>3173</v>
      </c>
      <c r="F131" s="158" t="s">
        <v>3174</v>
      </c>
      <c r="G131" s="159" t="s">
        <v>355</v>
      </c>
      <c r="H131" s="160">
        <v>1</v>
      </c>
      <c r="I131" s="161"/>
      <c r="J131" s="162">
        <f t="shared" si="0"/>
        <v>0</v>
      </c>
      <c r="K131" s="158" t="s">
        <v>1</v>
      </c>
      <c r="L131" s="31"/>
      <c r="M131" s="163" t="s">
        <v>1</v>
      </c>
      <c r="N131" s="164" t="s">
        <v>36</v>
      </c>
      <c r="O131" s="54"/>
      <c r="P131" s="165">
        <f t="shared" si="1"/>
        <v>0</v>
      </c>
      <c r="Q131" s="165">
        <v>0</v>
      </c>
      <c r="R131" s="165">
        <f t="shared" si="2"/>
        <v>0</v>
      </c>
      <c r="S131" s="165">
        <v>0</v>
      </c>
      <c r="T131" s="166">
        <f t="shared" si="3"/>
        <v>0</v>
      </c>
      <c r="AR131" s="167" t="s">
        <v>263</v>
      </c>
      <c r="AT131" s="167" t="s">
        <v>161</v>
      </c>
      <c r="AU131" s="167" t="s">
        <v>82</v>
      </c>
      <c r="AY131" s="16" t="s">
        <v>159</v>
      </c>
      <c r="BE131" s="168">
        <f t="shared" si="4"/>
        <v>0</v>
      </c>
      <c r="BF131" s="168">
        <f t="shared" si="5"/>
        <v>0</v>
      </c>
      <c r="BG131" s="168">
        <f t="shared" si="6"/>
        <v>0</v>
      </c>
      <c r="BH131" s="168">
        <f t="shared" si="7"/>
        <v>0</v>
      </c>
      <c r="BI131" s="168">
        <f t="shared" si="8"/>
        <v>0</v>
      </c>
      <c r="BJ131" s="16" t="s">
        <v>82</v>
      </c>
      <c r="BK131" s="168">
        <f t="shared" si="9"/>
        <v>0</v>
      </c>
      <c r="BL131" s="16" t="s">
        <v>263</v>
      </c>
      <c r="BM131" s="167" t="s">
        <v>253</v>
      </c>
    </row>
    <row r="132" spans="2:65" s="1" customFormat="1" ht="16.5" customHeight="1">
      <c r="B132" s="155"/>
      <c r="C132" s="156" t="s">
        <v>70</v>
      </c>
      <c r="D132" s="156" t="s">
        <v>161</v>
      </c>
      <c r="E132" s="157" t="s">
        <v>3175</v>
      </c>
      <c r="F132" s="158" t="s">
        <v>3176</v>
      </c>
      <c r="G132" s="159" t="s">
        <v>355</v>
      </c>
      <c r="H132" s="160">
        <v>1</v>
      </c>
      <c r="I132" s="161"/>
      <c r="J132" s="162">
        <f t="shared" si="0"/>
        <v>0</v>
      </c>
      <c r="K132" s="158" t="s">
        <v>1</v>
      </c>
      <c r="L132" s="31"/>
      <c r="M132" s="163" t="s">
        <v>1</v>
      </c>
      <c r="N132" s="164" t="s">
        <v>36</v>
      </c>
      <c r="O132" s="54"/>
      <c r="P132" s="165">
        <f t="shared" si="1"/>
        <v>0</v>
      </c>
      <c r="Q132" s="165">
        <v>0</v>
      </c>
      <c r="R132" s="165">
        <f t="shared" si="2"/>
        <v>0</v>
      </c>
      <c r="S132" s="165">
        <v>0</v>
      </c>
      <c r="T132" s="166">
        <f t="shared" si="3"/>
        <v>0</v>
      </c>
      <c r="AR132" s="167" t="s">
        <v>263</v>
      </c>
      <c r="AT132" s="167" t="s">
        <v>161</v>
      </c>
      <c r="AU132" s="167" t="s">
        <v>82</v>
      </c>
      <c r="AY132" s="16" t="s">
        <v>159</v>
      </c>
      <c r="BE132" s="168">
        <f t="shared" si="4"/>
        <v>0</v>
      </c>
      <c r="BF132" s="168">
        <f t="shared" si="5"/>
        <v>0</v>
      </c>
      <c r="BG132" s="168">
        <f t="shared" si="6"/>
        <v>0</v>
      </c>
      <c r="BH132" s="168">
        <f t="shared" si="7"/>
        <v>0</v>
      </c>
      <c r="BI132" s="168">
        <f t="shared" si="8"/>
        <v>0</v>
      </c>
      <c r="BJ132" s="16" t="s">
        <v>82</v>
      </c>
      <c r="BK132" s="168">
        <f t="shared" si="9"/>
        <v>0</v>
      </c>
      <c r="BL132" s="16" t="s">
        <v>263</v>
      </c>
      <c r="BM132" s="167" t="s">
        <v>263</v>
      </c>
    </row>
    <row r="133" spans="2:65" s="1" customFormat="1" ht="36" customHeight="1">
      <c r="B133" s="155"/>
      <c r="C133" s="156" t="s">
        <v>205</v>
      </c>
      <c r="D133" s="156" t="s">
        <v>161</v>
      </c>
      <c r="E133" s="157" t="s">
        <v>3177</v>
      </c>
      <c r="F133" s="158" t="s">
        <v>3178</v>
      </c>
      <c r="G133" s="159" t="s">
        <v>355</v>
      </c>
      <c r="H133" s="160">
        <v>2</v>
      </c>
      <c r="I133" s="161"/>
      <c r="J133" s="162">
        <f t="shared" si="0"/>
        <v>0</v>
      </c>
      <c r="K133" s="158" t="s">
        <v>1</v>
      </c>
      <c r="L133" s="31"/>
      <c r="M133" s="163" t="s">
        <v>1</v>
      </c>
      <c r="N133" s="164" t="s">
        <v>36</v>
      </c>
      <c r="O133" s="54"/>
      <c r="P133" s="165">
        <f t="shared" si="1"/>
        <v>0</v>
      </c>
      <c r="Q133" s="165">
        <v>0</v>
      </c>
      <c r="R133" s="165">
        <f t="shared" si="2"/>
        <v>0</v>
      </c>
      <c r="S133" s="165">
        <v>0</v>
      </c>
      <c r="T133" s="166">
        <f t="shared" si="3"/>
        <v>0</v>
      </c>
      <c r="AR133" s="167" t="s">
        <v>263</v>
      </c>
      <c r="AT133" s="167" t="s">
        <v>161</v>
      </c>
      <c r="AU133" s="167" t="s">
        <v>82</v>
      </c>
      <c r="AY133" s="16" t="s">
        <v>159</v>
      </c>
      <c r="BE133" s="168">
        <f t="shared" si="4"/>
        <v>0</v>
      </c>
      <c r="BF133" s="168">
        <f t="shared" si="5"/>
        <v>0</v>
      </c>
      <c r="BG133" s="168">
        <f t="shared" si="6"/>
        <v>0</v>
      </c>
      <c r="BH133" s="168">
        <f t="shared" si="7"/>
        <v>0</v>
      </c>
      <c r="BI133" s="168">
        <f t="shared" si="8"/>
        <v>0</v>
      </c>
      <c r="BJ133" s="16" t="s">
        <v>82</v>
      </c>
      <c r="BK133" s="168">
        <f t="shared" si="9"/>
        <v>0</v>
      </c>
      <c r="BL133" s="16" t="s">
        <v>263</v>
      </c>
      <c r="BM133" s="167" t="s">
        <v>271</v>
      </c>
    </row>
    <row r="134" spans="2:65" s="1" customFormat="1" ht="24" customHeight="1">
      <c r="B134" s="155"/>
      <c r="C134" s="156" t="s">
        <v>212</v>
      </c>
      <c r="D134" s="156" t="s">
        <v>161</v>
      </c>
      <c r="E134" s="157" t="s">
        <v>3179</v>
      </c>
      <c r="F134" s="158" t="s">
        <v>3180</v>
      </c>
      <c r="G134" s="159" t="s">
        <v>355</v>
      </c>
      <c r="H134" s="160">
        <v>1</v>
      </c>
      <c r="I134" s="161"/>
      <c r="J134" s="162">
        <f t="shared" si="0"/>
        <v>0</v>
      </c>
      <c r="K134" s="158" t="s">
        <v>1</v>
      </c>
      <c r="L134" s="31"/>
      <c r="M134" s="163" t="s">
        <v>1</v>
      </c>
      <c r="N134" s="164" t="s">
        <v>36</v>
      </c>
      <c r="O134" s="54"/>
      <c r="P134" s="165">
        <f t="shared" si="1"/>
        <v>0</v>
      </c>
      <c r="Q134" s="165">
        <v>0</v>
      </c>
      <c r="R134" s="165">
        <f t="shared" si="2"/>
        <v>0</v>
      </c>
      <c r="S134" s="165">
        <v>0</v>
      </c>
      <c r="T134" s="166">
        <f t="shared" si="3"/>
        <v>0</v>
      </c>
      <c r="AR134" s="167" t="s">
        <v>263</v>
      </c>
      <c r="AT134" s="167" t="s">
        <v>161</v>
      </c>
      <c r="AU134" s="167" t="s">
        <v>82</v>
      </c>
      <c r="AY134" s="16" t="s">
        <v>159</v>
      </c>
      <c r="BE134" s="168">
        <f t="shared" si="4"/>
        <v>0</v>
      </c>
      <c r="BF134" s="168">
        <f t="shared" si="5"/>
        <v>0</v>
      </c>
      <c r="BG134" s="168">
        <f t="shared" si="6"/>
        <v>0</v>
      </c>
      <c r="BH134" s="168">
        <f t="shared" si="7"/>
        <v>0</v>
      </c>
      <c r="BI134" s="168">
        <f t="shared" si="8"/>
        <v>0</v>
      </c>
      <c r="BJ134" s="16" t="s">
        <v>82</v>
      </c>
      <c r="BK134" s="168">
        <f t="shared" si="9"/>
        <v>0</v>
      </c>
      <c r="BL134" s="16" t="s">
        <v>263</v>
      </c>
      <c r="BM134" s="167" t="s">
        <v>7</v>
      </c>
    </row>
    <row r="135" spans="2:65" s="1" customFormat="1" ht="48">
      <c r="B135" s="31"/>
      <c r="D135" s="170" t="s">
        <v>179</v>
      </c>
      <c r="F135" s="186" t="s">
        <v>3181</v>
      </c>
      <c r="I135" s="95"/>
      <c r="L135" s="31"/>
      <c r="M135" s="187"/>
      <c r="N135" s="54"/>
      <c r="O135" s="54"/>
      <c r="P135" s="54"/>
      <c r="Q135" s="54"/>
      <c r="R135" s="54"/>
      <c r="S135" s="54"/>
      <c r="T135" s="55"/>
      <c r="AT135" s="16" t="s">
        <v>179</v>
      </c>
      <c r="AU135" s="16" t="s">
        <v>82</v>
      </c>
    </row>
    <row r="136" spans="2:65" s="1" customFormat="1" ht="60" customHeight="1">
      <c r="B136" s="155"/>
      <c r="C136" s="156" t="s">
        <v>223</v>
      </c>
      <c r="D136" s="156" t="s">
        <v>161</v>
      </c>
      <c r="E136" s="157" t="s">
        <v>3182</v>
      </c>
      <c r="F136" s="158" t="s">
        <v>3183</v>
      </c>
      <c r="G136" s="159" t="s">
        <v>355</v>
      </c>
      <c r="H136" s="160">
        <v>1</v>
      </c>
      <c r="I136" s="161"/>
      <c r="J136" s="162">
        <f>ROUND(I136*H136,2)</f>
        <v>0</v>
      </c>
      <c r="K136" s="158" t="s">
        <v>1</v>
      </c>
      <c r="L136" s="31"/>
      <c r="M136" s="163" t="s">
        <v>1</v>
      </c>
      <c r="N136" s="164" t="s">
        <v>36</v>
      </c>
      <c r="O136" s="54"/>
      <c r="P136" s="165">
        <f>O136*H136</f>
        <v>0</v>
      </c>
      <c r="Q136" s="165">
        <v>0</v>
      </c>
      <c r="R136" s="165">
        <f>Q136*H136</f>
        <v>0</v>
      </c>
      <c r="S136" s="165">
        <v>0</v>
      </c>
      <c r="T136" s="166">
        <f>S136*H136</f>
        <v>0</v>
      </c>
      <c r="AR136" s="167" t="s">
        <v>263</v>
      </c>
      <c r="AT136" s="167" t="s">
        <v>161</v>
      </c>
      <c r="AU136" s="167" t="s">
        <v>82</v>
      </c>
      <c r="AY136" s="16" t="s">
        <v>159</v>
      </c>
      <c r="BE136" s="168">
        <f>IF(N136="základná",J136,0)</f>
        <v>0</v>
      </c>
      <c r="BF136" s="168">
        <f>IF(N136="znížená",J136,0)</f>
        <v>0</v>
      </c>
      <c r="BG136" s="168">
        <f>IF(N136="zákl. prenesená",J136,0)</f>
        <v>0</v>
      </c>
      <c r="BH136" s="168">
        <f>IF(N136="zníž. prenesená",J136,0)</f>
        <v>0</v>
      </c>
      <c r="BI136" s="168">
        <f>IF(N136="nulová",J136,0)</f>
        <v>0</v>
      </c>
      <c r="BJ136" s="16" t="s">
        <v>82</v>
      </c>
      <c r="BK136" s="168">
        <f>ROUND(I136*H136,2)</f>
        <v>0</v>
      </c>
      <c r="BL136" s="16" t="s">
        <v>263</v>
      </c>
      <c r="BM136" s="167" t="s">
        <v>294</v>
      </c>
    </row>
    <row r="137" spans="2:65" s="1" customFormat="1" ht="36" customHeight="1">
      <c r="B137" s="155"/>
      <c r="C137" s="156" t="s">
        <v>70</v>
      </c>
      <c r="D137" s="156" t="s">
        <v>161</v>
      </c>
      <c r="E137" s="157" t="s">
        <v>3184</v>
      </c>
      <c r="F137" s="158" t="s">
        <v>3174</v>
      </c>
      <c r="G137" s="159" t="s">
        <v>355</v>
      </c>
      <c r="H137" s="160">
        <v>1</v>
      </c>
      <c r="I137" s="161"/>
      <c r="J137" s="162">
        <f>ROUND(I137*H137,2)</f>
        <v>0</v>
      </c>
      <c r="K137" s="158" t="s">
        <v>1</v>
      </c>
      <c r="L137" s="31"/>
      <c r="M137" s="163" t="s">
        <v>1</v>
      </c>
      <c r="N137" s="164" t="s">
        <v>36</v>
      </c>
      <c r="O137" s="54"/>
      <c r="P137" s="165">
        <f>O137*H137</f>
        <v>0</v>
      </c>
      <c r="Q137" s="165">
        <v>0</v>
      </c>
      <c r="R137" s="165">
        <f>Q137*H137</f>
        <v>0</v>
      </c>
      <c r="S137" s="165">
        <v>0</v>
      </c>
      <c r="T137" s="166">
        <f>S137*H137</f>
        <v>0</v>
      </c>
      <c r="AR137" s="167" t="s">
        <v>263</v>
      </c>
      <c r="AT137" s="167" t="s">
        <v>161</v>
      </c>
      <c r="AU137" s="167" t="s">
        <v>82</v>
      </c>
      <c r="AY137" s="16" t="s">
        <v>159</v>
      </c>
      <c r="BE137" s="168">
        <f>IF(N137="základná",J137,0)</f>
        <v>0</v>
      </c>
      <c r="BF137" s="168">
        <f>IF(N137="znížená",J137,0)</f>
        <v>0</v>
      </c>
      <c r="BG137" s="168">
        <f>IF(N137="zákl. prenesená",J137,0)</f>
        <v>0</v>
      </c>
      <c r="BH137" s="168">
        <f>IF(N137="zníž. prenesená",J137,0)</f>
        <v>0</v>
      </c>
      <c r="BI137" s="168">
        <f>IF(N137="nulová",J137,0)</f>
        <v>0</v>
      </c>
      <c r="BJ137" s="16" t="s">
        <v>82</v>
      </c>
      <c r="BK137" s="168">
        <f>ROUND(I137*H137,2)</f>
        <v>0</v>
      </c>
      <c r="BL137" s="16" t="s">
        <v>263</v>
      </c>
      <c r="BM137" s="167" t="s">
        <v>314</v>
      </c>
    </row>
    <row r="138" spans="2:65" s="1" customFormat="1" ht="16.5" customHeight="1">
      <c r="B138" s="155"/>
      <c r="C138" s="156" t="s">
        <v>70</v>
      </c>
      <c r="D138" s="156" t="s">
        <v>161</v>
      </c>
      <c r="E138" s="157" t="s">
        <v>3185</v>
      </c>
      <c r="F138" s="158" t="s">
        <v>3176</v>
      </c>
      <c r="G138" s="159" t="s">
        <v>355</v>
      </c>
      <c r="H138" s="160">
        <v>1</v>
      </c>
      <c r="I138" s="161"/>
      <c r="J138" s="162">
        <f>ROUND(I138*H138,2)</f>
        <v>0</v>
      </c>
      <c r="K138" s="158" t="s">
        <v>1</v>
      </c>
      <c r="L138" s="31"/>
      <c r="M138" s="163" t="s">
        <v>1</v>
      </c>
      <c r="N138" s="164" t="s">
        <v>36</v>
      </c>
      <c r="O138" s="54"/>
      <c r="P138" s="165">
        <f>O138*H138</f>
        <v>0</v>
      </c>
      <c r="Q138" s="165">
        <v>0</v>
      </c>
      <c r="R138" s="165">
        <f>Q138*H138</f>
        <v>0</v>
      </c>
      <c r="S138" s="165">
        <v>0</v>
      </c>
      <c r="T138" s="166">
        <f>S138*H138</f>
        <v>0</v>
      </c>
      <c r="AR138" s="167" t="s">
        <v>263</v>
      </c>
      <c r="AT138" s="167" t="s">
        <v>161</v>
      </c>
      <c r="AU138" s="167" t="s">
        <v>82</v>
      </c>
      <c r="AY138" s="16" t="s">
        <v>159</v>
      </c>
      <c r="BE138" s="168">
        <f>IF(N138="základná",J138,0)</f>
        <v>0</v>
      </c>
      <c r="BF138" s="168">
        <f>IF(N138="znížená",J138,0)</f>
        <v>0</v>
      </c>
      <c r="BG138" s="168">
        <f>IF(N138="zákl. prenesená",J138,0)</f>
        <v>0</v>
      </c>
      <c r="BH138" s="168">
        <f>IF(N138="zníž. prenesená",J138,0)</f>
        <v>0</v>
      </c>
      <c r="BI138" s="168">
        <f>IF(N138="nulová",J138,0)</f>
        <v>0</v>
      </c>
      <c r="BJ138" s="16" t="s">
        <v>82</v>
      </c>
      <c r="BK138" s="168">
        <f>ROUND(I138*H138,2)</f>
        <v>0</v>
      </c>
      <c r="BL138" s="16" t="s">
        <v>263</v>
      </c>
      <c r="BM138" s="167" t="s">
        <v>331</v>
      </c>
    </row>
    <row r="139" spans="2:65" s="1" customFormat="1" ht="60" customHeight="1">
      <c r="B139" s="155"/>
      <c r="C139" s="156" t="s">
        <v>230</v>
      </c>
      <c r="D139" s="156" t="s">
        <v>161</v>
      </c>
      <c r="E139" s="157" t="s">
        <v>3186</v>
      </c>
      <c r="F139" s="158" t="s">
        <v>3187</v>
      </c>
      <c r="G139" s="159" t="s">
        <v>355</v>
      </c>
      <c r="H139" s="160">
        <v>2</v>
      </c>
      <c r="I139" s="161"/>
      <c r="J139" s="162">
        <f>ROUND(I139*H139,2)</f>
        <v>0</v>
      </c>
      <c r="K139" s="158" t="s">
        <v>1</v>
      </c>
      <c r="L139" s="31"/>
      <c r="M139" s="163" t="s">
        <v>1</v>
      </c>
      <c r="N139" s="164" t="s">
        <v>36</v>
      </c>
      <c r="O139" s="54"/>
      <c r="P139" s="165">
        <f>O139*H139</f>
        <v>0</v>
      </c>
      <c r="Q139" s="165">
        <v>0</v>
      </c>
      <c r="R139" s="165">
        <f>Q139*H139</f>
        <v>0</v>
      </c>
      <c r="S139" s="165">
        <v>0</v>
      </c>
      <c r="T139" s="166">
        <f>S139*H139</f>
        <v>0</v>
      </c>
      <c r="AR139" s="167" t="s">
        <v>263</v>
      </c>
      <c r="AT139" s="167" t="s">
        <v>161</v>
      </c>
      <c r="AU139" s="167" t="s">
        <v>82</v>
      </c>
      <c r="AY139" s="16" t="s">
        <v>159</v>
      </c>
      <c r="BE139" s="168">
        <f>IF(N139="základná",J139,0)</f>
        <v>0</v>
      </c>
      <c r="BF139" s="168">
        <f>IF(N139="znížená",J139,0)</f>
        <v>0</v>
      </c>
      <c r="BG139" s="168">
        <f>IF(N139="zákl. prenesená",J139,0)</f>
        <v>0</v>
      </c>
      <c r="BH139" s="168">
        <f>IF(N139="zníž. prenesená",J139,0)</f>
        <v>0</v>
      </c>
      <c r="BI139" s="168">
        <f>IF(N139="nulová",J139,0)</f>
        <v>0</v>
      </c>
      <c r="BJ139" s="16" t="s">
        <v>82</v>
      </c>
      <c r="BK139" s="168">
        <f>ROUND(I139*H139,2)</f>
        <v>0</v>
      </c>
      <c r="BL139" s="16" t="s">
        <v>263</v>
      </c>
      <c r="BM139" s="167" t="s">
        <v>352</v>
      </c>
    </row>
    <row r="140" spans="2:65" s="1" customFormat="1" ht="192">
      <c r="B140" s="31"/>
      <c r="D140" s="170" t="s">
        <v>179</v>
      </c>
      <c r="F140" s="186" t="s">
        <v>3188</v>
      </c>
      <c r="I140" s="95"/>
      <c r="L140" s="31"/>
      <c r="M140" s="187"/>
      <c r="N140" s="54"/>
      <c r="O140" s="54"/>
      <c r="P140" s="54"/>
      <c r="Q140" s="54"/>
      <c r="R140" s="54"/>
      <c r="S140" s="54"/>
      <c r="T140" s="55"/>
      <c r="AT140" s="16" t="s">
        <v>179</v>
      </c>
      <c r="AU140" s="16" t="s">
        <v>82</v>
      </c>
    </row>
    <row r="141" spans="2:65" s="1" customFormat="1" ht="16.5" customHeight="1">
      <c r="B141" s="155"/>
      <c r="C141" s="156" t="s">
        <v>235</v>
      </c>
      <c r="D141" s="156" t="s">
        <v>161</v>
      </c>
      <c r="E141" s="157" t="s">
        <v>3189</v>
      </c>
      <c r="F141" s="158" t="s">
        <v>3190</v>
      </c>
      <c r="G141" s="159" t="s">
        <v>355</v>
      </c>
      <c r="H141" s="160">
        <v>1</v>
      </c>
      <c r="I141" s="161"/>
      <c r="J141" s="162">
        <f>ROUND(I141*H141,2)</f>
        <v>0</v>
      </c>
      <c r="K141" s="158" t="s">
        <v>1</v>
      </c>
      <c r="L141" s="31"/>
      <c r="M141" s="163" t="s">
        <v>1</v>
      </c>
      <c r="N141" s="164" t="s">
        <v>36</v>
      </c>
      <c r="O141" s="54"/>
      <c r="P141" s="165">
        <f>O141*H141</f>
        <v>0</v>
      </c>
      <c r="Q141" s="165">
        <v>0</v>
      </c>
      <c r="R141" s="165">
        <f>Q141*H141</f>
        <v>0</v>
      </c>
      <c r="S141" s="165">
        <v>0</v>
      </c>
      <c r="T141" s="166">
        <f>S141*H141</f>
        <v>0</v>
      </c>
      <c r="AR141" s="167" t="s">
        <v>263</v>
      </c>
      <c r="AT141" s="167" t="s">
        <v>161</v>
      </c>
      <c r="AU141" s="167" t="s">
        <v>82</v>
      </c>
      <c r="AY141" s="16" t="s">
        <v>159</v>
      </c>
      <c r="BE141" s="168">
        <f>IF(N141="základná",J141,0)</f>
        <v>0</v>
      </c>
      <c r="BF141" s="168">
        <f>IF(N141="znížená",J141,0)</f>
        <v>0</v>
      </c>
      <c r="BG141" s="168">
        <f>IF(N141="zákl. prenesená",J141,0)</f>
        <v>0</v>
      </c>
      <c r="BH141" s="168">
        <f>IF(N141="zníž. prenesená",J141,0)</f>
        <v>0</v>
      </c>
      <c r="BI141" s="168">
        <f>IF(N141="nulová",J141,0)</f>
        <v>0</v>
      </c>
      <c r="BJ141" s="16" t="s">
        <v>82</v>
      </c>
      <c r="BK141" s="168">
        <f>ROUND(I141*H141,2)</f>
        <v>0</v>
      </c>
      <c r="BL141" s="16" t="s">
        <v>263</v>
      </c>
      <c r="BM141" s="167" t="s">
        <v>366</v>
      </c>
    </row>
    <row r="142" spans="2:65" s="1" customFormat="1" ht="67.2">
      <c r="B142" s="31"/>
      <c r="D142" s="170" t="s">
        <v>179</v>
      </c>
      <c r="F142" s="186" t="s">
        <v>3191</v>
      </c>
      <c r="I142" s="95"/>
      <c r="L142" s="31"/>
      <c r="M142" s="215"/>
      <c r="N142" s="208"/>
      <c r="O142" s="208"/>
      <c r="P142" s="208"/>
      <c r="Q142" s="208"/>
      <c r="R142" s="208"/>
      <c r="S142" s="208"/>
      <c r="T142" s="216"/>
      <c r="AT142" s="16" t="s">
        <v>179</v>
      </c>
      <c r="AU142" s="16" t="s">
        <v>82</v>
      </c>
    </row>
    <row r="143" spans="2:65" s="1" customFormat="1" ht="6.9" customHeight="1">
      <c r="B143" s="43"/>
      <c r="C143" s="44"/>
      <c r="D143" s="44"/>
      <c r="E143" s="44"/>
      <c r="F143" s="44"/>
      <c r="G143" s="44"/>
      <c r="H143" s="44"/>
      <c r="I143" s="116"/>
      <c r="J143" s="44"/>
      <c r="K143" s="44"/>
      <c r="L143" s="31"/>
    </row>
  </sheetData>
  <autoFilter ref="C121:K142"/>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9.xml><?xml version="1.0" encoding="utf-8"?>
<worksheet xmlns="http://schemas.openxmlformats.org/spreadsheetml/2006/main" xmlns:r="http://schemas.openxmlformats.org/officeDocument/2006/relationships">
  <sheetPr>
    <pageSetUpPr fitToPage="1"/>
  </sheetPr>
  <dimension ref="B2:BM213"/>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4" t="s">
        <v>5</v>
      </c>
      <c r="M2" s="235"/>
      <c r="N2" s="235"/>
      <c r="O2" s="235"/>
      <c r="P2" s="235"/>
      <c r="Q2" s="235"/>
      <c r="R2" s="235"/>
      <c r="S2" s="235"/>
      <c r="T2" s="235"/>
      <c r="U2" s="235"/>
      <c r="V2" s="235"/>
      <c r="AT2" s="16" t="s">
        <v>104</v>
      </c>
    </row>
    <row r="3" spans="2:46" ht="6.9" customHeight="1">
      <c r="B3" s="17"/>
      <c r="C3" s="18"/>
      <c r="D3" s="18"/>
      <c r="E3" s="18"/>
      <c r="F3" s="18"/>
      <c r="G3" s="18"/>
      <c r="H3" s="18"/>
      <c r="I3" s="93"/>
      <c r="J3" s="18"/>
      <c r="K3" s="18"/>
      <c r="L3" s="19"/>
      <c r="AT3" s="16" t="s">
        <v>70</v>
      </c>
    </row>
    <row r="4" spans="2:46" ht="24.9" customHeight="1">
      <c r="B4" s="19"/>
      <c r="D4" s="20" t="s">
        <v>125</v>
      </c>
      <c r="L4" s="19"/>
      <c r="M4" s="94" t="s">
        <v>9</v>
      </c>
      <c r="AT4" s="16" t="s">
        <v>3</v>
      </c>
    </row>
    <row r="5" spans="2:46" ht="6.9" customHeight="1">
      <c r="B5" s="19"/>
      <c r="L5" s="19"/>
    </row>
    <row r="6" spans="2:46" ht="12" customHeight="1">
      <c r="B6" s="19"/>
      <c r="D6" s="26" t="s">
        <v>14</v>
      </c>
      <c r="L6" s="19"/>
    </row>
    <row r="7" spans="2:46" ht="16.5" customHeight="1">
      <c r="B7" s="19"/>
      <c r="E7" s="264" t="str">
        <f>'Rekapitulácia stavby'!K6</f>
        <v>Základná škola Biely Kostol formou modulov</v>
      </c>
      <c r="F7" s="265"/>
      <c r="G7" s="265"/>
      <c r="H7" s="265"/>
      <c r="L7" s="19"/>
    </row>
    <row r="8" spans="2:46" ht="12" customHeight="1">
      <c r="B8" s="19"/>
      <c r="D8" s="26" t="s">
        <v>126</v>
      </c>
      <c r="L8" s="19"/>
    </row>
    <row r="9" spans="2:46" s="1" customFormat="1" ht="16.5" customHeight="1">
      <c r="B9" s="31"/>
      <c r="E9" s="264" t="s">
        <v>127</v>
      </c>
      <c r="F9" s="263"/>
      <c r="G9" s="263"/>
      <c r="H9" s="263"/>
      <c r="I9" s="95"/>
      <c r="L9" s="31"/>
    </row>
    <row r="10" spans="2:46" s="1" customFormat="1" ht="12" customHeight="1">
      <c r="B10" s="31"/>
      <c r="D10" s="26" t="s">
        <v>128</v>
      </c>
      <c r="I10" s="95"/>
      <c r="L10" s="31"/>
    </row>
    <row r="11" spans="2:46" s="1" customFormat="1" ht="36.9" customHeight="1">
      <c r="B11" s="31"/>
      <c r="E11" s="242" t="s">
        <v>3192</v>
      </c>
      <c r="F11" s="263"/>
      <c r="G11" s="263"/>
      <c r="H11" s="263"/>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6" t="str">
        <f>'Rekapitulácia stavby'!E14</f>
        <v>Vyplň údaj</v>
      </c>
      <c r="F20" s="245"/>
      <c r="G20" s="245"/>
      <c r="H20" s="245"/>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9" t="s">
        <v>1</v>
      </c>
      <c r="F29" s="249"/>
      <c r="G29" s="249"/>
      <c r="H29" s="249"/>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ROUND(J122,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ROUND((SUM(BE122:BE212)),  2)</f>
        <v>0</v>
      </c>
      <c r="I35" s="104">
        <v>0.2</v>
      </c>
      <c r="J35" s="103">
        <f>ROUND(((SUM(BE122:BE212))*I35),  2)</f>
        <v>0</v>
      </c>
      <c r="L35" s="31"/>
    </row>
    <row r="36" spans="2:12" s="1" customFormat="1" ht="14.4" customHeight="1">
      <c r="B36" s="31"/>
      <c r="E36" s="26" t="s">
        <v>36</v>
      </c>
      <c r="F36" s="103">
        <f>ROUND((SUM(BF122:BF212)),  2)</f>
        <v>0</v>
      </c>
      <c r="I36" s="104">
        <v>0.2</v>
      </c>
      <c r="J36" s="103">
        <f>ROUND(((SUM(BF122:BF212))*I36),  2)</f>
        <v>0</v>
      </c>
      <c r="L36" s="31"/>
    </row>
    <row r="37" spans="2:12" s="1" customFormat="1" ht="14.4" hidden="1" customHeight="1">
      <c r="B37" s="31"/>
      <c r="E37" s="26" t="s">
        <v>37</v>
      </c>
      <c r="F37" s="103">
        <f>ROUND((SUM(BG122:BG212)),  2)</f>
        <v>0</v>
      </c>
      <c r="I37" s="104">
        <v>0.2</v>
      </c>
      <c r="J37" s="103">
        <f>0</f>
        <v>0</v>
      </c>
      <c r="L37" s="31"/>
    </row>
    <row r="38" spans="2:12" s="1" customFormat="1" ht="14.4" hidden="1" customHeight="1">
      <c r="B38" s="31"/>
      <c r="E38" s="26" t="s">
        <v>38</v>
      </c>
      <c r="F38" s="103">
        <f>ROUND((SUM(BH122:BH212)),  2)</f>
        <v>0</v>
      </c>
      <c r="I38" s="104">
        <v>0.2</v>
      </c>
      <c r="J38" s="103">
        <f>0</f>
        <v>0</v>
      </c>
      <c r="L38" s="31"/>
    </row>
    <row r="39" spans="2:12" s="1" customFormat="1" ht="14.4" hidden="1" customHeight="1">
      <c r="B39" s="31"/>
      <c r="E39" s="26" t="s">
        <v>39</v>
      </c>
      <c r="F39" s="103">
        <f>ROUND((SUM(BI122:BI212)),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130</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4" t="str">
        <f>E7</f>
        <v>Základná škola Biely Kostol formou modulov</v>
      </c>
      <c r="F85" s="265"/>
      <c r="G85" s="265"/>
      <c r="H85" s="265"/>
      <c r="I85" s="95"/>
      <c r="L85" s="31"/>
    </row>
    <row r="86" spans="2:12" ht="12" customHeight="1">
      <c r="B86" s="19"/>
      <c r="C86" s="26" t="s">
        <v>126</v>
      </c>
      <c r="L86" s="19"/>
    </row>
    <row r="87" spans="2:12" s="1" customFormat="1" ht="16.5" customHeight="1">
      <c r="B87" s="31"/>
      <c r="E87" s="264" t="s">
        <v>127</v>
      </c>
      <c r="F87" s="263"/>
      <c r="G87" s="263"/>
      <c r="H87" s="263"/>
      <c r="I87" s="95"/>
      <c r="L87" s="31"/>
    </row>
    <row r="88" spans="2:12" s="1" customFormat="1" ht="12" customHeight="1">
      <c r="B88" s="31"/>
      <c r="C88" s="26" t="s">
        <v>128</v>
      </c>
      <c r="I88" s="95"/>
      <c r="L88" s="31"/>
    </row>
    <row r="89" spans="2:12" s="1" customFormat="1" ht="16.5" customHeight="1">
      <c r="B89" s="31"/>
      <c r="E89" s="242" t="str">
        <f>E11</f>
        <v>1-8 - Vzduchotechnika</v>
      </c>
      <c r="F89" s="263"/>
      <c r="G89" s="263"/>
      <c r="H89" s="263"/>
      <c r="I89" s="95"/>
      <c r="L89" s="31"/>
    </row>
    <row r="90" spans="2:12" s="1" customFormat="1" ht="6.9" customHeight="1">
      <c r="B90" s="31"/>
      <c r="I90" s="95"/>
      <c r="L90" s="31"/>
    </row>
    <row r="91" spans="2:12" s="1" customFormat="1" ht="12" customHeight="1">
      <c r="B91" s="31"/>
      <c r="C91" s="26" t="s">
        <v>18</v>
      </c>
      <c r="F91" s="24" t="str">
        <f>F14</f>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131</v>
      </c>
      <c r="D96" s="105"/>
      <c r="E96" s="105"/>
      <c r="F96" s="105"/>
      <c r="G96" s="105"/>
      <c r="H96" s="105"/>
      <c r="I96" s="119"/>
      <c r="J96" s="120" t="s">
        <v>132</v>
      </c>
      <c r="K96" s="105"/>
      <c r="L96" s="31"/>
    </row>
    <row r="97" spans="2:47" s="1" customFormat="1" ht="10.35" customHeight="1">
      <c r="B97" s="31"/>
      <c r="I97" s="95"/>
      <c r="L97" s="31"/>
    </row>
    <row r="98" spans="2:47" s="1" customFormat="1" ht="22.95" customHeight="1">
      <c r="B98" s="31"/>
      <c r="C98" s="121" t="s">
        <v>133</v>
      </c>
      <c r="I98" s="95"/>
      <c r="J98" s="65">
        <f>J122</f>
        <v>0</v>
      </c>
      <c r="L98" s="31"/>
      <c r="AU98" s="16" t="s">
        <v>134</v>
      </c>
    </row>
    <row r="99" spans="2:47" s="8" customFormat="1" ht="24.9" customHeight="1">
      <c r="B99" s="122"/>
      <c r="D99" s="123" t="s">
        <v>3193</v>
      </c>
      <c r="E99" s="124"/>
      <c r="F99" s="124"/>
      <c r="G99" s="124"/>
      <c r="H99" s="124"/>
      <c r="I99" s="125"/>
      <c r="J99" s="126">
        <f>J123</f>
        <v>0</v>
      </c>
      <c r="L99" s="122"/>
    </row>
    <row r="100" spans="2:47" s="9" customFormat="1" ht="19.95" customHeight="1">
      <c r="B100" s="127"/>
      <c r="D100" s="128" t="s">
        <v>3194</v>
      </c>
      <c r="E100" s="129"/>
      <c r="F100" s="129"/>
      <c r="G100" s="129"/>
      <c r="H100" s="129"/>
      <c r="I100" s="130"/>
      <c r="J100" s="131">
        <f>J124</f>
        <v>0</v>
      </c>
      <c r="L100" s="127"/>
    </row>
    <row r="101" spans="2:47" s="1" customFormat="1" ht="21.75" customHeight="1">
      <c r="B101" s="31"/>
      <c r="I101" s="95"/>
      <c r="L101" s="31"/>
    </row>
    <row r="102" spans="2:47" s="1" customFormat="1" ht="6.9" customHeight="1">
      <c r="B102" s="43"/>
      <c r="C102" s="44"/>
      <c r="D102" s="44"/>
      <c r="E102" s="44"/>
      <c r="F102" s="44"/>
      <c r="G102" s="44"/>
      <c r="H102" s="44"/>
      <c r="I102" s="116"/>
      <c r="J102" s="44"/>
      <c r="K102" s="44"/>
      <c r="L102" s="31"/>
    </row>
    <row r="106" spans="2:47" s="1" customFormat="1" ht="6.9" customHeight="1">
      <c r="B106" s="45"/>
      <c r="C106" s="46"/>
      <c r="D106" s="46"/>
      <c r="E106" s="46"/>
      <c r="F106" s="46"/>
      <c r="G106" s="46"/>
      <c r="H106" s="46"/>
      <c r="I106" s="117"/>
      <c r="J106" s="46"/>
      <c r="K106" s="46"/>
      <c r="L106" s="31"/>
    </row>
    <row r="107" spans="2:47" s="1" customFormat="1" ht="24.9" customHeight="1">
      <c r="B107" s="31"/>
      <c r="C107" s="20" t="s">
        <v>145</v>
      </c>
      <c r="I107" s="95"/>
      <c r="L107" s="31"/>
    </row>
    <row r="108" spans="2:47" s="1" customFormat="1" ht="6.9" customHeight="1">
      <c r="B108" s="31"/>
      <c r="I108" s="95"/>
      <c r="L108" s="31"/>
    </row>
    <row r="109" spans="2:47" s="1" customFormat="1" ht="12" customHeight="1">
      <c r="B109" s="31"/>
      <c r="C109" s="26" t="s">
        <v>14</v>
      </c>
      <c r="I109" s="95"/>
      <c r="L109" s="31"/>
    </row>
    <row r="110" spans="2:47" s="1" customFormat="1" ht="16.5" customHeight="1">
      <c r="B110" s="31"/>
      <c r="E110" s="264" t="str">
        <f>E7</f>
        <v>Základná škola Biely Kostol formou modulov</v>
      </c>
      <c r="F110" s="265"/>
      <c r="G110" s="265"/>
      <c r="H110" s="265"/>
      <c r="I110" s="95"/>
      <c r="L110" s="31"/>
    </row>
    <row r="111" spans="2:47" ht="12" customHeight="1">
      <c r="B111" s="19"/>
      <c r="C111" s="26" t="s">
        <v>126</v>
      </c>
      <c r="L111" s="19"/>
    </row>
    <row r="112" spans="2:47" s="1" customFormat="1" ht="16.5" customHeight="1">
      <c r="B112" s="31"/>
      <c r="E112" s="264" t="s">
        <v>127</v>
      </c>
      <c r="F112" s="263"/>
      <c r="G112" s="263"/>
      <c r="H112" s="263"/>
      <c r="I112" s="95"/>
      <c r="L112" s="31"/>
    </row>
    <row r="113" spans="2:65" s="1" customFormat="1" ht="12" customHeight="1">
      <c r="B113" s="31"/>
      <c r="C113" s="26" t="s">
        <v>128</v>
      </c>
      <c r="I113" s="95"/>
      <c r="L113" s="31"/>
    </row>
    <row r="114" spans="2:65" s="1" customFormat="1" ht="16.5" customHeight="1">
      <c r="B114" s="31"/>
      <c r="E114" s="242" t="str">
        <f>E11</f>
        <v>1-8 - Vzduchotechnika</v>
      </c>
      <c r="F114" s="263"/>
      <c r="G114" s="263"/>
      <c r="H114" s="263"/>
      <c r="I114" s="95"/>
      <c r="L114" s="31"/>
    </row>
    <row r="115" spans="2:65" s="1" customFormat="1" ht="6.9" customHeight="1">
      <c r="B115" s="31"/>
      <c r="I115" s="95"/>
      <c r="L115" s="31"/>
    </row>
    <row r="116" spans="2:65" s="1" customFormat="1" ht="12" customHeight="1">
      <c r="B116" s="31"/>
      <c r="C116" s="26" t="s">
        <v>18</v>
      </c>
      <c r="F116" s="24" t="str">
        <f>F14</f>
        <v/>
      </c>
      <c r="I116" s="96" t="s">
        <v>20</v>
      </c>
      <c r="J116" s="51" t="str">
        <f>IF(J14="","",J14)</f>
        <v/>
      </c>
      <c r="L116" s="31"/>
    </row>
    <row r="117" spans="2:65" s="1" customFormat="1" ht="6.9" customHeight="1">
      <c r="B117" s="31"/>
      <c r="I117" s="95"/>
      <c r="L117" s="31"/>
    </row>
    <row r="118" spans="2:65" s="1" customFormat="1" ht="15.15" customHeight="1">
      <c r="B118" s="31"/>
      <c r="C118" s="26" t="s">
        <v>21</v>
      </c>
      <c r="F118" s="24" t="str">
        <f>E17</f>
        <v xml:space="preserve"> </v>
      </c>
      <c r="I118" s="96" t="s">
        <v>26</v>
      </c>
      <c r="J118" s="29" t="str">
        <f>E23</f>
        <v xml:space="preserve"> </v>
      </c>
      <c r="L118" s="31"/>
    </row>
    <row r="119" spans="2:65" s="1" customFormat="1" ht="15.15" customHeight="1">
      <c r="B119" s="31"/>
      <c r="C119" s="26" t="s">
        <v>24</v>
      </c>
      <c r="F119" s="24" t="str">
        <f>IF(E20="","",E20)</f>
        <v>Vyplň údaj</v>
      </c>
      <c r="I119" s="96" t="s">
        <v>28</v>
      </c>
      <c r="J119" s="29" t="str">
        <f>E26</f>
        <v xml:space="preserve"> </v>
      </c>
      <c r="L119" s="31"/>
    </row>
    <row r="120" spans="2:65" s="1" customFormat="1" ht="10.35" customHeight="1">
      <c r="B120" s="31"/>
      <c r="I120" s="95"/>
      <c r="L120" s="31"/>
    </row>
    <row r="121" spans="2:65" s="10" customFormat="1" ht="29.25" customHeight="1">
      <c r="B121" s="132"/>
      <c r="C121" s="133" t="s">
        <v>146</v>
      </c>
      <c r="D121" s="134" t="s">
        <v>55</v>
      </c>
      <c r="E121" s="134" t="s">
        <v>51</v>
      </c>
      <c r="F121" s="134" t="s">
        <v>52</v>
      </c>
      <c r="G121" s="134" t="s">
        <v>147</v>
      </c>
      <c r="H121" s="134" t="s">
        <v>148</v>
      </c>
      <c r="I121" s="135" t="s">
        <v>149</v>
      </c>
      <c r="J121" s="136" t="s">
        <v>132</v>
      </c>
      <c r="K121" s="137" t="s">
        <v>150</v>
      </c>
      <c r="L121" s="132"/>
      <c r="M121" s="58" t="s">
        <v>1</v>
      </c>
      <c r="N121" s="59" t="s">
        <v>34</v>
      </c>
      <c r="O121" s="59" t="s">
        <v>151</v>
      </c>
      <c r="P121" s="59" t="s">
        <v>152</v>
      </c>
      <c r="Q121" s="59" t="s">
        <v>153</v>
      </c>
      <c r="R121" s="59" t="s">
        <v>154</v>
      </c>
      <c r="S121" s="59" t="s">
        <v>155</v>
      </c>
      <c r="T121" s="60" t="s">
        <v>156</v>
      </c>
    </row>
    <row r="122" spans="2:65" s="1" customFormat="1" ht="22.95" customHeight="1">
      <c r="B122" s="31"/>
      <c r="C122" s="63" t="s">
        <v>133</v>
      </c>
      <c r="I122" s="95"/>
      <c r="J122" s="138">
        <f>BK122</f>
        <v>0</v>
      </c>
      <c r="L122" s="31"/>
      <c r="M122" s="61"/>
      <c r="N122" s="52"/>
      <c r="O122" s="52"/>
      <c r="P122" s="139">
        <f>P123</f>
        <v>0</v>
      </c>
      <c r="Q122" s="52"/>
      <c r="R122" s="139">
        <f>R123</f>
        <v>0</v>
      </c>
      <c r="S122" s="52"/>
      <c r="T122" s="140">
        <f>T123</f>
        <v>0</v>
      </c>
      <c r="AT122" s="16" t="s">
        <v>69</v>
      </c>
      <c r="AU122" s="16" t="s">
        <v>134</v>
      </c>
      <c r="BK122" s="141">
        <f>BK123</f>
        <v>0</v>
      </c>
    </row>
    <row r="123" spans="2:65" s="11" customFormat="1" ht="25.95" customHeight="1">
      <c r="B123" s="142"/>
      <c r="D123" s="143" t="s">
        <v>69</v>
      </c>
      <c r="E123" s="144" t="s">
        <v>1926</v>
      </c>
      <c r="F123" s="144" t="s">
        <v>3195</v>
      </c>
      <c r="I123" s="145"/>
      <c r="J123" s="146">
        <f>BK123</f>
        <v>0</v>
      </c>
      <c r="L123" s="142"/>
      <c r="M123" s="147"/>
      <c r="N123" s="148"/>
      <c r="O123" s="148"/>
      <c r="P123" s="149">
        <f>P124</f>
        <v>0</v>
      </c>
      <c r="Q123" s="148"/>
      <c r="R123" s="149">
        <f>R124</f>
        <v>0</v>
      </c>
      <c r="S123" s="148"/>
      <c r="T123" s="150">
        <f>T124</f>
        <v>0</v>
      </c>
      <c r="AR123" s="143" t="s">
        <v>175</v>
      </c>
      <c r="AT123" s="151" t="s">
        <v>69</v>
      </c>
      <c r="AU123" s="151" t="s">
        <v>70</v>
      </c>
      <c r="AY123" s="143" t="s">
        <v>159</v>
      </c>
      <c r="BK123" s="152">
        <f>BK124</f>
        <v>0</v>
      </c>
    </row>
    <row r="124" spans="2:65" s="11" customFormat="1" ht="22.95" customHeight="1">
      <c r="B124" s="142"/>
      <c r="D124" s="143" t="s">
        <v>69</v>
      </c>
      <c r="E124" s="153" t="s">
        <v>2157</v>
      </c>
      <c r="F124" s="153" t="s">
        <v>3196</v>
      </c>
      <c r="I124" s="145"/>
      <c r="J124" s="154">
        <f>BK124</f>
        <v>0</v>
      </c>
      <c r="L124" s="142"/>
      <c r="M124" s="147"/>
      <c r="N124" s="148"/>
      <c r="O124" s="148"/>
      <c r="P124" s="149">
        <f>SUM(P125:P212)</f>
        <v>0</v>
      </c>
      <c r="Q124" s="148"/>
      <c r="R124" s="149">
        <f>SUM(R125:R212)</f>
        <v>0</v>
      </c>
      <c r="S124" s="148"/>
      <c r="T124" s="150">
        <f>SUM(T125:T212)</f>
        <v>0</v>
      </c>
      <c r="AR124" s="143" t="s">
        <v>175</v>
      </c>
      <c r="AT124" s="151" t="s">
        <v>69</v>
      </c>
      <c r="AU124" s="151" t="s">
        <v>74</v>
      </c>
      <c r="AY124" s="143" t="s">
        <v>159</v>
      </c>
      <c r="BK124" s="152">
        <f>SUM(BK125:BK212)</f>
        <v>0</v>
      </c>
    </row>
    <row r="125" spans="2:65" s="1" customFormat="1" ht="48" customHeight="1">
      <c r="B125" s="155"/>
      <c r="C125" s="195" t="s">
        <v>74</v>
      </c>
      <c r="D125" s="195" t="s">
        <v>224</v>
      </c>
      <c r="E125" s="196" t="s">
        <v>3197</v>
      </c>
      <c r="F125" s="197" t="s">
        <v>3198</v>
      </c>
      <c r="G125" s="198" t="s">
        <v>355</v>
      </c>
      <c r="H125" s="199">
        <v>8</v>
      </c>
      <c r="I125" s="200"/>
      <c r="J125" s="201">
        <f>ROUND(I125*H125,2)</f>
        <v>0</v>
      </c>
      <c r="K125" s="197" t="s">
        <v>1</v>
      </c>
      <c r="L125" s="202"/>
      <c r="M125" s="203" t="s">
        <v>1</v>
      </c>
      <c r="N125" s="204" t="s">
        <v>36</v>
      </c>
      <c r="O125" s="54"/>
      <c r="P125" s="165">
        <f>O125*H125</f>
        <v>0</v>
      </c>
      <c r="Q125" s="165">
        <v>0</v>
      </c>
      <c r="R125" s="165">
        <f>Q125*H125</f>
        <v>0</v>
      </c>
      <c r="S125" s="165">
        <v>0</v>
      </c>
      <c r="T125" s="166">
        <f>S125*H125</f>
        <v>0</v>
      </c>
      <c r="AR125" s="167" t="s">
        <v>1370</v>
      </c>
      <c r="AT125" s="167" t="s">
        <v>224</v>
      </c>
      <c r="AU125" s="167" t="s">
        <v>82</v>
      </c>
      <c r="AY125" s="16" t="s">
        <v>159</v>
      </c>
      <c r="BE125" s="168">
        <f>IF(N125="základná",J125,0)</f>
        <v>0</v>
      </c>
      <c r="BF125" s="168">
        <f>IF(N125="znížená",J125,0)</f>
        <v>0</v>
      </c>
      <c r="BG125" s="168">
        <f>IF(N125="zákl. prenesená",J125,0)</f>
        <v>0</v>
      </c>
      <c r="BH125" s="168">
        <f>IF(N125="zníž. prenesená",J125,0)</f>
        <v>0</v>
      </c>
      <c r="BI125" s="168">
        <f>IF(N125="nulová",J125,0)</f>
        <v>0</v>
      </c>
      <c r="BJ125" s="16" t="s">
        <v>82</v>
      </c>
      <c r="BK125" s="168">
        <f>ROUND(I125*H125,2)</f>
        <v>0</v>
      </c>
      <c r="BL125" s="16" t="s">
        <v>737</v>
      </c>
      <c r="BM125" s="167" t="s">
        <v>82</v>
      </c>
    </row>
    <row r="126" spans="2:65" s="1" customFormat="1" ht="36" customHeight="1">
      <c r="B126" s="155"/>
      <c r="C126" s="195" t="s">
        <v>82</v>
      </c>
      <c r="D126" s="195" t="s">
        <v>224</v>
      </c>
      <c r="E126" s="196" t="s">
        <v>3199</v>
      </c>
      <c r="F126" s="197" t="s">
        <v>3200</v>
      </c>
      <c r="G126" s="198" t="s">
        <v>355</v>
      </c>
      <c r="H126" s="199">
        <v>3</v>
      </c>
      <c r="I126" s="200"/>
      <c r="J126" s="201">
        <f>ROUND(I126*H126,2)</f>
        <v>0</v>
      </c>
      <c r="K126" s="197" t="s">
        <v>1</v>
      </c>
      <c r="L126" s="202"/>
      <c r="M126" s="203" t="s">
        <v>1</v>
      </c>
      <c r="N126" s="204" t="s">
        <v>36</v>
      </c>
      <c r="O126" s="54"/>
      <c r="P126" s="165">
        <f>O126*H126</f>
        <v>0</v>
      </c>
      <c r="Q126" s="165">
        <v>0</v>
      </c>
      <c r="R126" s="165">
        <f>Q126*H126</f>
        <v>0</v>
      </c>
      <c r="S126" s="165">
        <v>0</v>
      </c>
      <c r="T126" s="166">
        <f>S126*H126</f>
        <v>0</v>
      </c>
      <c r="AR126" s="167" t="s">
        <v>1370</v>
      </c>
      <c r="AT126" s="167" t="s">
        <v>224</v>
      </c>
      <c r="AU126" s="167" t="s">
        <v>82</v>
      </c>
      <c r="AY126" s="16" t="s">
        <v>159</v>
      </c>
      <c r="BE126" s="168">
        <f>IF(N126="základná",J126,0)</f>
        <v>0</v>
      </c>
      <c r="BF126" s="168">
        <f>IF(N126="znížená",J126,0)</f>
        <v>0</v>
      </c>
      <c r="BG126" s="168">
        <f>IF(N126="zákl. prenesená",J126,0)</f>
        <v>0</v>
      </c>
      <c r="BH126" s="168">
        <f>IF(N126="zníž. prenesená",J126,0)</f>
        <v>0</v>
      </c>
      <c r="BI126" s="168">
        <f>IF(N126="nulová",J126,0)</f>
        <v>0</v>
      </c>
      <c r="BJ126" s="16" t="s">
        <v>82</v>
      </c>
      <c r="BK126" s="168">
        <f>ROUND(I126*H126,2)</f>
        <v>0</v>
      </c>
      <c r="BL126" s="16" t="s">
        <v>737</v>
      </c>
      <c r="BM126" s="167" t="s">
        <v>165</v>
      </c>
    </row>
    <row r="127" spans="2:65" s="1" customFormat="1" ht="60" customHeight="1">
      <c r="B127" s="155"/>
      <c r="C127" s="195" t="s">
        <v>175</v>
      </c>
      <c r="D127" s="195" t="s">
        <v>224</v>
      </c>
      <c r="E127" s="196" t="s">
        <v>3201</v>
      </c>
      <c r="F127" s="197" t="s">
        <v>3202</v>
      </c>
      <c r="G127" s="198" t="s">
        <v>355</v>
      </c>
      <c r="H127" s="199">
        <v>1</v>
      </c>
      <c r="I127" s="200"/>
      <c r="J127" s="201">
        <f>ROUND(I127*H127,2)</f>
        <v>0</v>
      </c>
      <c r="K127" s="197" t="s">
        <v>1</v>
      </c>
      <c r="L127" s="202"/>
      <c r="M127" s="203" t="s">
        <v>1</v>
      </c>
      <c r="N127" s="204" t="s">
        <v>36</v>
      </c>
      <c r="O127" s="54"/>
      <c r="P127" s="165">
        <f>O127*H127</f>
        <v>0</v>
      </c>
      <c r="Q127" s="165">
        <v>0</v>
      </c>
      <c r="R127" s="165">
        <f>Q127*H127</f>
        <v>0</v>
      </c>
      <c r="S127" s="165">
        <v>0</v>
      </c>
      <c r="T127" s="166">
        <f>S127*H127</f>
        <v>0</v>
      </c>
      <c r="AR127" s="167" t="s">
        <v>1370</v>
      </c>
      <c r="AT127" s="167" t="s">
        <v>224</v>
      </c>
      <c r="AU127" s="167" t="s">
        <v>82</v>
      </c>
      <c r="AY127" s="16" t="s">
        <v>159</v>
      </c>
      <c r="BE127" s="168">
        <f>IF(N127="základná",J127,0)</f>
        <v>0</v>
      </c>
      <c r="BF127" s="168">
        <f>IF(N127="znížená",J127,0)</f>
        <v>0</v>
      </c>
      <c r="BG127" s="168">
        <f>IF(N127="zákl. prenesená",J127,0)</f>
        <v>0</v>
      </c>
      <c r="BH127" s="168">
        <f>IF(N127="zníž. prenesená",J127,0)</f>
        <v>0</v>
      </c>
      <c r="BI127" s="168">
        <f>IF(N127="nulová",J127,0)</f>
        <v>0</v>
      </c>
      <c r="BJ127" s="16" t="s">
        <v>82</v>
      </c>
      <c r="BK127" s="168">
        <f>ROUND(I127*H127,2)</f>
        <v>0</v>
      </c>
      <c r="BL127" s="16" t="s">
        <v>737</v>
      </c>
      <c r="BM127" s="167" t="s">
        <v>199</v>
      </c>
    </row>
    <row r="128" spans="2:65" s="1" customFormat="1" ht="124.8">
      <c r="B128" s="31"/>
      <c r="D128" s="170" t="s">
        <v>179</v>
      </c>
      <c r="F128" s="186" t="s">
        <v>3203</v>
      </c>
      <c r="I128" s="95"/>
      <c r="L128" s="31"/>
      <c r="M128" s="187"/>
      <c r="N128" s="54"/>
      <c r="O128" s="54"/>
      <c r="P128" s="54"/>
      <c r="Q128" s="54"/>
      <c r="R128" s="54"/>
      <c r="S128" s="54"/>
      <c r="T128" s="55"/>
      <c r="AT128" s="16" t="s">
        <v>179</v>
      </c>
      <c r="AU128" s="16" t="s">
        <v>82</v>
      </c>
    </row>
    <row r="129" spans="2:65" s="1" customFormat="1" ht="60" customHeight="1">
      <c r="B129" s="155"/>
      <c r="C129" s="195" t="s">
        <v>165</v>
      </c>
      <c r="D129" s="195" t="s">
        <v>224</v>
      </c>
      <c r="E129" s="196" t="s">
        <v>3204</v>
      </c>
      <c r="F129" s="197" t="s">
        <v>3205</v>
      </c>
      <c r="G129" s="198" t="s">
        <v>355</v>
      </c>
      <c r="H129" s="199">
        <v>1</v>
      </c>
      <c r="I129" s="200"/>
      <c r="J129" s="201">
        <f>ROUND(I129*H129,2)</f>
        <v>0</v>
      </c>
      <c r="K129" s="197" t="s">
        <v>1</v>
      </c>
      <c r="L129" s="202"/>
      <c r="M129" s="203" t="s">
        <v>1</v>
      </c>
      <c r="N129" s="204" t="s">
        <v>36</v>
      </c>
      <c r="O129" s="54"/>
      <c r="P129" s="165">
        <f>O129*H129</f>
        <v>0</v>
      </c>
      <c r="Q129" s="165">
        <v>0</v>
      </c>
      <c r="R129" s="165">
        <f>Q129*H129</f>
        <v>0</v>
      </c>
      <c r="S129" s="165">
        <v>0</v>
      </c>
      <c r="T129" s="166">
        <f>S129*H129</f>
        <v>0</v>
      </c>
      <c r="AR129" s="167" t="s">
        <v>1370</v>
      </c>
      <c r="AT129" s="167" t="s">
        <v>224</v>
      </c>
      <c r="AU129" s="167" t="s">
        <v>82</v>
      </c>
      <c r="AY129" s="16" t="s">
        <v>159</v>
      </c>
      <c r="BE129" s="168">
        <f>IF(N129="základná",J129,0)</f>
        <v>0</v>
      </c>
      <c r="BF129" s="168">
        <f>IF(N129="znížená",J129,0)</f>
        <v>0</v>
      </c>
      <c r="BG129" s="168">
        <f>IF(N129="zákl. prenesená",J129,0)</f>
        <v>0</v>
      </c>
      <c r="BH129" s="168">
        <f>IF(N129="zníž. prenesená",J129,0)</f>
        <v>0</v>
      </c>
      <c r="BI129" s="168">
        <f>IF(N129="nulová",J129,0)</f>
        <v>0</v>
      </c>
      <c r="BJ129" s="16" t="s">
        <v>82</v>
      </c>
      <c r="BK129" s="168">
        <f>ROUND(I129*H129,2)</f>
        <v>0</v>
      </c>
      <c r="BL129" s="16" t="s">
        <v>737</v>
      </c>
      <c r="BM129" s="167" t="s">
        <v>212</v>
      </c>
    </row>
    <row r="130" spans="2:65" s="1" customFormat="1" ht="115.2">
      <c r="B130" s="31"/>
      <c r="D130" s="170" t="s">
        <v>179</v>
      </c>
      <c r="F130" s="186" t="s">
        <v>3206</v>
      </c>
      <c r="I130" s="95"/>
      <c r="L130" s="31"/>
      <c r="M130" s="187"/>
      <c r="N130" s="54"/>
      <c r="O130" s="54"/>
      <c r="P130" s="54"/>
      <c r="Q130" s="54"/>
      <c r="R130" s="54"/>
      <c r="S130" s="54"/>
      <c r="T130" s="55"/>
      <c r="AT130" s="16" t="s">
        <v>179</v>
      </c>
      <c r="AU130" s="16" t="s">
        <v>82</v>
      </c>
    </row>
    <row r="131" spans="2:65" s="1" customFormat="1" ht="60" customHeight="1">
      <c r="B131" s="155"/>
      <c r="C131" s="195" t="s">
        <v>195</v>
      </c>
      <c r="D131" s="195" t="s">
        <v>224</v>
      </c>
      <c r="E131" s="196" t="s">
        <v>3207</v>
      </c>
      <c r="F131" s="197" t="s">
        <v>3208</v>
      </c>
      <c r="G131" s="198" t="s">
        <v>355</v>
      </c>
      <c r="H131" s="199">
        <v>1</v>
      </c>
      <c r="I131" s="200"/>
      <c r="J131" s="201">
        <f>ROUND(I131*H131,2)</f>
        <v>0</v>
      </c>
      <c r="K131" s="197" t="s">
        <v>1</v>
      </c>
      <c r="L131" s="202"/>
      <c r="M131" s="203" t="s">
        <v>1</v>
      </c>
      <c r="N131" s="204" t="s">
        <v>36</v>
      </c>
      <c r="O131" s="54"/>
      <c r="P131" s="165">
        <f>O131*H131</f>
        <v>0</v>
      </c>
      <c r="Q131" s="165">
        <v>0</v>
      </c>
      <c r="R131" s="165">
        <f>Q131*H131</f>
        <v>0</v>
      </c>
      <c r="S131" s="165">
        <v>0</v>
      </c>
      <c r="T131" s="166">
        <f>S131*H131</f>
        <v>0</v>
      </c>
      <c r="AR131" s="167" t="s">
        <v>1370</v>
      </c>
      <c r="AT131" s="167" t="s">
        <v>224</v>
      </c>
      <c r="AU131" s="167" t="s">
        <v>82</v>
      </c>
      <c r="AY131" s="16" t="s">
        <v>159</v>
      </c>
      <c r="BE131" s="168">
        <f>IF(N131="základná",J131,0)</f>
        <v>0</v>
      </c>
      <c r="BF131" s="168">
        <f>IF(N131="znížená",J131,0)</f>
        <v>0</v>
      </c>
      <c r="BG131" s="168">
        <f>IF(N131="zákl. prenesená",J131,0)</f>
        <v>0</v>
      </c>
      <c r="BH131" s="168">
        <f>IF(N131="zníž. prenesená",J131,0)</f>
        <v>0</v>
      </c>
      <c r="BI131" s="168">
        <f>IF(N131="nulová",J131,0)</f>
        <v>0</v>
      </c>
      <c r="BJ131" s="16" t="s">
        <v>82</v>
      </c>
      <c r="BK131" s="168">
        <f>ROUND(I131*H131,2)</f>
        <v>0</v>
      </c>
      <c r="BL131" s="16" t="s">
        <v>737</v>
      </c>
      <c r="BM131" s="167" t="s">
        <v>230</v>
      </c>
    </row>
    <row r="132" spans="2:65" s="1" customFormat="1" ht="124.8">
      <c r="B132" s="31"/>
      <c r="D132" s="170" t="s">
        <v>179</v>
      </c>
      <c r="F132" s="186" t="s">
        <v>3209</v>
      </c>
      <c r="I132" s="95"/>
      <c r="L132" s="31"/>
      <c r="M132" s="187"/>
      <c r="N132" s="54"/>
      <c r="O132" s="54"/>
      <c r="P132" s="54"/>
      <c r="Q132" s="54"/>
      <c r="R132" s="54"/>
      <c r="S132" s="54"/>
      <c r="T132" s="55"/>
      <c r="AT132" s="16" t="s">
        <v>179</v>
      </c>
      <c r="AU132" s="16" t="s">
        <v>82</v>
      </c>
    </row>
    <row r="133" spans="2:65" s="1" customFormat="1" ht="72" customHeight="1">
      <c r="B133" s="155"/>
      <c r="C133" s="195" t="s">
        <v>199</v>
      </c>
      <c r="D133" s="195" t="s">
        <v>224</v>
      </c>
      <c r="E133" s="196" t="s">
        <v>3210</v>
      </c>
      <c r="F133" s="197" t="s">
        <v>3211</v>
      </c>
      <c r="G133" s="198" t="s">
        <v>355</v>
      </c>
      <c r="H133" s="199">
        <v>1</v>
      </c>
      <c r="I133" s="200"/>
      <c r="J133" s="201">
        <f>ROUND(I133*H133,2)</f>
        <v>0</v>
      </c>
      <c r="K133" s="197" t="s">
        <v>1</v>
      </c>
      <c r="L133" s="202"/>
      <c r="M133" s="203" t="s">
        <v>1</v>
      </c>
      <c r="N133" s="204" t="s">
        <v>36</v>
      </c>
      <c r="O133" s="54"/>
      <c r="P133" s="165">
        <f>O133*H133</f>
        <v>0</v>
      </c>
      <c r="Q133" s="165">
        <v>0</v>
      </c>
      <c r="R133" s="165">
        <f>Q133*H133</f>
        <v>0</v>
      </c>
      <c r="S133" s="165">
        <v>0</v>
      </c>
      <c r="T133" s="166">
        <f>S133*H133</f>
        <v>0</v>
      </c>
      <c r="AR133" s="167" t="s">
        <v>1370</v>
      </c>
      <c r="AT133" s="167" t="s">
        <v>224</v>
      </c>
      <c r="AU133" s="167" t="s">
        <v>82</v>
      </c>
      <c r="AY133" s="16" t="s">
        <v>159</v>
      </c>
      <c r="BE133" s="168">
        <f>IF(N133="základná",J133,0)</f>
        <v>0</v>
      </c>
      <c r="BF133" s="168">
        <f>IF(N133="znížená",J133,0)</f>
        <v>0</v>
      </c>
      <c r="BG133" s="168">
        <f>IF(N133="zákl. prenesená",J133,0)</f>
        <v>0</v>
      </c>
      <c r="BH133" s="168">
        <f>IF(N133="zníž. prenesená",J133,0)</f>
        <v>0</v>
      </c>
      <c r="BI133" s="168">
        <f>IF(N133="nulová",J133,0)</f>
        <v>0</v>
      </c>
      <c r="BJ133" s="16" t="s">
        <v>82</v>
      </c>
      <c r="BK133" s="168">
        <f>ROUND(I133*H133,2)</f>
        <v>0</v>
      </c>
      <c r="BL133" s="16" t="s">
        <v>737</v>
      </c>
      <c r="BM133" s="167" t="s">
        <v>243</v>
      </c>
    </row>
    <row r="134" spans="2:65" s="1" customFormat="1" ht="124.8">
      <c r="B134" s="31"/>
      <c r="D134" s="170" t="s">
        <v>179</v>
      </c>
      <c r="F134" s="186" t="s">
        <v>3212</v>
      </c>
      <c r="I134" s="95"/>
      <c r="L134" s="31"/>
      <c r="M134" s="187"/>
      <c r="N134" s="54"/>
      <c r="O134" s="54"/>
      <c r="P134" s="54"/>
      <c r="Q134" s="54"/>
      <c r="R134" s="54"/>
      <c r="S134" s="54"/>
      <c r="T134" s="55"/>
      <c r="AT134" s="16" t="s">
        <v>179</v>
      </c>
      <c r="AU134" s="16" t="s">
        <v>82</v>
      </c>
    </row>
    <row r="135" spans="2:65" s="1" customFormat="1" ht="60" customHeight="1">
      <c r="B135" s="155"/>
      <c r="C135" s="195" t="s">
        <v>205</v>
      </c>
      <c r="D135" s="195" t="s">
        <v>224</v>
      </c>
      <c r="E135" s="196" t="s">
        <v>3213</v>
      </c>
      <c r="F135" s="197" t="s">
        <v>3214</v>
      </c>
      <c r="G135" s="198" t="s">
        <v>355</v>
      </c>
      <c r="H135" s="199">
        <v>1</v>
      </c>
      <c r="I135" s="200"/>
      <c r="J135" s="201">
        <f>ROUND(I135*H135,2)</f>
        <v>0</v>
      </c>
      <c r="K135" s="197" t="s">
        <v>1</v>
      </c>
      <c r="L135" s="202"/>
      <c r="M135" s="203" t="s">
        <v>1</v>
      </c>
      <c r="N135" s="204" t="s">
        <v>36</v>
      </c>
      <c r="O135" s="54"/>
      <c r="P135" s="165">
        <f>O135*H135</f>
        <v>0</v>
      </c>
      <c r="Q135" s="165">
        <v>0</v>
      </c>
      <c r="R135" s="165">
        <f>Q135*H135</f>
        <v>0</v>
      </c>
      <c r="S135" s="165">
        <v>0</v>
      </c>
      <c r="T135" s="166">
        <f>S135*H135</f>
        <v>0</v>
      </c>
      <c r="AR135" s="167" t="s">
        <v>1370</v>
      </c>
      <c r="AT135" s="167" t="s">
        <v>224</v>
      </c>
      <c r="AU135" s="167" t="s">
        <v>82</v>
      </c>
      <c r="AY135" s="16" t="s">
        <v>159</v>
      </c>
      <c r="BE135" s="168">
        <f>IF(N135="základná",J135,0)</f>
        <v>0</v>
      </c>
      <c r="BF135" s="168">
        <f>IF(N135="znížená",J135,0)</f>
        <v>0</v>
      </c>
      <c r="BG135" s="168">
        <f>IF(N135="zákl. prenesená",J135,0)</f>
        <v>0</v>
      </c>
      <c r="BH135" s="168">
        <f>IF(N135="zníž. prenesená",J135,0)</f>
        <v>0</v>
      </c>
      <c r="BI135" s="168">
        <f>IF(N135="nulová",J135,0)</f>
        <v>0</v>
      </c>
      <c r="BJ135" s="16" t="s">
        <v>82</v>
      </c>
      <c r="BK135" s="168">
        <f>ROUND(I135*H135,2)</f>
        <v>0</v>
      </c>
      <c r="BL135" s="16" t="s">
        <v>737</v>
      </c>
      <c r="BM135" s="167" t="s">
        <v>253</v>
      </c>
    </row>
    <row r="136" spans="2:65" s="1" customFormat="1" ht="115.2">
      <c r="B136" s="31"/>
      <c r="D136" s="170" t="s">
        <v>179</v>
      </c>
      <c r="F136" s="186" t="s">
        <v>3215</v>
      </c>
      <c r="I136" s="95"/>
      <c r="L136" s="31"/>
      <c r="M136" s="187"/>
      <c r="N136" s="54"/>
      <c r="O136" s="54"/>
      <c r="P136" s="54"/>
      <c r="Q136" s="54"/>
      <c r="R136" s="54"/>
      <c r="S136" s="54"/>
      <c r="T136" s="55"/>
      <c r="AT136" s="16" t="s">
        <v>179</v>
      </c>
      <c r="AU136" s="16" t="s">
        <v>82</v>
      </c>
    </row>
    <row r="137" spans="2:65" s="1" customFormat="1" ht="60" customHeight="1">
      <c r="B137" s="155"/>
      <c r="C137" s="195" t="s">
        <v>212</v>
      </c>
      <c r="D137" s="195" t="s">
        <v>224</v>
      </c>
      <c r="E137" s="196" t="s">
        <v>3216</v>
      </c>
      <c r="F137" s="197" t="s">
        <v>3217</v>
      </c>
      <c r="G137" s="198" t="s">
        <v>355</v>
      </c>
      <c r="H137" s="199">
        <v>1</v>
      </c>
      <c r="I137" s="200"/>
      <c r="J137" s="201">
        <f>ROUND(I137*H137,2)</f>
        <v>0</v>
      </c>
      <c r="K137" s="197" t="s">
        <v>1</v>
      </c>
      <c r="L137" s="202"/>
      <c r="M137" s="203" t="s">
        <v>1</v>
      </c>
      <c r="N137" s="204" t="s">
        <v>36</v>
      </c>
      <c r="O137" s="54"/>
      <c r="P137" s="165">
        <f>O137*H137</f>
        <v>0</v>
      </c>
      <c r="Q137" s="165">
        <v>0</v>
      </c>
      <c r="R137" s="165">
        <f>Q137*H137</f>
        <v>0</v>
      </c>
      <c r="S137" s="165">
        <v>0</v>
      </c>
      <c r="T137" s="166">
        <f>S137*H137</f>
        <v>0</v>
      </c>
      <c r="AR137" s="167" t="s">
        <v>1370</v>
      </c>
      <c r="AT137" s="167" t="s">
        <v>224</v>
      </c>
      <c r="AU137" s="167" t="s">
        <v>82</v>
      </c>
      <c r="AY137" s="16" t="s">
        <v>159</v>
      </c>
      <c r="BE137" s="168">
        <f>IF(N137="základná",J137,0)</f>
        <v>0</v>
      </c>
      <c r="BF137" s="168">
        <f>IF(N137="znížená",J137,0)</f>
        <v>0</v>
      </c>
      <c r="BG137" s="168">
        <f>IF(N137="zákl. prenesená",J137,0)</f>
        <v>0</v>
      </c>
      <c r="BH137" s="168">
        <f>IF(N137="zníž. prenesená",J137,0)</f>
        <v>0</v>
      </c>
      <c r="BI137" s="168">
        <f>IF(N137="nulová",J137,0)</f>
        <v>0</v>
      </c>
      <c r="BJ137" s="16" t="s">
        <v>82</v>
      </c>
      <c r="BK137" s="168">
        <f>ROUND(I137*H137,2)</f>
        <v>0</v>
      </c>
      <c r="BL137" s="16" t="s">
        <v>737</v>
      </c>
      <c r="BM137" s="167" t="s">
        <v>263</v>
      </c>
    </row>
    <row r="138" spans="2:65" s="1" customFormat="1" ht="115.2">
      <c r="B138" s="31"/>
      <c r="D138" s="170" t="s">
        <v>179</v>
      </c>
      <c r="F138" s="186" t="s">
        <v>3218</v>
      </c>
      <c r="I138" s="95"/>
      <c r="L138" s="31"/>
      <c r="M138" s="187"/>
      <c r="N138" s="54"/>
      <c r="O138" s="54"/>
      <c r="P138" s="54"/>
      <c r="Q138" s="54"/>
      <c r="R138" s="54"/>
      <c r="S138" s="54"/>
      <c r="T138" s="55"/>
      <c r="AT138" s="16" t="s">
        <v>179</v>
      </c>
      <c r="AU138" s="16" t="s">
        <v>82</v>
      </c>
    </row>
    <row r="139" spans="2:65" s="1" customFormat="1" ht="60" customHeight="1">
      <c r="B139" s="155"/>
      <c r="C139" s="195" t="s">
        <v>223</v>
      </c>
      <c r="D139" s="195" t="s">
        <v>224</v>
      </c>
      <c r="E139" s="196" t="s">
        <v>3219</v>
      </c>
      <c r="F139" s="197" t="s">
        <v>3220</v>
      </c>
      <c r="G139" s="198" t="s">
        <v>1</v>
      </c>
      <c r="H139" s="199">
        <v>1</v>
      </c>
      <c r="I139" s="200"/>
      <c r="J139" s="201">
        <f>ROUND(I139*H139,2)</f>
        <v>0</v>
      </c>
      <c r="K139" s="197" t="s">
        <v>1</v>
      </c>
      <c r="L139" s="202"/>
      <c r="M139" s="203" t="s">
        <v>1</v>
      </c>
      <c r="N139" s="204" t="s">
        <v>36</v>
      </c>
      <c r="O139" s="54"/>
      <c r="P139" s="165">
        <f>O139*H139</f>
        <v>0</v>
      </c>
      <c r="Q139" s="165">
        <v>0</v>
      </c>
      <c r="R139" s="165">
        <f>Q139*H139</f>
        <v>0</v>
      </c>
      <c r="S139" s="165">
        <v>0</v>
      </c>
      <c r="T139" s="166">
        <f>S139*H139</f>
        <v>0</v>
      </c>
      <c r="AR139" s="167" t="s">
        <v>1370</v>
      </c>
      <c r="AT139" s="167" t="s">
        <v>224</v>
      </c>
      <c r="AU139" s="167" t="s">
        <v>82</v>
      </c>
      <c r="AY139" s="16" t="s">
        <v>159</v>
      </c>
      <c r="BE139" s="168">
        <f>IF(N139="základná",J139,0)</f>
        <v>0</v>
      </c>
      <c r="BF139" s="168">
        <f>IF(N139="znížená",J139,0)</f>
        <v>0</v>
      </c>
      <c r="BG139" s="168">
        <f>IF(N139="zákl. prenesená",J139,0)</f>
        <v>0</v>
      </c>
      <c r="BH139" s="168">
        <f>IF(N139="zníž. prenesená",J139,0)</f>
        <v>0</v>
      </c>
      <c r="BI139" s="168">
        <f>IF(N139="nulová",J139,0)</f>
        <v>0</v>
      </c>
      <c r="BJ139" s="16" t="s">
        <v>82</v>
      </c>
      <c r="BK139" s="168">
        <f>ROUND(I139*H139,2)</f>
        <v>0</v>
      </c>
      <c r="BL139" s="16" t="s">
        <v>737</v>
      </c>
      <c r="BM139" s="167" t="s">
        <v>271</v>
      </c>
    </row>
    <row r="140" spans="2:65" s="1" customFormat="1" ht="115.2">
      <c r="B140" s="31"/>
      <c r="D140" s="170" t="s">
        <v>179</v>
      </c>
      <c r="F140" s="186" t="s">
        <v>3221</v>
      </c>
      <c r="I140" s="95"/>
      <c r="L140" s="31"/>
      <c r="M140" s="187"/>
      <c r="N140" s="54"/>
      <c r="O140" s="54"/>
      <c r="P140" s="54"/>
      <c r="Q140" s="54"/>
      <c r="R140" s="54"/>
      <c r="S140" s="54"/>
      <c r="T140" s="55"/>
      <c r="AT140" s="16" t="s">
        <v>179</v>
      </c>
      <c r="AU140" s="16" t="s">
        <v>82</v>
      </c>
    </row>
    <row r="141" spans="2:65" s="1" customFormat="1" ht="16.5" customHeight="1">
      <c r="B141" s="155"/>
      <c r="C141" s="195" t="s">
        <v>230</v>
      </c>
      <c r="D141" s="195" t="s">
        <v>224</v>
      </c>
      <c r="E141" s="196" t="s">
        <v>3222</v>
      </c>
      <c r="F141" s="197" t="s">
        <v>3223</v>
      </c>
      <c r="G141" s="198" t="s">
        <v>3224</v>
      </c>
      <c r="H141" s="199">
        <v>13</v>
      </c>
      <c r="I141" s="200"/>
      <c r="J141" s="201">
        <f t="shared" ref="J141:J172" si="0">ROUND(I141*H141,2)</f>
        <v>0</v>
      </c>
      <c r="K141" s="197" t="s">
        <v>1</v>
      </c>
      <c r="L141" s="202"/>
      <c r="M141" s="203" t="s">
        <v>1</v>
      </c>
      <c r="N141" s="204" t="s">
        <v>36</v>
      </c>
      <c r="O141" s="54"/>
      <c r="P141" s="165">
        <f t="shared" ref="P141:P172" si="1">O141*H141</f>
        <v>0</v>
      </c>
      <c r="Q141" s="165">
        <v>0</v>
      </c>
      <c r="R141" s="165">
        <f t="shared" ref="R141:R172" si="2">Q141*H141</f>
        <v>0</v>
      </c>
      <c r="S141" s="165">
        <v>0</v>
      </c>
      <c r="T141" s="166">
        <f t="shared" ref="T141:T172" si="3">S141*H141</f>
        <v>0</v>
      </c>
      <c r="AR141" s="167" t="s">
        <v>1370</v>
      </c>
      <c r="AT141" s="167" t="s">
        <v>224</v>
      </c>
      <c r="AU141" s="167" t="s">
        <v>82</v>
      </c>
      <c r="AY141" s="16" t="s">
        <v>159</v>
      </c>
      <c r="BE141" s="168">
        <f t="shared" ref="BE141:BE172" si="4">IF(N141="základná",J141,0)</f>
        <v>0</v>
      </c>
      <c r="BF141" s="168">
        <f t="shared" ref="BF141:BF172" si="5">IF(N141="znížená",J141,0)</f>
        <v>0</v>
      </c>
      <c r="BG141" s="168">
        <f t="shared" ref="BG141:BG172" si="6">IF(N141="zákl. prenesená",J141,0)</f>
        <v>0</v>
      </c>
      <c r="BH141" s="168">
        <f t="shared" ref="BH141:BH172" si="7">IF(N141="zníž. prenesená",J141,0)</f>
        <v>0</v>
      </c>
      <c r="BI141" s="168">
        <f t="shared" ref="BI141:BI172" si="8">IF(N141="nulová",J141,0)</f>
        <v>0</v>
      </c>
      <c r="BJ141" s="16" t="s">
        <v>82</v>
      </c>
      <c r="BK141" s="168">
        <f t="shared" ref="BK141:BK172" si="9">ROUND(I141*H141,2)</f>
        <v>0</v>
      </c>
      <c r="BL141" s="16" t="s">
        <v>737</v>
      </c>
      <c r="BM141" s="167" t="s">
        <v>7</v>
      </c>
    </row>
    <row r="142" spans="2:65" s="1" customFormat="1" ht="16.5" customHeight="1">
      <c r="B142" s="155"/>
      <c r="C142" s="195" t="s">
        <v>235</v>
      </c>
      <c r="D142" s="195" t="s">
        <v>224</v>
      </c>
      <c r="E142" s="196" t="s">
        <v>3225</v>
      </c>
      <c r="F142" s="197" t="s">
        <v>3226</v>
      </c>
      <c r="G142" s="198" t="s">
        <v>3224</v>
      </c>
      <c r="H142" s="199">
        <v>2</v>
      </c>
      <c r="I142" s="200"/>
      <c r="J142" s="201">
        <f t="shared" si="0"/>
        <v>0</v>
      </c>
      <c r="K142" s="197" t="s">
        <v>1</v>
      </c>
      <c r="L142" s="202"/>
      <c r="M142" s="203" t="s">
        <v>1</v>
      </c>
      <c r="N142" s="204" t="s">
        <v>36</v>
      </c>
      <c r="O142" s="54"/>
      <c r="P142" s="165">
        <f t="shared" si="1"/>
        <v>0</v>
      </c>
      <c r="Q142" s="165">
        <v>0</v>
      </c>
      <c r="R142" s="165">
        <f t="shared" si="2"/>
        <v>0</v>
      </c>
      <c r="S142" s="165">
        <v>0</v>
      </c>
      <c r="T142" s="166">
        <f t="shared" si="3"/>
        <v>0</v>
      </c>
      <c r="AR142" s="167" t="s">
        <v>1370</v>
      </c>
      <c r="AT142" s="167" t="s">
        <v>224</v>
      </c>
      <c r="AU142" s="167" t="s">
        <v>82</v>
      </c>
      <c r="AY142" s="16" t="s">
        <v>159</v>
      </c>
      <c r="BE142" s="168">
        <f t="shared" si="4"/>
        <v>0</v>
      </c>
      <c r="BF142" s="168">
        <f t="shared" si="5"/>
        <v>0</v>
      </c>
      <c r="BG142" s="168">
        <f t="shared" si="6"/>
        <v>0</v>
      </c>
      <c r="BH142" s="168">
        <f t="shared" si="7"/>
        <v>0</v>
      </c>
      <c r="BI142" s="168">
        <f t="shared" si="8"/>
        <v>0</v>
      </c>
      <c r="BJ142" s="16" t="s">
        <v>82</v>
      </c>
      <c r="BK142" s="168">
        <f t="shared" si="9"/>
        <v>0</v>
      </c>
      <c r="BL142" s="16" t="s">
        <v>737</v>
      </c>
      <c r="BM142" s="167" t="s">
        <v>294</v>
      </c>
    </row>
    <row r="143" spans="2:65" s="1" customFormat="1" ht="24" customHeight="1">
      <c r="B143" s="155"/>
      <c r="C143" s="195" t="s">
        <v>243</v>
      </c>
      <c r="D143" s="195" t="s">
        <v>224</v>
      </c>
      <c r="E143" s="196" t="s">
        <v>3227</v>
      </c>
      <c r="F143" s="197" t="s">
        <v>3228</v>
      </c>
      <c r="G143" s="198" t="s">
        <v>355</v>
      </c>
      <c r="H143" s="199">
        <v>5</v>
      </c>
      <c r="I143" s="200"/>
      <c r="J143" s="201">
        <f t="shared" si="0"/>
        <v>0</v>
      </c>
      <c r="K143" s="197" t="s">
        <v>1</v>
      </c>
      <c r="L143" s="202"/>
      <c r="M143" s="203" t="s">
        <v>1</v>
      </c>
      <c r="N143" s="204" t="s">
        <v>36</v>
      </c>
      <c r="O143" s="54"/>
      <c r="P143" s="165">
        <f t="shared" si="1"/>
        <v>0</v>
      </c>
      <c r="Q143" s="165">
        <v>0</v>
      </c>
      <c r="R143" s="165">
        <f t="shared" si="2"/>
        <v>0</v>
      </c>
      <c r="S143" s="165">
        <v>0</v>
      </c>
      <c r="T143" s="166">
        <f t="shared" si="3"/>
        <v>0</v>
      </c>
      <c r="AR143" s="167" t="s">
        <v>1370</v>
      </c>
      <c r="AT143" s="167" t="s">
        <v>224</v>
      </c>
      <c r="AU143" s="167" t="s">
        <v>82</v>
      </c>
      <c r="AY143" s="16" t="s">
        <v>159</v>
      </c>
      <c r="BE143" s="168">
        <f t="shared" si="4"/>
        <v>0</v>
      </c>
      <c r="BF143" s="168">
        <f t="shared" si="5"/>
        <v>0</v>
      </c>
      <c r="BG143" s="168">
        <f t="shared" si="6"/>
        <v>0</v>
      </c>
      <c r="BH143" s="168">
        <f t="shared" si="7"/>
        <v>0</v>
      </c>
      <c r="BI143" s="168">
        <f t="shared" si="8"/>
        <v>0</v>
      </c>
      <c r="BJ143" s="16" t="s">
        <v>82</v>
      </c>
      <c r="BK143" s="168">
        <f t="shared" si="9"/>
        <v>0</v>
      </c>
      <c r="BL143" s="16" t="s">
        <v>737</v>
      </c>
      <c r="BM143" s="167" t="s">
        <v>314</v>
      </c>
    </row>
    <row r="144" spans="2:65" s="1" customFormat="1" ht="24" customHeight="1">
      <c r="B144" s="155"/>
      <c r="C144" s="195" t="s">
        <v>248</v>
      </c>
      <c r="D144" s="195" t="s">
        <v>224</v>
      </c>
      <c r="E144" s="196" t="s">
        <v>3229</v>
      </c>
      <c r="F144" s="197" t="s">
        <v>3230</v>
      </c>
      <c r="G144" s="198" t="s">
        <v>355</v>
      </c>
      <c r="H144" s="199">
        <v>1</v>
      </c>
      <c r="I144" s="200"/>
      <c r="J144" s="201">
        <f t="shared" si="0"/>
        <v>0</v>
      </c>
      <c r="K144" s="197" t="s">
        <v>1</v>
      </c>
      <c r="L144" s="202"/>
      <c r="M144" s="203" t="s">
        <v>1</v>
      </c>
      <c r="N144" s="204" t="s">
        <v>36</v>
      </c>
      <c r="O144" s="54"/>
      <c r="P144" s="165">
        <f t="shared" si="1"/>
        <v>0</v>
      </c>
      <c r="Q144" s="165">
        <v>0</v>
      </c>
      <c r="R144" s="165">
        <f t="shared" si="2"/>
        <v>0</v>
      </c>
      <c r="S144" s="165">
        <v>0</v>
      </c>
      <c r="T144" s="166">
        <f t="shared" si="3"/>
        <v>0</v>
      </c>
      <c r="AR144" s="167" t="s">
        <v>1370</v>
      </c>
      <c r="AT144" s="167" t="s">
        <v>224</v>
      </c>
      <c r="AU144" s="167" t="s">
        <v>82</v>
      </c>
      <c r="AY144" s="16" t="s">
        <v>159</v>
      </c>
      <c r="BE144" s="168">
        <f t="shared" si="4"/>
        <v>0</v>
      </c>
      <c r="BF144" s="168">
        <f t="shared" si="5"/>
        <v>0</v>
      </c>
      <c r="BG144" s="168">
        <f t="shared" si="6"/>
        <v>0</v>
      </c>
      <c r="BH144" s="168">
        <f t="shared" si="7"/>
        <v>0</v>
      </c>
      <c r="BI144" s="168">
        <f t="shared" si="8"/>
        <v>0</v>
      </c>
      <c r="BJ144" s="16" t="s">
        <v>82</v>
      </c>
      <c r="BK144" s="168">
        <f t="shared" si="9"/>
        <v>0</v>
      </c>
      <c r="BL144" s="16" t="s">
        <v>737</v>
      </c>
      <c r="BM144" s="167" t="s">
        <v>331</v>
      </c>
    </row>
    <row r="145" spans="2:65" s="1" customFormat="1" ht="24" customHeight="1">
      <c r="B145" s="155"/>
      <c r="C145" s="195" t="s">
        <v>253</v>
      </c>
      <c r="D145" s="195" t="s">
        <v>224</v>
      </c>
      <c r="E145" s="196" t="s">
        <v>3231</v>
      </c>
      <c r="F145" s="197" t="s">
        <v>3232</v>
      </c>
      <c r="G145" s="198" t="s">
        <v>355</v>
      </c>
      <c r="H145" s="199">
        <v>1</v>
      </c>
      <c r="I145" s="200"/>
      <c r="J145" s="201">
        <f t="shared" si="0"/>
        <v>0</v>
      </c>
      <c r="K145" s="197" t="s">
        <v>1</v>
      </c>
      <c r="L145" s="202"/>
      <c r="M145" s="203" t="s">
        <v>1</v>
      </c>
      <c r="N145" s="204" t="s">
        <v>36</v>
      </c>
      <c r="O145" s="54"/>
      <c r="P145" s="165">
        <f t="shared" si="1"/>
        <v>0</v>
      </c>
      <c r="Q145" s="165">
        <v>0</v>
      </c>
      <c r="R145" s="165">
        <f t="shared" si="2"/>
        <v>0</v>
      </c>
      <c r="S145" s="165">
        <v>0</v>
      </c>
      <c r="T145" s="166">
        <f t="shared" si="3"/>
        <v>0</v>
      </c>
      <c r="AR145" s="167" t="s">
        <v>1370</v>
      </c>
      <c r="AT145" s="167" t="s">
        <v>224</v>
      </c>
      <c r="AU145" s="167" t="s">
        <v>82</v>
      </c>
      <c r="AY145" s="16" t="s">
        <v>159</v>
      </c>
      <c r="BE145" s="168">
        <f t="shared" si="4"/>
        <v>0</v>
      </c>
      <c r="BF145" s="168">
        <f t="shared" si="5"/>
        <v>0</v>
      </c>
      <c r="BG145" s="168">
        <f t="shared" si="6"/>
        <v>0</v>
      </c>
      <c r="BH145" s="168">
        <f t="shared" si="7"/>
        <v>0</v>
      </c>
      <c r="BI145" s="168">
        <f t="shared" si="8"/>
        <v>0</v>
      </c>
      <c r="BJ145" s="16" t="s">
        <v>82</v>
      </c>
      <c r="BK145" s="168">
        <f t="shared" si="9"/>
        <v>0</v>
      </c>
      <c r="BL145" s="16" t="s">
        <v>737</v>
      </c>
      <c r="BM145" s="167" t="s">
        <v>352</v>
      </c>
    </row>
    <row r="146" spans="2:65" s="1" customFormat="1" ht="24" customHeight="1">
      <c r="B146" s="155"/>
      <c r="C146" s="195" t="s">
        <v>258</v>
      </c>
      <c r="D146" s="195" t="s">
        <v>224</v>
      </c>
      <c r="E146" s="196" t="s">
        <v>3233</v>
      </c>
      <c r="F146" s="197" t="s">
        <v>3234</v>
      </c>
      <c r="G146" s="198" t="s">
        <v>355</v>
      </c>
      <c r="H146" s="199">
        <v>6</v>
      </c>
      <c r="I146" s="200"/>
      <c r="J146" s="201">
        <f t="shared" si="0"/>
        <v>0</v>
      </c>
      <c r="K146" s="197" t="s">
        <v>1</v>
      </c>
      <c r="L146" s="202"/>
      <c r="M146" s="203" t="s">
        <v>1</v>
      </c>
      <c r="N146" s="204" t="s">
        <v>36</v>
      </c>
      <c r="O146" s="54"/>
      <c r="P146" s="165">
        <f t="shared" si="1"/>
        <v>0</v>
      </c>
      <c r="Q146" s="165">
        <v>0</v>
      </c>
      <c r="R146" s="165">
        <f t="shared" si="2"/>
        <v>0</v>
      </c>
      <c r="S146" s="165">
        <v>0</v>
      </c>
      <c r="T146" s="166">
        <f t="shared" si="3"/>
        <v>0</v>
      </c>
      <c r="AR146" s="167" t="s">
        <v>1370</v>
      </c>
      <c r="AT146" s="167" t="s">
        <v>224</v>
      </c>
      <c r="AU146" s="167" t="s">
        <v>82</v>
      </c>
      <c r="AY146" s="16" t="s">
        <v>159</v>
      </c>
      <c r="BE146" s="168">
        <f t="shared" si="4"/>
        <v>0</v>
      </c>
      <c r="BF146" s="168">
        <f t="shared" si="5"/>
        <v>0</v>
      </c>
      <c r="BG146" s="168">
        <f t="shared" si="6"/>
        <v>0</v>
      </c>
      <c r="BH146" s="168">
        <f t="shared" si="7"/>
        <v>0</v>
      </c>
      <c r="BI146" s="168">
        <f t="shared" si="8"/>
        <v>0</v>
      </c>
      <c r="BJ146" s="16" t="s">
        <v>82</v>
      </c>
      <c r="BK146" s="168">
        <f t="shared" si="9"/>
        <v>0</v>
      </c>
      <c r="BL146" s="16" t="s">
        <v>737</v>
      </c>
      <c r="BM146" s="167" t="s">
        <v>366</v>
      </c>
    </row>
    <row r="147" spans="2:65" s="1" customFormat="1" ht="24" customHeight="1">
      <c r="B147" s="155"/>
      <c r="C147" s="195" t="s">
        <v>263</v>
      </c>
      <c r="D147" s="195" t="s">
        <v>224</v>
      </c>
      <c r="E147" s="196" t="s">
        <v>3235</v>
      </c>
      <c r="F147" s="197" t="s">
        <v>3236</v>
      </c>
      <c r="G147" s="198" t="s">
        <v>355</v>
      </c>
      <c r="H147" s="199">
        <v>1</v>
      </c>
      <c r="I147" s="200"/>
      <c r="J147" s="201">
        <f t="shared" si="0"/>
        <v>0</v>
      </c>
      <c r="K147" s="197" t="s">
        <v>1</v>
      </c>
      <c r="L147" s="202"/>
      <c r="M147" s="203" t="s">
        <v>1</v>
      </c>
      <c r="N147" s="204" t="s">
        <v>36</v>
      </c>
      <c r="O147" s="54"/>
      <c r="P147" s="165">
        <f t="shared" si="1"/>
        <v>0</v>
      </c>
      <c r="Q147" s="165">
        <v>0</v>
      </c>
      <c r="R147" s="165">
        <f t="shared" si="2"/>
        <v>0</v>
      </c>
      <c r="S147" s="165">
        <v>0</v>
      </c>
      <c r="T147" s="166">
        <f t="shared" si="3"/>
        <v>0</v>
      </c>
      <c r="AR147" s="167" t="s">
        <v>1370</v>
      </c>
      <c r="AT147" s="167" t="s">
        <v>224</v>
      </c>
      <c r="AU147" s="167" t="s">
        <v>82</v>
      </c>
      <c r="AY147" s="16" t="s">
        <v>159</v>
      </c>
      <c r="BE147" s="168">
        <f t="shared" si="4"/>
        <v>0</v>
      </c>
      <c r="BF147" s="168">
        <f t="shared" si="5"/>
        <v>0</v>
      </c>
      <c r="BG147" s="168">
        <f t="shared" si="6"/>
        <v>0</v>
      </c>
      <c r="BH147" s="168">
        <f t="shared" si="7"/>
        <v>0</v>
      </c>
      <c r="BI147" s="168">
        <f t="shared" si="8"/>
        <v>0</v>
      </c>
      <c r="BJ147" s="16" t="s">
        <v>82</v>
      </c>
      <c r="BK147" s="168">
        <f t="shared" si="9"/>
        <v>0</v>
      </c>
      <c r="BL147" s="16" t="s">
        <v>737</v>
      </c>
      <c r="BM147" s="167" t="s">
        <v>377</v>
      </c>
    </row>
    <row r="148" spans="2:65" s="1" customFormat="1" ht="24" customHeight="1">
      <c r="B148" s="155"/>
      <c r="C148" s="195" t="s">
        <v>267</v>
      </c>
      <c r="D148" s="195" t="s">
        <v>224</v>
      </c>
      <c r="E148" s="196" t="s">
        <v>3237</v>
      </c>
      <c r="F148" s="197" t="s">
        <v>3238</v>
      </c>
      <c r="G148" s="198" t="s">
        <v>355</v>
      </c>
      <c r="H148" s="199">
        <v>3</v>
      </c>
      <c r="I148" s="200"/>
      <c r="J148" s="201">
        <f t="shared" si="0"/>
        <v>0</v>
      </c>
      <c r="K148" s="197" t="s">
        <v>1</v>
      </c>
      <c r="L148" s="202"/>
      <c r="M148" s="203" t="s">
        <v>1</v>
      </c>
      <c r="N148" s="204" t="s">
        <v>36</v>
      </c>
      <c r="O148" s="54"/>
      <c r="P148" s="165">
        <f t="shared" si="1"/>
        <v>0</v>
      </c>
      <c r="Q148" s="165">
        <v>0</v>
      </c>
      <c r="R148" s="165">
        <f t="shared" si="2"/>
        <v>0</v>
      </c>
      <c r="S148" s="165">
        <v>0</v>
      </c>
      <c r="T148" s="166">
        <f t="shared" si="3"/>
        <v>0</v>
      </c>
      <c r="AR148" s="167" t="s">
        <v>1370</v>
      </c>
      <c r="AT148" s="167" t="s">
        <v>224</v>
      </c>
      <c r="AU148" s="167" t="s">
        <v>82</v>
      </c>
      <c r="AY148" s="16" t="s">
        <v>159</v>
      </c>
      <c r="BE148" s="168">
        <f t="shared" si="4"/>
        <v>0</v>
      </c>
      <c r="BF148" s="168">
        <f t="shared" si="5"/>
        <v>0</v>
      </c>
      <c r="BG148" s="168">
        <f t="shared" si="6"/>
        <v>0</v>
      </c>
      <c r="BH148" s="168">
        <f t="shared" si="7"/>
        <v>0</v>
      </c>
      <c r="BI148" s="168">
        <f t="shared" si="8"/>
        <v>0</v>
      </c>
      <c r="BJ148" s="16" t="s">
        <v>82</v>
      </c>
      <c r="BK148" s="168">
        <f t="shared" si="9"/>
        <v>0</v>
      </c>
      <c r="BL148" s="16" t="s">
        <v>737</v>
      </c>
      <c r="BM148" s="167" t="s">
        <v>387</v>
      </c>
    </row>
    <row r="149" spans="2:65" s="1" customFormat="1" ht="24" customHeight="1">
      <c r="B149" s="155"/>
      <c r="C149" s="195" t="s">
        <v>271</v>
      </c>
      <c r="D149" s="195" t="s">
        <v>224</v>
      </c>
      <c r="E149" s="196" t="s">
        <v>3239</v>
      </c>
      <c r="F149" s="197" t="s">
        <v>3240</v>
      </c>
      <c r="G149" s="198" t="s">
        <v>355</v>
      </c>
      <c r="H149" s="199">
        <v>1</v>
      </c>
      <c r="I149" s="200"/>
      <c r="J149" s="201">
        <f t="shared" si="0"/>
        <v>0</v>
      </c>
      <c r="K149" s="197" t="s">
        <v>1</v>
      </c>
      <c r="L149" s="202"/>
      <c r="M149" s="203" t="s">
        <v>1</v>
      </c>
      <c r="N149" s="204" t="s">
        <v>36</v>
      </c>
      <c r="O149" s="54"/>
      <c r="P149" s="165">
        <f t="shared" si="1"/>
        <v>0</v>
      </c>
      <c r="Q149" s="165">
        <v>0</v>
      </c>
      <c r="R149" s="165">
        <f t="shared" si="2"/>
        <v>0</v>
      </c>
      <c r="S149" s="165">
        <v>0</v>
      </c>
      <c r="T149" s="166">
        <f t="shared" si="3"/>
        <v>0</v>
      </c>
      <c r="AR149" s="167" t="s">
        <v>1370</v>
      </c>
      <c r="AT149" s="167" t="s">
        <v>224</v>
      </c>
      <c r="AU149" s="167" t="s">
        <v>82</v>
      </c>
      <c r="AY149" s="16" t="s">
        <v>159</v>
      </c>
      <c r="BE149" s="168">
        <f t="shared" si="4"/>
        <v>0</v>
      </c>
      <c r="BF149" s="168">
        <f t="shared" si="5"/>
        <v>0</v>
      </c>
      <c r="BG149" s="168">
        <f t="shared" si="6"/>
        <v>0</v>
      </c>
      <c r="BH149" s="168">
        <f t="shared" si="7"/>
        <v>0</v>
      </c>
      <c r="BI149" s="168">
        <f t="shared" si="8"/>
        <v>0</v>
      </c>
      <c r="BJ149" s="16" t="s">
        <v>82</v>
      </c>
      <c r="BK149" s="168">
        <f t="shared" si="9"/>
        <v>0</v>
      </c>
      <c r="BL149" s="16" t="s">
        <v>737</v>
      </c>
      <c r="BM149" s="167" t="s">
        <v>402</v>
      </c>
    </row>
    <row r="150" spans="2:65" s="1" customFormat="1" ht="24" customHeight="1">
      <c r="B150" s="155"/>
      <c r="C150" s="195" t="s">
        <v>277</v>
      </c>
      <c r="D150" s="195" t="s">
        <v>224</v>
      </c>
      <c r="E150" s="196" t="s">
        <v>3241</v>
      </c>
      <c r="F150" s="197" t="s">
        <v>3242</v>
      </c>
      <c r="G150" s="198" t="s">
        <v>355</v>
      </c>
      <c r="H150" s="199">
        <v>4</v>
      </c>
      <c r="I150" s="200"/>
      <c r="J150" s="201">
        <f t="shared" si="0"/>
        <v>0</v>
      </c>
      <c r="K150" s="197" t="s">
        <v>1</v>
      </c>
      <c r="L150" s="202"/>
      <c r="M150" s="203" t="s">
        <v>1</v>
      </c>
      <c r="N150" s="204" t="s">
        <v>36</v>
      </c>
      <c r="O150" s="54"/>
      <c r="P150" s="165">
        <f t="shared" si="1"/>
        <v>0</v>
      </c>
      <c r="Q150" s="165">
        <v>0</v>
      </c>
      <c r="R150" s="165">
        <f t="shared" si="2"/>
        <v>0</v>
      </c>
      <c r="S150" s="165">
        <v>0</v>
      </c>
      <c r="T150" s="166">
        <f t="shared" si="3"/>
        <v>0</v>
      </c>
      <c r="AR150" s="167" t="s">
        <v>1370</v>
      </c>
      <c r="AT150" s="167" t="s">
        <v>224</v>
      </c>
      <c r="AU150" s="167" t="s">
        <v>82</v>
      </c>
      <c r="AY150" s="16" t="s">
        <v>159</v>
      </c>
      <c r="BE150" s="168">
        <f t="shared" si="4"/>
        <v>0</v>
      </c>
      <c r="BF150" s="168">
        <f t="shared" si="5"/>
        <v>0</v>
      </c>
      <c r="BG150" s="168">
        <f t="shared" si="6"/>
        <v>0</v>
      </c>
      <c r="BH150" s="168">
        <f t="shared" si="7"/>
        <v>0</v>
      </c>
      <c r="BI150" s="168">
        <f t="shared" si="8"/>
        <v>0</v>
      </c>
      <c r="BJ150" s="16" t="s">
        <v>82</v>
      </c>
      <c r="BK150" s="168">
        <f t="shared" si="9"/>
        <v>0</v>
      </c>
      <c r="BL150" s="16" t="s">
        <v>737</v>
      </c>
      <c r="BM150" s="167" t="s">
        <v>412</v>
      </c>
    </row>
    <row r="151" spans="2:65" s="1" customFormat="1" ht="24" customHeight="1">
      <c r="B151" s="155"/>
      <c r="C151" s="195" t="s">
        <v>7</v>
      </c>
      <c r="D151" s="195" t="s">
        <v>224</v>
      </c>
      <c r="E151" s="196" t="s">
        <v>3243</v>
      </c>
      <c r="F151" s="197" t="s">
        <v>3244</v>
      </c>
      <c r="G151" s="198" t="s">
        <v>355</v>
      </c>
      <c r="H151" s="199">
        <v>1</v>
      </c>
      <c r="I151" s="200"/>
      <c r="J151" s="201">
        <f t="shared" si="0"/>
        <v>0</v>
      </c>
      <c r="K151" s="197" t="s">
        <v>1</v>
      </c>
      <c r="L151" s="202"/>
      <c r="M151" s="203" t="s">
        <v>1</v>
      </c>
      <c r="N151" s="204" t="s">
        <v>36</v>
      </c>
      <c r="O151" s="54"/>
      <c r="P151" s="165">
        <f t="shared" si="1"/>
        <v>0</v>
      </c>
      <c r="Q151" s="165">
        <v>0</v>
      </c>
      <c r="R151" s="165">
        <f t="shared" si="2"/>
        <v>0</v>
      </c>
      <c r="S151" s="165">
        <v>0</v>
      </c>
      <c r="T151" s="166">
        <f t="shared" si="3"/>
        <v>0</v>
      </c>
      <c r="AR151" s="167" t="s">
        <v>1370</v>
      </c>
      <c r="AT151" s="167" t="s">
        <v>224</v>
      </c>
      <c r="AU151" s="167" t="s">
        <v>82</v>
      </c>
      <c r="AY151" s="16" t="s">
        <v>159</v>
      </c>
      <c r="BE151" s="168">
        <f t="shared" si="4"/>
        <v>0</v>
      </c>
      <c r="BF151" s="168">
        <f t="shared" si="5"/>
        <v>0</v>
      </c>
      <c r="BG151" s="168">
        <f t="shared" si="6"/>
        <v>0</v>
      </c>
      <c r="BH151" s="168">
        <f t="shared" si="7"/>
        <v>0</v>
      </c>
      <c r="BI151" s="168">
        <f t="shared" si="8"/>
        <v>0</v>
      </c>
      <c r="BJ151" s="16" t="s">
        <v>82</v>
      </c>
      <c r="BK151" s="168">
        <f t="shared" si="9"/>
        <v>0</v>
      </c>
      <c r="BL151" s="16" t="s">
        <v>737</v>
      </c>
      <c r="BM151" s="167" t="s">
        <v>427</v>
      </c>
    </row>
    <row r="152" spans="2:65" s="1" customFormat="1" ht="24" customHeight="1">
      <c r="B152" s="155"/>
      <c r="C152" s="195" t="s">
        <v>290</v>
      </c>
      <c r="D152" s="195" t="s">
        <v>224</v>
      </c>
      <c r="E152" s="196" t="s">
        <v>3245</v>
      </c>
      <c r="F152" s="197" t="s">
        <v>3246</v>
      </c>
      <c r="G152" s="198" t="s">
        <v>355</v>
      </c>
      <c r="H152" s="199">
        <v>5</v>
      </c>
      <c r="I152" s="200"/>
      <c r="J152" s="201">
        <f t="shared" si="0"/>
        <v>0</v>
      </c>
      <c r="K152" s="197" t="s">
        <v>1</v>
      </c>
      <c r="L152" s="202"/>
      <c r="M152" s="203" t="s">
        <v>1</v>
      </c>
      <c r="N152" s="204" t="s">
        <v>36</v>
      </c>
      <c r="O152" s="54"/>
      <c r="P152" s="165">
        <f t="shared" si="1"/>
        <v>0</v>
      </c>
      <c r="Q152" s="165">
        <v>0</v>
      </c>
      <c r="R152" s="165">
        <f t="shared" si="2"/>
        <v>0</v>
      </c>
      <c r="S152" s="165">
        <v>0</v>
      </c>
      <c r="T152" s="166">
        <f t="shared" si="3"/>
        <v>0</v>
      </c>
      <c r="AR152" s="167" t="s">
        <v>1370</v>
      </c>
      <c r="AT152" s="167" t="s">
        <v>224</v>
      </c>
      <c r="AU152" s="167" t="s">
        <v>82</v>
      </c>
      <c r="AY152" s="16" t="s">
        <v>159</v>
      </c>
      <c r="BE152" s="168">
        <f t="shared" si="4"/>
        <v>0</v>
      </c>
      <c r="BF152" s="168">
        <f t="shared" si="5"/>
        <v>0</v>
      </c>
      <c r="BG152" s="168">
        <f t="shared" si="6"/>
        <v>0</v>
      </c>
      <c r="BH152" s="168">
        <f t="shared" si="7"/>
        <v>0</v>
      </c>
      <c r="BI152" s="168">
        <f t="shared" si="8"/>
        <v>0</v>
      </c>
      <c r="BJ152" s="16" t="s">
        <v>82</v>
      </c>
      <c r="BK152" s="168">
        <f t="shared" si="9"/>
        <v>0</v>
      </c>
      <c r="BL152" s="16" t="s">
        <v>737</v>
      </c>
      <c r="BM152" s="167" t="s">
        <v>440</v>
      </c>
    </row>
    <row r="153" spans="2:65" s="1" customFormat="1" ht="24" customHeight="1">
      <c r="B153" s="155"/>
      <c r="C153" s="195" t="s">
        <v>294</v>
      </c>
      <c r="D153" s="195" t="s">
        <v>224</v>
      </c>
      <c r="E153" s="196" t="s">
        <v>3247</v>
      </c>
      <c r="F153" s="197" t="s">
        <v>3248</v>
      </c>
      <c r="G153" s="198" t="s">
        <v>355</v>
      </c>
      <c r="H153" s="199">
        <v>1</v>
      </c>
      <c r="I153" s="200"/>
      <c r="J153" s="201">
        <f t="shared" si="0"/>
        <v>0</v>
      </c>
      <c r="K153" s="197" t="s">
        <v>1</v>
      </c>
      <c r="L153" s="202"/>
      <c r="M153" s="203" t="s">
        <v>1</v>
      </c>
      <c r="N153" s="204" t="s">
        <v>36</v>
      </c>
      <c r="O153" s="54"/>
      <c r="P153" s="165">
        <f t="shared" si="1"/>
        <v>0</v>
      </c>
      <c r="Q153" s="165">
        <v>0</v>
      </c>
      <c r="R153" s="165">
        <f t="shared" si="2"/>
        <v>0</v>
      </c>
      <c r="S153" s="165">
        <v>0</v>
      </c>
      <c r="T153" s="166">
        <f t="shared" si="3"/>
        <v>0</v>
      </c>
      <c r="AR153" s="167" t="s">
        <v>1370</v>
      </c>
      <c r="AT153" s="167" t="s">
        <v>224</v>
      </c>
      <c r="AU153" s="167" t="s">
        <v>82</v>
      </c>
      <c r="AY153" s="16" t="s">
        <v>159</v>
      </c>
      <c r="BE153" s="168">
        <f t="shared" si="4"/>
        <v>0</v>
      </c>
      <c r="BF153" s="168">
        <f t="shared" si="5"/>
        <v>0</v>
      </c>
      <c r="BG153" s="168">
        <f t="shared" si="6"/>
        <v>0</v>
      </c>
      <c r="BH153" s="168">
        <f t="shared" si="7"/>
        <v>0</v>
      </c>
      <c r="BI153" s="168">
        <f t="shared" si="8"/>
        <v>0</v>
      </c>
      <c r="BJ153" s="16" t="s">
        <v>82</v>
      </c>
      <c r="BK153" s="168">
        <f t="shared" si="9"/>
        <v>0</v>
      </c>
      <c r="BL153" s="16" t="s">
        <v>737</v>
      </c>
      <c r="BM153" s="167" t="s">
        <v>633</v>
      </c>
    </row>
    <row r="154" spans="2:65" s="1" customFormat="1" ht="16.5" customHeight="1">
      <c r="B154" s="155"/>
      <c r="C154" s="195" t="s">
        <v>299</v>
      </c>
      <c r="D154" s="195" t="s">
        <v>224</v>
      </c>
      <c r="E154" s="196" t="s">
        <v>3249</v>
      </c>
      <c r="F154" s="197" t="s">
        <v>3250</v>
      </c>
      <c r="G154" s="198" t="s">
        <v>355</v>
      </c>
      <c r="H154" s="199">
        <v>10</v>
      </c>
      <c r="I154" s="200"/>
      <c r="J154" s="201">
        <f t="shared" si="0"/>
        <v>0</v>
      </c>
      <c r="K154" s="197" t="s">
        <v>1</v>
      </c>
      <c r="L154" s="202"/>
      <c r="M154" s="203" t="s">
        <v>1</v>
      </c>
      <c r="N154" s="204" t="s">
        <v>36</v>
      </c>
      <c r="O154" s="54"/>
      <c r="P154" s="165">
        <f t="shared" si="1"/>
        <v>0</v>
      </c>
      <c r="Q154" s="165">
        <v>0</v>
      </c>
      <c r="R154" s="165">
        <f t="shared" si="2"/>
        <v>0</v>
      </c>
      <c r="S154" s="165">
        <v>0</v>
      </c>
      <c r="T154" s="166">
        <f t="shared" si="3"/>
        <v>0</v>
      </c>
      <c r="AR154" s="167" t="s">
        <v>1370</v>
      </c>
      <c r="AT154" s="167" t="s">
        <v>224</v>
      </c>
      <c r="AU154" s="167" t="s">
        <v>82</v>
      </c>
      <c r="AY154" s="16" t="s">
        <v>159</v>
      </c>
      <c r="BE154" s="168">
        <f t="shared" si="4"/>
        <v>0</v>
      </c>
      <c r="BF154" s="168">
        <f t="shared" si="5"/>
        <v>0</v>
      </c>
      <c r="BG154" s="168">
        <f t="shared" si="6"/>
        <v>0</v>
      </c>
      <c r="BH154" s="168">
        <f t="shared" si="7"/>
        <v>0</v>
      </c>
      <c r="BI154" s="168">
        <f t="shared" si="8"/>
        <v>0</v>
      </c>
      <c r="BJ154" s="16" t="s">
        <v>82</v>
      </c>
      <c r="BK154" s="168">
        <f t="shared" si="9"/>
        <v>0</v>
      </c>
      <c r="BL154" s="16" t="s">
        <v>737</v>
      </c>
      <c r="BM154" s="167" t="s">
        <v>644</v>
      </c>
    </row>
    <row r="155" spans="2:65" s="1" customFormat="1" ht="16.5" customHeight="1">
      <c r="B155" s="155"/>
      <c r="C155" s="195" t="s">
        <v>314</v>
      </c>
      <c r="D155" s="195" t="s">
        <v>224</v>
      </c>
      <c r="E155" s="196" t="s">
        <v>3251</v>
      </c>
      <c r="F155" s="197" t="s">
        <v>3252</v>
      </c>
      <c r="G155" s="198" t="s">
        <v>355</v>
      </c>
      <c r="H155" s="199">
        <v>12</v>
      </c>
      <c r="I155" s="200"/>
      <c r="J155" s="201">
        <f t="shared" si="0"/>
        <v>0</v>
      </c>
      <c r="K155" s="197" t="s">
        <v>1</v>
      </c>
      <c r="L155" s="202"/>
      <c r="M155" s="203" t="s">
        <v>1</v>
      </c>
      <c r="N155" s="204" t="s">
        <v>36</v>
      </c>
      <c r="O155" s="54"/>
      <c r="P155" s="165">
        <f t="shared" si="1"/>
        <v>0</v>
      </c>
      <c r="Q155" s="165">
        <v>0</v>
      </c>
      <c r="R155" s="165">
        <f t="shared" si="2"/>
        <v>0</v>
      </c>
      <c r="S155" s="165">
        <v>0</v>
      </c>
      <c r="T155" s="166">
        <f t="shared" si="3"/>
        <v>0</v>
      </c>
      <c r="AR155" s="167" t="s">
        <v>1370</v>
      </c>
      <c r="AT155" s="167" t="s">
        <v>224</v>
      </c>
      <c r="AU155" s="167" t="s">
        <v>82</v>
      </c>
      <c r="AY155" s="16" t="s">
        <v>159</v>
      </c>
      <c r="BE155" s="168">
        <f t="shared" si="4"/>
        <v>0</v>
      </c>
      <c r="BF155" s="168">
        <f t="shared" si="5"/>
        <v>0</v>
      </c>
      <c r="BG155" s="168">
        <f t="shared" si="6"/>
        <v>0</v>
      </c>
      <c r="BH155" s="168">
        <f t="shared" si="7"/>
        <v>0</v>
      </c>
      <c r="BI155" s="168">
        <f t="shared" si="8"/>
        <v>0</v>
      </c>
      <c r="BJ155" s="16" t="s">
        <v>82</v>
      </c>
      <c r="BK155" s="168">
        <f t="shared" si="9"/>
        <v>0</v>
      </c>
      <c r="BL155" s="16" t="s">
        <v>737</v>
      </c>
      <c r="BM155" s="167" t="s">
        <v>656</v>
      </c>
    </row>
    <row r="156" spans="2:65" s="1" customFormat="1" ht="16.5" customHeight="1">
      <c r="B156" s="155"/>
      <c r="C156" s="195" t="s">
        <v>327</v>
      </c>
      <c r="D156" s="195" t="s">
        <v>224</v>
      </c>
      <c r="E156" s="196" t="s">
        <v>3253</v>
      </c>
      <c r="F156" s="197" t="s">
        <v>3254</v>
      </c>
      <c r="G156" s="198" t="s">
        <v>355</v>
      </c>
      <c r="H156" s="199">
        <v>2</v>
      </c>
      <c r="I156" s="200"/>
      <c r="J156" s="201">
        <f t="shared" si="0"/>
        <v>0</v>
      </c>
      <c r="K156" s="197" t="s">
        <v>1</v>
      </c>
      <c r="L156" s="202"/>
      <c r="M156" s="203" t="s">
        <v>1</v>
      </c>
      <c r="N156" s="204" t="s">
        <v>36</v>
      </c>
      <c r="O156" s="54"/>
      <c r="P156" s="165">
        <f t="shared" si="1"/>
        <v>0</v>
      </c>
      <c r="Q156" s="165">
        <v>0</v>
      </c>
      <c r="R156" s="165">
        <f t="shared" si="2"/>
        <v>0</v>
      </c>
      <c r="S156" s="165">
        <v>0</v>
      </c>
      <c r="T156" s="166">
        <f t="shared" si="3"/>
        <v>0</v>
      </c>
      <c r="AR156" s="167" t="s">
        <v>1370</v>
      </c>
      <c r="AT156" s="167" t="s">
        <v>224</v>
      </c>
      <c r="AU156" s="167" t="s">
        <v>82</v>
      </c>
      <c r="AY156" s="16" t="s">
        <v>159</v>
      </c>
      <c r="BE156" s="168">
        <f t="shared" si="4"/>
        <v>0</v>
      </c>
      <c r="BF156" s="168">
        <f t="shared" si="5"/>
        <v>0</v>
      </c>
      <c r="BG156" s="168">
        <f t="shared" si="6"/>
        <v>0</v>
      </c>
      <c r="BH156" s="168">
        <f t="shared" si="7"/>
        <v>0</v>
      </c>
      <c r="BI156" s="168">
        <f t="shared" si="8"/>
        <v>0</v>
      </c>
      <c r="BJ156" s="16" t="s">
        <v>82</v>
      </c>
      <c r="BK156" s="168">
        <f t="shared" si="9"/>
        <v>0</v>
      </c>
      <c r="BL156" s="16" t="s">
        <v>737</v>
      </c>
      <c r="BM156" s="167" t="s">
        <v>668</v>
      </c>
    </row>
    <row r="157" spans="2:65" s="1" customFormat="1" ht="16.5" customHeight="1">
      <c r="B157" s="155"/>
      <c r="C157" s="195" t="s">
        <v>331</v>
      </c>
      <c r="D157" s="195" t="s">
        <v>224</v>
      </c>
      <c r="E157" s="196" t="s">
        <v>3255</v>
      </c>
      <c r="F157" s="197" t="s">
        <v>3256</v>
      </c>
      <c r="G157" s="198" t="s">
        <v>355</v>
      </c>
      <c r="H157" s="199">
        <v>2</v>
      </c>
      <c r="I157" s="200"/>
      <c r="J157" s="201">
        <f t="shared" si="0"/>
        <v>0</v>
      </c>
      <c r="K157" s="197" t="s">
        <v>1</v>
      </c>
      <c r="L157" s="202"/>
      <c r="M157" s="203" t="s">
        <v>1</v>
      </c>
      <c r="N157" s="204" t="s">
        <v>36</v>
      </c>
      <c r="O157" s="54"/>
      <c r="P157" s="165">
        <f t="shared" si="1"/>
        <v>0</v>
      </c>
      <c r="Q157" s="165">
        <v>0</v>
      </c>
      <c r="R157" s="165">
        <f t="shared" si="2"/>
        <v>0</v>
      </c>
      <c r="S157" s="165">
        <v>0</v>
      </c>
      <c r="T157" s="166">
        <f t="shared" si="3"/>
        <v>0</v>
      </c>
      <c r="AR157" s="167" t="s">
        <v>1370</v>
      </c>
      <c r="AT157" s="167" t="s">
        <v>224</v>
      </c>
      <c r="AU157" s="167" t="s">
        <v>82</v>
      </c>
      <c r="AY157" s="16" t="s">
        <v>159</v>
      </c>
      <c r="BE157" s="168">
        <f t="shared" si="4"/>
        <v>0</v>
      </c>
      <c r="BF157" s="168">
        <f t="shared" si="5"/>
        <v>0</v>
      </c>
      <c r="BG157" s="168">
        <f t="shared" si="6"/>
        <v>0</v>
      </c>
      <c r="BH157" s="168">
        <f t="shared" si="7"/>
        <v>0</v>
      </c>
      <c r="BI157" s="168">
        <f t="shared" si="8"/>
        <v>0</v>
      </c>
      <c r="BJ157" s="16" t="s">
        <v>82</v>
      </c>
      <c r="BK157" s="168">
        <f t="shared" si="9"/>
        <v>0</v>
      </c>
      <c r="BL157" s="16" t="s">
        <v>737</v>
      </c>
      <c r="BM157" s="167" t="s">
        <v>678</v>
      </c>
    </row>
    <row r="158" spans="2:65" s="1" customFormat="1" ht="16.5" customHeight="1">
      <c r="B158" s="155"/>
      <c r="C158" s="195" t="s">
        <v>343</v>
      </c>
      <c r="D158" s="195" t="s">
        <v>224</v>
      </c>
      <c r="E158" s="196" t="s">
        <v>3257</v>
      </c>
      <c r="F158" s="197" t="s">
        <v>3258</v>
      </c>
      <c r="G158" s="198" t="s">
        <v>355</v>
      </c>
      <c r="H158" s="199">
        <v>2</v>
      </c>
      <c r="I158" s="200"/>
      <c r="J158" s="201">
        <f t="shared" si="0"/>
        <v>0</v>
      </c>
      <c r="K158" s="197" t="s">
        <v>1</v>
      </c>
      <c r="L158" s="202"/>
      <c r="M158" s="203" t="s">
        <v>1</v>
      </c>
      <c r="N158" s="204" t="s">
        <v>36</v>
      </c>
      <c r="O158" s="54"/>
      <c r="P158" s="165">
        <f t="shared" si="1"/>
        <v>0</v>
      </c>
      <c r="Q158" s="165">
        <v>0</v>
      </c>
      <c r="R158" s="165">
        <f t="shared" si="2"/>
        <v>0</v>
      </c>
      <c r="S158" s="165">
        <v>0</v>
      </c>
      <c r="T158" s="166">
        <f t="shared" si="3"/>
        <v>0</v>
      </c>
      <c r="AR158" s="167" t="s">
        <v>1370</v>
      </c>
      <c r="AT158" s="167" t="s">
        <v>224</v>
      </c>
      <c r="AU158" s="167" t="s">
        <v>82</v>
      </c>
      <c r="AY158" s="16" t="s">
        <v>159</v>
      </c>
      <c r="BE158" s="168">
        <f t="shared" si="4"/>
        <v>0</v>
      </c>
      <c r="BF158" s="168">
        <f t="shared" si="5"/>
        <v>0</v>
      </c>
      <c r="BG158" s="168">
        <f t="shared" si="6"/>
        <v>0</v>
      </c>
      <c r="BH158" s="168">
        <f t="shared" si="7"/>
        <v>0</v>
      </c>
      <c r="BI158" s="168">
        <f t="shared" si="8"/>
        <v>0</v>
      </c>
      <c r="BJ158" s="16" t="s">
        <v>82</v>
      </c>
      <c r="BK158" s="168">
        <f t="shared" si="9"/>
        <v>0</v>
      </c>
      <c r="BL158" s="16" t="s">
        <v>737</v>
      </c>
      <c r="BM158" s="167" t="s">
        <v>687</v>
      </c>
    </row>
    <row r="159" spans="2:65" s="1" customFormat="1" ht="16.5" customHeight="1">
      <c r="B159" s="155"/>
      <c r="C159" s="195" t="s">
        <v>352</v>
      </c>
      <c r="D159" s="195" t="s">
        <v>224</v>
      </c>
      <c r="E159" s="196" t="s">
        <v>3259</v>
      </c>
      <c r="F159" s="197" t="s">
        <v>3260</v>
      </c>
      <c r="G159" s="198" t="s">
        <v>355</v>
      </c>
      <c r="H159" s="199">
        <v>4</v>
      </c>
      <c r="I159" s="200"/>
      <c r="J159" s="201">
        <f t="shared" si="0"/>
        <v>0</v>
      </c>
      <c r="K159" s="197" t="s">
        <v>1</v>
      </c>
      <c r="L159" s="202"/>
      <c r="M159" s="203" t="s">
        <v>1</v>
      </c>
      <c r="N159" s="204" t="s">
        <v>36</v>
      </c>
      <c r="O159" s="54"/>
      <c r="P159" s="165">
        <f t="shared" si="1"/>
        <v>0</v>
      </c>
      <c r="Q159" s="165">
        <v>0</v>
      </c>
      <c r="R159" s="165">
        <f t="shared" si="2"/>
        <v>0</v>
      </c>
      <c r="S159" s="165">
        <v>0</v>
      </c>
      <c r="T159" s="166">
        <f t="shared" si="3"/>
        <v>0</v>
      </c>
      <c r="AR159" s="167" t="s">
        <v>1370</v>
      </c>
      <c r="AT159" s="167" t="s">
        <v>224</v>
      </c>
      <c r="AU159" s="167" t="s">
        <v>82</v>
      </c>
      <c r="AY159" s="16" t="s">
        <v>159</v>
      </c>
      <c r="BE159" s="168">
        <f t="shared" si="4"/>
        <v>0</v>
      </c>
      <c r="BF159" s="168">
        <f t="shared" si="5"/>
        <v>0</v>
      </c>
      <c r="BG159" s="168">
        <f t="shared" si="6"/>
        <v>0</v>
      </c>
      <c r="BH159" s="168">
        <f t="shared" si="7"/>
        <v>0</v>
      </c>
      <c r="BI159" s="168">
        <f t="shared" si="8"/>
        <v>0</v>
      </c>
      <c r="BJ159" s="16" t="s">
        <v>82</v>
      </c>
      <c r="BK159" s="168">
        <f t="shared" si="9"/>
        <v>0</v>
      </c>
      <c r="BL159" s="16" t="s">
        <v>737</v>
      </c>
      <c r="BM159" s="167" t="s">
        <v>695</v>
      </c>
    </row>
    <row r="160" spans="2:65" s="1" customFormat="1" ht="16.5" customHeight="1">
      <c r="B160" s="155"/>
      <c r="C160" s="195" t="s">
        <v>358</v>
      </c>
      <c r="D160" s="195" t="s">
        <v>224</v>
      </c>
      <c r="E160" s="196" t="s">
        <v>3261</v>
      </c>
      <c r="F160" s="197" t="s">
        <v>3262</v>
      </c>
      <c r="G160" s="198" t="s">
        <v>355</v>
      </c>
      <c r="H160" s="199">
        <v>4</v>
      </c>
      <c r="I160" s="200"/>
      <c r="J160" s="201">
        <f t="shared" si="0"/>
        <v>0</v>
      </c>
      <c r="K160" s="197" t="s">
        <v>1</v>
      </c>
      <c r="L160" s="202"/>
      <c r="M160" s="203" t="s">
        <v>1</v>
      </c>
      <c r="N160" s="204" t="s">
        <v>36</v>
      </c>
      <c r="O160" s="54"/>
      <c r="P160" s="165">
        <f t="shared" si="1"/>
        <v>0</v>
      </c>
      <c r="Q160" s="165">
        <v>0</v>
      </c>
      <c r="R160" s="165">
        <f t="shared" si="2"/>
        <v>0</v>
      </c>
      <c r="S160" s="165">
        <v>0</v>
      </c>
      <c r="T160" s="166">
        <f t="shared" si="3"/>
        <v>0</v>
      </c>
      <c r="AR160" s="167" t="s">
        <v>1370</v>
      </c>
      <c r="AT160" s="167" t="s">
        <v>224</v>
      </c>
      <c r="AU160" s="167" t="s">
        <v>82</v>
      </c>
      <c r="AY160" s="16" t="s">
        <v>159</v>
      </c>
      <c r="BE160" s="168">
        <f t="shared" si="4"/>
        <v>0</v>
      </c>
      <c r="BF160" s="168">
        <f t="shared" si="5"/>
        <v>0</v>
      </c>
      <c r="BG160" s="168">
        <f t="shared" si="6"/>
        <v>0</v>
      </c>
      <c r="BH160" s="168">
        <f t="shared" si="7"/>
        <v>0</v>
      </c>
      <c r="BI160" s="168">
        <f t="shared" si="8"/>
        <v>0</v>
      </c>
      <c r="BJ160" s="16" t="s">
        <v>82</v>
      </c>
      <c r="BK160" s="168">
        <f t="shared" si="9"/>
        <v>0</v>
      </c>
      <c r="BL160" s="16" t="s">
        <v>737</v>
      </c>
      <c r="BM160" s="167" t="s">
        <v>705</v>
      </c>
    </row>
    <row r="161" spans="2:65" s="1" customFormat="1" ht="16.5" customHeight="1">
      <c r="B161" s="155"/>
      <c r="C161" s="195" t="s">
        <v>366</v>
      </c>
      <c r="D161" s="195" t="s">
        <v>224</v>
      </c>
      <c r="E161" s="196" t="s">
        <v>3263</v>
      </c>
      <c r="F161" s="197" t="s">
        <v>3264</v>
      </c>
      <c r="G161" s="198" t="s">
        <v>355</v>
      </c>
      <c r="H161" s="199">
        <v>12</v>
      </c>
      <c r="I161" s="200"/>
      <c r="J161" s="201">
        <f t="shared" si="0"/>
        <v>0</v>
      </c>
      <c r="K161" s="197" t="s">
        <v>1</v>
      </c>
      <c r="L161" s="202"/>
      <c r="M161" s="203" t="s">
        <v>1</v>
      </c>
      <c r="N161" s="204" t="s">
        <v>36</v>
      </c>
      <c r="O161" s="54"/>
      <c r="P161" s="165">
        <f t="shared" si="1"/>
        <v>0</v>
      </c>
      <c r="Q161" s="165">
        <v>0</v>
      </c>
      <c r="R161" s="165">
        <f t="shared" si="2"/>
        <v>0</v>
      </c>
      <c r="S161" s="165">
        <v>0</v>
      </c>
      <c r="T161" s="166">
        <f t="shared" si="3"/>
        <v>0</v>
      </c>
      <c r="AR161" s="167" t="s">
        <v>1370</v>
      </c>
      <c r="AT161" s="167" t="s">
        <v>224</v>
      </c>
      <c r="AU161" s="167" t="s">
        <v>82</v>
      </c>
      <c r="AY161" s="16" t="s">
        <v>159</v>
      </c>
      <c r="BE161" s="168">
        <f t="shared" si="4"/>
        <v>0</v>
      </c>
      <c r="BF161" s="168">
        <f t="shared" si="5"/>
        <v>0</v>
      </c>
      <c r="BG161" s="168">
        <f t="shared" si="6"/>
        <v>0</v>
      </c>
      <c r="BH161" s="168">
        <f t="shared" si="7"/>
        <v>0</v>
      </c>
      <c r="BI161" s="168">
        <f t="shared" si="8"/>
        <v>0</v>
      </c>
      <c r="BJ161" s="16" t="s">
        <v>82</v>
      </c>
      <c r="BK161" s="168">
        <f t="shared" si="9"/>
        <v>0</v>
      </c>
      <c r="BL161" s="16" t="s">
        <v>737</v>
      </c>
      <c r="BM161" s="167" t="s">
        <v>717</v>
      </c>
    </row>
    <row r="162" spans="2:65" s="1" customFormat="1" ht="16.5" customHeight="1">
      <c r="B162" s="155"/>
      <c r="C162" s="195" t="s">
        <v>372</v>
      </c>
      <c r="D162" s="195" t="s">
        <v>224</v>
      </c>
      <c r="E162" s="196" t="s">
        <v>3265</v>
      </c>
      <c r="F162" s="197" t="s">
        <v>3266</v>
      </c>
      <c r="G162" s="198" t="s">
        <v>355</v>
      </c>
      <c r="H162" s="199">
        <v>1</v>
      </c>
      <c r="I162" s="200"/>
      <c r="J162" s="201">
        <f t="shared" si="0"/>
        <v>0</v>
      </c>
      <c r="K162" s="197" t="s">
        <v>1</v>
      </c>
      <c r="L162" s="202"/>
      <c r="M162" s="203" t="s">
        <v>1</v>
      </c>
      <c r="N162" s="204" t="s">
        <v>36</v>
      </c>
      <c r="O162" s="54"/>
      <c r="P162" s="165">
        <f t="shared" si="1"/>
        <v>0</v>
      </c>
      <c r="Q162" s="165">
        <v>0</v>
      </c>
      <c r="R162" s="165">
        <f t="shared" si="2"/>
        <v>0</v>
      </c>
      <c r="S162" s="165">
        <v>0</v>
      </c>
      <c r="T162" s="166">
        <f t="shared" si="3"/>
        <v>0</v>
      </c>
      <c r="AR162" s="167" t="s">
        <v>1370</v>
      </c>
      <c r="AT162" s="167" t="s">
        <v>224</v>
      </c>
      <c r="AU162" s="167" t="s">
        <v>82</v>
      </c>
      <c r="AY162" s="16" t="s">
        <v>159</v>
      </c>
      <c r="BE162" s="168">
        <f t="shared" si="4"/>
        <v>0</v>
      </c>
      <c r="BF162" s="168">
        <f t="shared" si="5"/>
        <v>0</v>
      </c>
      <c r="BG162" s="168">
        <f t="shared" si="6"/>
        <v>0</v>
      </c>
      <c r="BH162" s="168">
        <f t="shared" si="7"/>
        <v>0</v>
      </c>
      <c r="BI162" s="168">
        <f t="shared" si="8"/>
        <v>0</v>
      </c>
      <c r="BJ162" s="16" t="s">
        <v>82</v>
      </c>
      <c r="BK162" s="168">
        <f t="shared" si="9"/>
        <v>0</v>
      </c>
      <c r="BL162" s="16" t="s">
        <v>737</v>
      </c>
      <c r="BM162" s="167" t="s">
        <v>727</v>
      </c>
    </row>
    <row r="163" spans="2:65" s="1" customFormat="1" ht="16.5" customHeight="1">
      <c r="B163" s="155"/>
      <c r="C163" s="195" t="s">
        <v>377</v>
      </c>
      <c r="D163" s="195" t="s">
        <v>224</v>
      </c>
      <c r="E163" s="196" t="s">
        <v>3267</v>
      </c>
      <c r="F163" s="197" t="s">
        <v>3268</v>
      </c>
      <c r="G163" s="198" t="s">
        <v>355</v>
      </c>
      <c r="H163" s="199">
        <v>1</v>
      </c>
      <c r="I163" s="200"/>
      <c r="J163" s="201">
        <f t="shared" si="0"/>
        <v>0</v>
      </c>
      <c r="K163" s="197" t="s">
        <v>1</v>
      </c>
      <c r="L163" s="202"/>
      <c r="M163" s="203" t="s">
        <v>1</v>
      </c>
      <c r="N163" s="204" t="s">
        <v>36</v>
      </c>
      <c r="O163" s="54"/>
      <c r="P163" s="165">
        <f t="shared" si="1"/>
        <v>0</v>
      </c>
      <c r="Q163" s="165">
        <v>0</v>
      </c>
      <c r="R163" s="165">
        <f t="shared" si="2"/>
        <v>0</v>
      </c>
      <c r="S163" s="165">
        <v>0</v>
      </c>
      <c r="T163" s="166">
        <f t="shared" si="3"/>
        <v>0</v>
      </c>
      <c r="AR163" s="167" t="s">
        <v>1370</v>
      </c>
      <c r="AT163" s="167" t="s">
        <v>224</v>
      </c>
      <c r="AU163" s="167" t="s">
        <v>82</v>
      </c>
      <c r="AY163" s="16" t="s">
        <v>159</v>
      </c>
      <c r="BE163" s="168">
        <f t="shared" si="4"/>
        <v>0</v>
      </c>
      <c r="BF163" s="168">
        <f t="shared" si="5"/>
        <v>0</v>
      </c>
      <c r="BG163" s="168">
        <f t="shared" si="6"/>
        <v>0</v>
      </c>
      <c r="BH163" s="168">
        <f t="shared" si="7"/>
        <v>0</v>
      </c>
      <c r="BI163" s="168">
        <f t="shared" si="8"/>
        <v>0</v>
      </c>
      <c r="BJ163" s="16" t="s">
        <v>82</v>
      </c>
      <c r="BK163" s="168">
        <f t="shared" si="9"/>
        <v>0</v>
      </c>
      <c r="BL163" s="16" t="s">
        <v>737</v>
      </c>
      <c r="BM163" s="167" t="s">
        <v>737</v>
      </c>
    </row>
    <row r="164" spans="2:65" s="1" customFormat="1" ht="16.5" customHeight="1">
      <c r="B164" s="155"/>
      <c r="C164" s="195" t="s">
        <v>381</v>
      </c>
      <c r="D164" s="195" t="s">
        <v>224</v>
      </c>
      <c r="E164" s="196" t="s">
        <v>3269</v>
      </c>
      <c r="F164" s="197" t="s">
        <v>3270</v>
      </c>
      <c r="G164" s="198" t="s">
        <v>355</v>
      </c>
      <c r="H164" s="199">
        <v>1</v>
      </c>
      <c r="I164" s="200"/>
      <c r="J164" s="201">
        <f t="shared" si="0"/>
        <v>0</v>
      </c>
      <c r="K164" s="197" t="s">
        <v>1</v>
      </c>
      <c r="L164" s="202"/>
      <c r="M164" s="203" t="s">
        <v>1</v>
      </c>
      <c r="N164" s="204" t="s">
        <v>36</v>
      </c>
      <c r="O164" s="54"/>
      <c r="P164" s="165">
        <f t="shared" si="1"/>
        <v>0</v>
      </c>
      <c r="Q164" s="165">
        <v>0</v>
      </c>
      <c r="R164" s="165">
        <f t="shared" si="2"/>
        <v>0</v>
      </c>
      <c r="S164" s="165">
        <v>0</v>
      </c>
      <c r="T164" s="166">
        <f t="shared" si="3"/>
        <v>0</v>
      </c>
      <c r="AR164" s="167" t="s">
        <v>1370</v>
      </c>
      <c r="AT164" s="167" t="s">
        <v>224</v>
      </c>
      <c r="AU164" s="167" t="s">
        <v>82</v>
      </c>
      <c r="AY164" s="16" t="s">
        <v>159</v>
      </c>
      <c r="BE164" s="168">
        <f t="shared" si="4"/>
        <v>0</v>
      </c>
      <c r="BF164" s="168">
        <f t="shared" si="5"/>
        <v>0</v>
      </c>
      <c r="BG164" s="168">
        <f t="shared" si="6"/>
        <v>0</v>
      </c>
      <c r="BH164" s="168">
        <f t="shared" si="7"/>
        <v>0</v>
      </c>
      <c r="BI164" s="168">
        <f t="shared" si="8"/>
        <v>0</v>
      </c>
      <c r="BJ164" s="16" t="s">
        <v>82</v>
      </c>
      <c r="BK164" s="168">
        <f t="shared" si="9"/>
        <v>0</v>
      </c>
      <c r="BL164" s="16" t="s">
        <v>737</v>
      </c>
      <c r="BM164" s="167" t="s">
        <v>747</v>
      </c>
    </row>
    <row r="165" spans="2:65" s="1" customFormat="1" ht="16.5" customHeight="1">
      <c r="B165" s="155"/>
      <c r="C165" s="195" t="s">
        <v>387</v>
      </c>
      <c r="D165" s="195" t="s">
        <v>224</v>
      </c>
      <c r="E165" s="196" t="s">
        <v>3271</v>
      </c>
      <c r="F165" s="197" t="s">
        <v>3272</v>
      </c>
      <c r="G165" s="198" t="s">
        <v>355</v>
      </c>
      <c r="H165" s="199">
        <v>7</v>
      </c>
      <c r="I165" s="200"/>
      <c r="J165" s="201">
        <f t="shared" si="0"/>
        <v>0</v>
      </c>
      <c r="K165" s="197" t="s">
        <v>1</v>
      </c>
      <c r="L165" s="202"/>
      <c r="M165" s="203" t="s">
        <v>1</v>
      </c>
      <c r="N165" s="204" t="s">
        <v>36</v>
      </c>
      <c r="O165" s="54"/>
      <c r="P165" s="165">
        <f t="shared" si="1"/>
        <v>0</v>
      </c>
      <c r="Q165" s="165">
        <v>0</v>
      </c>
      <c r="R165" s="165">
        <f t="shared" si="2"/>
        <v>0</v>
      </c>
      <c r="S165" s="165">
        <v>0</v>
      </c>
      <c r="T165" s="166">
        <f t="shared" si="3"/>
        <v>0</v>
      </c>
      <c r="AR165" s="167" t="s">
        <v>1370</v>
      </c>
      <c r="AT165" s="167" t="s">
        <v>224</v>
      </c>
      <c r="AU165" s="167" t="s">
        <v>82</v>
      </c>
      <c r="AY165" s="16" t="s">
        <v>159</v>
      </c>
      <c r="BE165" s="168">
        <f t="shared" si="4"/>
        <v>0</v>
      </c>
      <c r="BF165" s="168">
        <f t="shared" si="5"/>
        <v>0</v>
      </c>
      <c r="BG165" s="168">
        <f t="shared" si="6"/>
        <v>0</v>
      </c>
      <c r="BH165" s="168">
        <f t="shared" si="7"/>
        <v>0</v>
      </c>
      <c r="BI165" s="168">
        <f t="shared" si="8"/>
        <v>0</v>
      </c>
      <c r="BJ165" s="16" t="s">
        <v>82</v>
      </c>
      <c r="BK165" s="168">
        <f t="shared" si="9"/>
        <v>0</v>
      </c>
      <c r="BL165" s="16" t="s">
        <v>737</v>
      </c>
      <c r="BM165" s="167" t="s">
        <v>757</v>
      </c>
    </row>
    <row r="166" spans="2:65" s="1" customFormat="1" ht="24" customHeight="1">
      <c r="B166" s="155"/>
      <c r="C166" s="195" t="s">
        <v>396</v>
      </c>
      <c r="D166" s="195" t="s">
        <v>224</v>
      </c>
      <c r="E166" s="196" t="s">
        <v>3273</v>
      </c>
      <c r="F166" s="197" t="s">
        <v>3274</v>
      </c>
      <c r="G166" s="198" t="s">
        <v>355</v>
      </c>
      <c r="H166" s="199">
        <v>2</v>
      </c>
      <c r="I166" s="200"/>
      <c r="J166" s="201">
        <f t="shared" si="0"/>
        <v>0</v>
      </c>
      <c r="K166" s="197" t="s">
        <v>1</v>
      </c>
      <c r="L166" s="202"/>
      <c r="M166" s="203" t="s">
        <v>1</v>
      </c>
      <c r="N166" s="204" t="s">
        <v>36</v>
      </c>
      <c r="O166" s="54"/>
      <c r="P166" s="165">
        <f t="shared" si="1"/>
        <v>0</v>
      </c>
      <c r="Q166" s="165">
        <v>0</v>
      </c>
      <c r="R166" s="165">
        <f t="shared" si="2"/>
        <v>0</v>
      </c>
      <c r="S166" s="165">
        <v>0</v>
      </c>
      <c r="T166" s="166">
        <f t="shared" si="3"/>
        <v>0</v>
      </c>
      <c r="AR166" s="167" t="s">
        <v>1370</v>
      </c>
      <c r="AT166" s="167" t="s">
        <v>224</v>
      </c>
      <c r="AU166" s="167" t="s">
        <v>82</v>
      </c>
      <c r="AY166" s="16" t="s">
        <v>159</v>
      </c>
      <c r="BE166" s="168">
        <f t="shared" si="4"/>
        <v>0</v>
      </c>
      <c r="BF166" s="168">
        <f t="shared" si="5"/>
        <v>0</v>
      </c>
      <c r="BG166" s="168">
        <f t="shared" si="6"/>
        <v>0</v>
      </c>
      <c r="BH166" s="168">
        <f t="shared" si="7"/>
        <v>0</v>
      </c>
      <c r="BI166" s="168">
        <f t="shared" si="8"/>
        <v>0</v>
      </c>
      <c r="BJ166" s="16" t="s">
        <v>82</v>
      </c>
      <c r="BK166" s="168">
        <f t="shared" si="9"/>
        <v>0</v>
      </c>
      <c r="BL166" s="16" t="s">
        <v>737</v>
      </c>
      <c r="BM166" s="167" t="s">
        <v>769</v>
      </c>
    </row>
    <row r="167" spans="2:65" s="1" customFormat="1" ht="24" customHeight="1">
      <c r="B167" s="155"/>
      <c r="C167" s="195" t="s">
        <v>402</v>
      </c>
      <c r="D167" s="195" t="s">
        <v>224</v>
      </c>
      <c r="E167" s="196" t="s">
        <v>3275</v>
      </c>
      <c r="F167" s="197" t="s">
        <v>3276</v>
      </c>
      <c r="G167" s="198" t="s">
        <v>355</v>
      </c>
      <c r="H167" s="199">
        <v>1</v>
      </c>
      <c r="I167" s="200"/>
      <c r="J167" s="201">
        <f t="shared" si="0"/>
        <v>0</v>
      </c>
      <c r="K167" s="197" t="s">
        <v>1</v>
      </c>
      <c r="L167" s="202"/>
      <c r="M167" s="203" t="s">
        <v>1</v>
      </c>
      <c r="N167" s="204" t="s">
        <v>36</v>
      </c>
      <c r="O167" s="54"/>
      <c r="P167" s="165">
        <f t="shared" si="1"/>
        <v>0</v>
      </c>
      <c r="Q167" s="165">
        <v>0</v>
      </c>
      <c r="R167" s="165">
        <f t="shared" si="2"/>
        <v>0</v>
      </c>
      <c r="S167" s="165">
        <v>0</v>
      </c>
      <c r="T167" s="166">
        <f t="shared" si="3"/>
        <v>0</v>
      </c>
      <c r="AR167" s="167" t="s">
        <v>1370</v>
      </c>
      <c r="AT167" s="167" t="s">
        <v>224</v>
      </c>
      <c r="AU167" s="167" t="s">
        <v>82</v>
      </c>
      <c r="AY167" s="16" t="s">
        <v>159</v>
      </c>
      <c r="BE167" s="168">
        <f t="shared" si="4"/>
        <v>0</v>
      </c>
      <c r="BF167" s="168">
        <f t="shared" si="5"/>
        <v>0</v>
      </c>
      <c r="BG167" s="168">
        <f t="shared" si="6"/>
        <v>0</v>
      </c>
      <c r="BH167" s="168">
        <f t="shared" si="7"/>
        <v>0</v>
      </c>
      <c r="BI167" s="168">
        <f t="shared" si="8"/>
        <v>0</v>
      </c>
      <c r="BJ167" s="16" t="s">
        <v>82</v>
      </c>
      <c r="BK167" s="168">
        <f t="shared" si="9"/>
        <v>0</v>
      </c>
      <c r="BL167" s="16" t="s">
        <v>737</v>
      </c>
      <c r="BM167" s="167" t="s">
        <v>777</v>
      </c>
    </row>
    <row r="168" spans="2:65" s="1" customFormat="1" ht="16.5" customHeight="1">
      <c r="B168" s="155"/>
      <c r="C168" s="195" t="s">
        <v>408</v>
      </c>
      <c r="D168" s="195" t="s">
        <v>224</v>
      </c>
      <c r="E168" s="196" t="s">
        <v>3277</v>
      </c>
      <c r="F168" s="197" t="s">
        <v>3278</v>
      </c>
      <c r="G168" s="198" t="s">
        <v>355</v>
      </c>
      <c r="H168" s="199">
        <v>7</v>
      </c>
      <c r="I168" s="200"/>
      <c r="J168" s="201">
        <f t="shared" si="0"/>
        <v>0</v>
      </c>
      <c r="K168" s="197" t="s">
        <v>1</v>
      </c>
      <c r="L168" s="202"/>
      <c r="M168" s="203" t="s">
        <v>1</v>
      </c>
      <c r="N168" s="204" t="s">
        <v>36</v>
      </c>
      <c r="O168" s="54"/>
      <c r="P168" s="165">
        <f t="shared" si="1"/>
        <v>0</v>
      </c>
      <c r="Q168" s="165">
        <v>0</v>
      </c>
      <c r="R168" s="165">
        <f t="shared" si="2"/>
        <v>0</v>
      </c>
      <c r="S168" s="165">
        <v>0</v>
      </c>
      <c r="T168" s="166">
        <f t="shared" si="3"/>
        <v>0</v>
      </c>
      <c r="AR168" s="167" t="s">
        <v>1370</v>
      </c>
      <c r="AT168" s="167" t="s">
        <v>224</v>
      </c>
      <c r="AU168" s="167" t="s">
        <v>82</v>
      </c>
      <c r="AY168" s="16" t="s">
        <v>159</v>
      </c>
      <c r="BE168" s="168">
        <f t="shared" si="4"/>
        <v>0</v>
      </c>
      <c r="BF168" s="168">
        <f t="shared" si="5"/>
        <v>0</v>
      </c>
      <c r="BG168" s="168">
        <f t="shared" si="6"/>
        <v>0</v>
      </c>
      <c r="BH168" s="168">
        <f t="shared" si="7"/>
        <v>0</v>
      </c>
      <c r="BI168" s="168">
        <f t="shared" si="8"/>
        <v>0</v>
      </c>
      <c r="BJ168" s="16" t="s">
        <v>82</v>
      </c>
      <c r="BK168" s="168">
        <f t="shared" si="9"/>
        <v>0</v>
      </c>
      <c r="BL168" s="16" t="s">
        <v>737</v>
      </c>
      <c r="BM168" s="167" t="s">
        <v>787</v>
      </c>
    </row>
    <row r="169" spans="2:65" s="1" customFormat="1" ht="24" customHeight="1">
      <c r="B169" s="155"/>
      <c r="C169" s="195" t="s">
        <v>412</v>
      </c>
      <c r="D169" s="195" t="s">
        <v>224</v>
      </c>
      <c r="E169" s="196" t="s">
        <v>3279</v>
      </c>
      <c r="F169" s="197" t="s">
        <v>3280</v>
      </c>
      <c r="G169" s="198" t="s">
        <v>355</v>
      </c>
      <c r="H169" s="199">
        <v>2</v>
      </c>
      <c r="I169" s="200"/>
      <c r="J169" s="201">
        <f t="shared" si="0"/>
        <v>0</v>
      </c>
      <c r="K169" s="197" t="s">
        <v>1</v>
      </c>
      <c r="L169" s="202"/>
      <c r="M169" s="203" t="s">
        <v>1</v>
      </c>
      <c r="N169" s="204" t="s">
        <v>36</v>
      </c>
      <c r="O169" s="54"/>
      <c r="P169" s="165">
        <f t="shared" si="1"/>
        <v>0</v>
      </c>
      <c r="Q169" s="165">
        <v>0</v>
      </c>
      <c r="R169" s="165">
        <f t="shared" si="2"/>
        <v>0</v>
      </c>
      <c r="S169" s="165">
        <v>0</v>
      </c>
      <c r="T169" s="166">
        <f t="shared" si="3"/>
        <v>0</v>
      </c>
      <c r="AR169" s="167" t="s">
        <v>1370</v>
      </c>
      <c r="AT169" s="167" t="s">
        <v>224</v>
      </c>
      <c r="AU169" s="167" t="s">
        <v>82</v>
      </c>
      <c r="AY169" s="16" t="s">
        <v>159</v>
      </c>
      <c r="BE169" s="168">
        <f t="shared" si="4"/>
        <v>0</v>
      </c>
      <c r="BF169" s="168">
        <f t="shared" si="5"/>
        <v>0</v>
      </c>
      <c r="BG169" s="168">
        <f t="shared" si="6"/>
        <v>0</v>
      </c>
      <c r="BH169" s="168">
        <f t="shared" si="7"/>
        <v>0</v>
      </c>
      <c r="BI169" s="168">
        <f t="shared" si="8"/>
        <v>0</v>
      </c>
      <c r="BJ169" s="16" t="s">
        <v>82</v>
      </c>
      <c r="BK169" s="168">
        <f t="shared" si="9"/>
        <v>0</v>
      </c>
      <c r="BL169" s="16" t="s">
        <v>737</v>
      </c>
      <c r="BM169" s="167" t="s">
        <v>797</v>
      </c>
    </row>
    <row r="170" spans="2:65" s="1" customFormat="1" ht="24" customHeight="1">
      <c r="B170" s="155"/>
      <c r="C170" s="195" t="s">
        <v>419</v>
      </c>
      <c r="D170" s="195" t="s">
        <v>224</v>
      </c>
      <c r="E170" s="196" t="s">
        <v>3281</v>
      </c>
      <c r="F170" s="197" t="s">
        <v>3282</v>
      </c>
      <c r="G170" s="198" t="s">
        <v>355</v>
      </c>
      <c r="H170" s="199">
        <v>1</v>
      </c>
      <c r="I170" s="200"/>
      <c r="J170" s="201">
        <f t="shared" si="0"/>
        <v>0</v>
      </c>
      <c r="K170" s="197" t="s">
        <v>1</v>
      </c>
      <c r="L170" s="202"/>
      <c r="M170" s="203" t="s">
        <v>1</v>
      </c>
      <c r="N170" s="204" t="s">
        <v>36</v>
      </c>
      <c r="O170" s="54"/>
      <c r="P170" s="165">
        <f t="shared" si="1"/>
        <v>0</v>
      </c>
      <c r="Q170" s="165">
        <v>0</v>
      </c>
      <c r="R170" s="165">
        <f t="shared" si="2"/>
        <v>0</v>
      </c>
      <c r="S170" s="165">
        <v>0</v>
      </c>
      <c r="T170" s="166">
        <f t="shared" si="3"/>
        <v>0</v>
      </c>
      <c r="AR170" s="167" t="s">
        <v>1370</v>
      </c>
      <c r="AT170" s="167" t="s">
        <v>224</v>
      </c>
      <c r="AU170" s="167" t="s">
        <v>82</v>
      </c>
      <c r="AY170" s="16" t="s">
        <v>159</v>
      </c>
      <c r="BE170" s="168">
        <f t="shared" si="4"/>
        <v>0</v>
      </c>
      <c r="BF170" s="168">
        <f t="shared" si="5"/>
        <v>0</v>
      </c>
      <c r="BG170" s="168">
        <f t="shared" si="6"/>
        <v>0</v>
      </c>
      <c r="BH170" s="168">
        <f t="shared" si="7"/>
        <v>0</v>
      </c>
      <c r="BI170" s="168">
        <f t="shared" si="8"/>
        <v>0</v>
      </c>
      <c r="BJ170" s="16" t="s">
        <v>82</v>
      </c>
      <c r="BK170" s="168">
        <f t="shared" si="9"/>
        <v>0</v>
      </c>
      <c r="BL170" s="16" t="s">
        <v>737</v>
      </c>
      <c r="BM170" s="167" t="s">
        <v>805</v>
      </c>
    </row>
    <row r="171" spans="2:65" s="1" customFormat="1" ht="16.5" customHeight="1">
      <c r="B171" s="155"/>
      <c r="C171" s="195" t="s">
        <v>427</v>
      </c>
      <c r="D171" s="195" t="s">
        <v>224</v>
      </c>
      <c r="E171" s="196" t="s">
        <v>3283</v>
      </c>
      <c r="F171" s="197" t="s">
        <v>3284</v>
      </c>
      <c r="G171" s="198" t="s">
        <v>355</v>
      </c>
      <c r="H171" s="199">
        <v>2</v>
      </c>
      <c r="I171" s="200"/>
      <c r="J171" s="201">
        <f t="shared" si="0"/>
        <v>0</v>
      </c>
      <c r="K171" s="197" t="s">
        <v>1</v>
      </c>
      <c r="L171" s="202"/>
      <c r="M171" s="203" t="s">
        <v>1</v>
      </c>
      <c r="N171" s="204" t="s">
        <v>36</v>
      </c>
      <c r="O171" s="54"/>
      <c r="P171" s="165">
        <f t="shared" si="1"/>
        <v>0</v>
      </c>
      <c r="Q171" s="165">
        <v>0</v>
      </c>
      <c r="R171" s="165">
        <f t="shared" si="2"/>
        <v>0</v>
      </c>
      <c r="S171" s="165">
        <v>0</v>
      </c>
      <c r="T171" s="166">
        <f t="shared" si="3"/>
        <v>0</v>
      </c>
      <c r="AR171" s="167" t="s">
        <v>1370</v>
      </c>
      <c r="AT171" s="167" t="s">
        <v>224</v>
      </c>
      <c r="AU171" s="167" t="s">
        <v>82</v>
      </c>
      <c r="AY171" s="16" t="s">
        <v>159</v>
      </c>
      <c r="BE171" s="168">
        <f t="shared" si="4"/>
        <v>0</v>
      </c>
      <c r="BF171" s="168">
        <f t="shared" si="5"/>
        <v>0</v>
      </c>
      <c r="BG171" s="168">
        <f t="shared" si="6"/>
        <v>0</v>
      </c>
      <c r="BH171" s="168">
        <f t="shared" si="7"/>
        <v>0</v>
      </c>
      <c r="BI171" s="168">
        <f t="shared" si="8"/>
        <v>0</v>
      </c>
      <c r="BJ171" s="16" t="s">
        <v>82</v>
      </c>
      <c r="BK171" s="168">
        <f t="shared" si="9"/>
        <v>0</v>
      </c>
      <c r="BL171" s="16" t="s">
        <v>737</v>
      </c>
      <c r="BM171" s="167" t="s">
        <v>816</v>
      </c>
    </row>
    <row r="172" spans="2:65" s="1" customFormat="1" ht="16.5" customHeight="1">
      <c r="B172" s="155"/>
      <c r="C172" s="195" t="s">
        <v>433</v>
      </c>
      <c r="D172" s="195" t="s">
        <v>224</v>
      </c>
      <c r="E172" s="196" t="s">
        <v>3285</v>
      </c>
      <c r="F172" s="197" t="s">
        <v>3286</v>
      </c>
      <c r="G172" s="198" t="s">
        <v>355</v>
      </c>
      <c r="H172" s="199">
        <v>2</v>
      </c>
      <c r="I172" s="200"/>
      <c r="J172" s="201">
        <f t="shared" si="0"/>
        <v>0</v>
      </c>
      <c r="K172" s="197" t="s">
        <v>1</v>
      </c>
      <c r="L172" s="202"/>
      <c r="M172" s="203" t="s">
        <v>1</v>
      </c>
      <c r="N172" s="204" t="s">
        <v>36</v>
      </c>
      <c r="O172" s="54"/>
      <c r="P172" s="165">
        <f t="shared" si="1"/>
        <v>0</v>
      </c>
      <c r="Q172" s="165">
        <v>0</v>
      </c>
      <c r="R172" s="165">
        <f t="shared" si="2"/>
        <v>0</v>
      </c>
      <c r="S172" s="165">
        <v>0</v>
      </c>
      <c r="T172" s="166">
        <f t="shared" si="3"/>
        <v>0</v>
      </c>
      <c r="AR172" s="167" t="s">
        <v>1370</v>
      </c>
      <c r="AT172" s="167" t="s">
        <v>224</v>
      </c>
      <c r="AU172" s="167" t="s">
        <v>82</v>
      </c>
      <c r="AY172" s="16" t="s">
        <v>159</v>
      </c>
      <c r="BE172" s="168">
        <f t="shared" si="4"/>
        <v>0</v>
      </c>
      <c r="BF172" s="168">
        <f t="shared" si="5"/>
        <v>0</v>
      </c>
      <c r="BG172" s="168">
        <f t="shared" si="6"/>
        <v>0</v>
      </c>
      <c r="BH172" s="168">
        <f t="shared" si="7"/>
        <v>0</v>
      </c>
      <c r="BI172" s="168">
        <f t="shared" si="8"/>
        <v>0</v>
      </c>
      <c r="BJ172" s="16" t="s">
        <v>82</v>
      </c>
      <c r="BK172" s="168">
        <f t="shared" si="9"/>
        <v>0</v>
      </c>
      <c r="BL172" s="16" t="s">
        <v>737</v>
      </c>
      <c r="BM172" s="167" t="s">
        <v>826</v>
      </c>
    </row>
    <row r="173" spans="2:65" s="1" customFormat="1" ht="16.5" customHeight="1">
      <c r="B173" s="155"/>
      <c r="C173" s="195" t="s">
        <v>440</v>
      </c>
      <c r="D173" s="195" t="s">
        <v>224</v>
      </c>
      <c r="E173" s="196" t="s">
        <v>3287</v>
      </c>
      <c r="F173" s="197" t="s">
        <v>3288</v>
      </c>
      <c r="G173" s="198" t="s">
        <v>355</v>
      </c>
      <c r="H173" s="199">
        <v>1</v>
      </c>
      <c r="I173" s="200"/>
      <c r="J173" s="201">
        <f t="shared" ref="J173:J204" si="10">ROUND(I173*H173,2)</f>
        <v>0</v>
      </c>
      <c r="K173" s="197" t="s">
        <v>1</v>
      </c>
      <c r="L173" s="202"/>
      <c r="M173" s="203" t="s">
        <v>1</v>
      </c>
      <c r="N173" s="204" t="s">
        <v>36</v>
      </c>
      <c r="O173" s="54"/>
      <c r="P173" s="165">
        <f t="shared" ref="P173:P204" si="11">O173*H173</f>
        <v>0</v>
      </c>
      <c r="Q173" s="165">
        <v>0</v>
      </c>
      <c r="R173" s="165">
        <f t="shared" ref="R173:R204" si="12">Q173*H173</f>
        <v>0</v>
      </c>
      <c r="S173" s="165">
        <v>0</v>
      </c>
      <c r="T173" s="166">
        <f t="shared" ref="T173:T204" si="13">S173*H173</f>
        <v>0</v>
      </c>
      <c r="AR173" s="167" t="s">
        <v>1370</v>
      </c>
      <c r="AT173" s="167" t="s">
        <v>224</v>
      </c>
      <c r="AU173" s="167" t="s">
        <v>82</v>
      </c>
      <c r="AY173" s="16" t="s">
        <v>159</v>
      </c>
      <c r="BE173" s="168">
        <f t="shared" ref="BE173:BE204" si="14">IF(N173="základná",J173,0)</f>
        <v>0</v>
      </c>
      <c r="BF173" s="168">
        <f t="shared" ref="BF173:BF204" si="15">IF(N173="znížená",J173,0)</f>
        <v>0</v>
      </c>
      <c r="BG173" s="168">
        <f t="shared" ref="BG173:BG204" si="16">IF(N173="zákl. prenesená",J173,0)</f>
        <v>0</v>
      </c>
      <c r="BH173" s="168">
        <f t="shared" ref="BH173:BH204" si="17">IF(N173="zníž. prenesená",J173,0)</f>
        <v>0</v>
      </c>
      <c r="BI173" s="168">
        <f t="shared" ref="BI173:BI204" si="18">IF(N173="nulová",J173,0)</f>
        <v>0</v>
      </c>
      <c r="BJ173" s="16" t="s">
        <v>82</v>
      </c>
      <c r="BK173" s="168">
        <f t="shared" ref="BK173:BK204" si="19">ROUND(I173*H173,2)</f>
        <v>0</v>
      </c>
      <c r="BL173" s="16" t="s">
        <v>737</v>
      </c>
      <c r="BM173" s="167" t="s">
        <v>834</v>
      </c>
    </row>
    <row r="174" spans="2:65" s="1" customFormat="1" ht="16.5" customHeight="1">
      <c r="B174" s="155"/>
      <c r="C174" s="195" t="s">
        <v>446</v>
      </c>
      <c r="D174" s="195" t="s">
        <v>224</v>
      </c>
      <c r="E174" s="196" t="s">
        <v>3289</v>
      </c>
      <c r="F174" s="197" t="s">
        <v>3290</v>
      </c>
      <c r="G174" s="198" t="s">
        <v>355</v>
      </c>
      <c r="H174" s="199">
        <v>1</v>
      </c>
      <c r="I174" s="200"/>
      <c r="J174" s="201">
        <f t="shared" si="10"/>
        <v>0</v>
      </c>
      <c r="K174" s="197" t="s">
        <v>1</v>
      </c>
      <c r="L174" s="202"/>
      <c r="M174" s="203" t="s">
        <v>1</v>
      </c>
      <c r="N174" s="204" t="s">
        <v>36</v>
      </c>
      <c r="O174" s="54"/>
      <c r="P174" s="165">
        <f t="shared" si="11"/>
        <v>0</v>
      </c>
      <c r="Q174" s="165">
        <v>0</v>
      </c>
      <c r="R174" s="165">
        <f t="shared" si="12"/>
        <v>0</v>
      </c>
      <c r="S174" s="165">
        <v>0</v>
      </c>
      <c r="T174" s="166">
        <f t="shared" si="13"/>
        <v>0</v>
      </c>
      <c r="AR174" s="167" t="s">
        <v>1370</v>
      </c>
      <c r="AT174" s="167" t="s">
        <v>224</v>
      </c>
      <c r="AU174" s="167" t="s">
        <v>82</v>
      </c>
      <c r="AY174" s="16" t="s">
        <v>159</v>
      </c>
      <c r="BE174" s="168">
        <f t="shared" si="14"/>
        <v>0</v>
      </c>
      <c r="BF174" s="168">
        <f t="shared" si="15"/>
        <v>0</v>
      </c>
      <c r="BG174" s="168">
        <f t="shared" si="16"/>
        <v>0</v>
      </c>
      <c r="BH174" s="168">
        <f t="shared" si="17"/>
        <v>0</v>
      </c>
      <c r="BI174" s="168">
        <f t="shared" si="18"/>
        <v>0</v>
      </c>
      <c r="BJ174" s="16" t="s">
        <v>82</v>
      </c>
      <c r="BK174" s="168">
        <f t="shared" si="19"/>
        <v>0</v>
      </c>
      <c r="BL174" s="16" t="s">
        <v>737</v>
      </c>
      <c r="BM174" s="167" t="s">
        <v>843</v>
      </c>
    </row>
    <row r="175" spans="2:65" s="1" customFormat="1" ht="16.5" customHeight="1">
      <c r="B175" s="155"/>
      <c r="C175" s="195" t="s">
        <v>633</v>
      </c>
      <c r="D175" s="195" t="s">
        <v>224</v>
      </c>
      <c r="E175" s="196" t="s">
        <v>3291</v>
      </c>
      <c r="F175" s="197" t="s">
        <v>3292</v>
      </c>
      <c r="G175" s="198" t="s">
        <v>355</v>
      </c>
      <c r="H175" s="199">
        <v>2</v>
      </c>
      <c r="I175" s="200"/>
      <c r="J175" s="201">
        <f t="shared" si="10"/>
        <v>0</v>
      </c>
      <c r="K175" s="197" t="s">
        <v>1</v>
      </c>
      <c r="L175" s="202"/>
      <c r="M175" s="203" t="s">
        <v>1</v>
      </c>
      <c r="N175" s="204" t="s">
        <v>36</v>
      </c>
      <c r="O175" s="54"/>
      <c r="P175" s="165">
        <f t="shared" si="11"/>
        <v>0</v>
      </c>
      <c r="Q175" s="165">
        <v>0</v>
      </c>
      <c r="R175" s="165">
        <f t="shared" si="12"/>
        <v>0</v>
      </c>
      <c r="S175" s="165">
        <v>0</v>
      </c>
      <c r="T175" s="166">
        <f t="shared" si="13"/>
        <v>0</v>
      </c>
      <c r="AR175" s="167" t="s">
        <v>1370</v>
      </c>
      <c r="AT175" s="167" t="s">
        <v>224</v>
      </c>
      <c r="AU175" s="167" t="s">
        <v>82</v>
      </c>
      <c r="AY175" s="16" t="s">
        <v>159</v>
      </c>
      <c r="BE175" s="168">
        <f t="shared" si="14"/>
        <v>0</v>
      </c>
      <c r="BF175" s="168">
        <f t="shared" si="15"/>
        <v>0</v>
      </c>
      <c r="BG175" s="168">
        <f t="shared" si="16"/>
        <v>0</v>
      </c>
      <c r="BH175" s="168">
        <f t="shared" si="17"/>
        <v>0</v>
      </c>
      <c r="BI175" s="168">
        <f t="shared" si="18"/>
        <v>0</v>
      </c>
      <c r="BJ175" s="16" t="s">
        <v>82</v>
      </c>
      <c r="BK175" s="168">
        <f t="shared" si="19"/>
        <v>0</v>
      </c>
      <c r="BL175" s="16" t="s">
        <v>737</v>
      </c>
      <c r="BM175" s="167" t="s">
        <v>851</v>
      </c>
    </row>
    <row r="176" spans="2:65" s="1" customFormat="1" ht="16.5" customHeight="1">
      <c r="B176" s="155"/>
      <c r="C176" s="195" t="s">
        <v>639</v>
      </c>
      <c r="D176" s="195" t="s">
        <v>224</v>
      </c>
      <c r="E176" s="196" t="s">
        <v>3293</v>
      </c>
      <c r="F176" s="197" t="s">
        <v>3294</v>
      </c>
      <c r="G176" s="198" t="s">
        <v>355</v>
      </c>
      <c r="H176" s="199">
        <v>2</v>
      </c>
      <c r="I176" s="200"/>
      <c r="J176" s="201">
        <f t="shared" si="10"/>
        <v>0</v>
      </c>
      <c r="K176" s="197" t="s">
        <v>1</v>
      </c>
      <c r="L176" s="202"/>
      <c r="M176" s="203" t="s">
        <v>1</v>
      </c>
      <c r="N176" s="204" t="s">
        <v>36</v>
      </c>
      <c r="O176" s="54"/>
      <c r="P176" s="165">
        <f t="shared" si="11"/>
        <v>0</v>
      </c>
      <c r="Q176" s="165">
        <v>0</v>
      </c>
      <c r="R176" s="165">
        <f t="shared" si="12"/>
        <v>0</v>
      </c>
      <c r="S176" s="165">
        <v>0</v>
      </c>
      <c r="T176" s="166">
        <f t="shared" si="13"/>
        <v>0</v>
      </c>
      <c r="AR176" s="167" t="s">
        <v>1370</v>
      </c>
      <c r="AT176" s="167" t="s">
        <v>224</v>
      </c>
      <c r="AU176" s="167" t="s">
        <v>82</v>
      </c>
      <c r="AY176" s="16" t="s">
        <v>159</v>
      </c>
      <c r="BE176" s="168">
        <f t="shared" si="14"/>
        <v>0</v>
      </c>
      <c r="BF176" s="168">
        <f t="shared" si="15"/>
        <v>0</v>
      </c>
      <c r="BG176" s="168">
        <f t="shared" si="16"/>
        <v>0</v>
      </c>
      <c r="BH176" s="168">
        <f t="shared" si="17"/>
        <v>0</v>
      </c>
      <c r="BI176" s="168">
        <f t="shared" si="18"/>
        <v>0</v>
      </c>
      <c r="BJ176" s="16" t="s">
        <v>82</v>
      </c>
      <c r="BK176" s="168">
        <f t="shared" si="19"/>
        <v>0</v>
      </c>
      <c r="BL176" s="16" t="s">
        <v>737</v>
      </c>
      <c r="BM176" s="167" t="s">
        <v>862</v>
      </c>
    </row>
    <row r="177" spans="2:65" s="1" customFormat="1" ht="16.5" customHeight="1">
      <c r="B177" s="155"/>
      <c r="C177" s="195" t="s">
        <v>644</v>
      </c>
      <c r="D177" s="195" t="s">
        <v>224</v>
      </c>
      <c r="E177" s="196" t="s">
        <v>3295</v>
      </c>
      <c r="F177" s="197" t="s">
        <v>3296</v>
      </c>
      <c r="G177" s="198" t="s">
        <v>355</v>
      </c>
      <c r="H177" s="199">
        <v>2</v>
      </c>
      <c r="I177" s="200"/>
      <c r="J177" s="201">
        <f t="shared" si="10"/>
        <v>0</v>
      </c>
      <c r="K177" s="197" t="s">
        <v>1</v>
      </c>
      <c r="L177" s="202"/>
      <c r="M177" s="203" t="s">
        <v>1</v>
      </c>
      <c r="N177" s="204" t="s">
        <v>36</v>
      </c>
      <c r="O177" s="54"/>
      <c r="P177" s="165">
        <f t="shared" si="11"/>
        <v>0</v>
      </c>
      <c r="Q177" s="165">
        <v>0</v>
      </c>
      <c r="R177" s="165">
        <f t="shared" si="12"/>
        <v>0</v>
      </c>
      <c r="S177" s="165">
        <v>0</v>
      </c>
      <c r="T177" s="166">
        <f t="shared" si="13"/>
        <v>0</v>
      </c>
      <c r="AR177" s="167" t="s">
        <v>1370</v>
      </c>
      <c r="AT177" s="167" t="s">
        <v>224</v>
      </c>
      <c r="AU177" s="167" t="s">
        <v>82</v>
      </c>
      <c r="AY177" s="16" t="s">
        <v>159</v>
      </c>
      <c r="BE177" s="168">
        <f t="shared" si="14"/>
        <v>0</v>
      </c>
      <c r="BF177" s="168">
        <f t="shared" si="15"/>
        <v>0</v>
      </c>
      <c r="BG177" s="168">
        <f t="shared" si="16"/>
        <v>0</v>
      </c>
      <c r="BH177" s="168">
        <f t="shared" si="17"/>
        <v>0</v>
      </c>
      <c r="BI177" s="168">
        <f t="shared" si="18"/>
        <v>0</v>
      </c>
      <c r="BJ177" s="16" t="s">
        <v>82</v>
      </c>
      <c r="BK177" s="168">
        <f t="shared" si="19"/>
        <v>0</v>
      </c>
      <c r="BL177" s="16" t="s">
        <v>737</v>
      </c>
      <c r="BM177" s="167" t="s">
        <v>870</v>
      </c>
    </row>
    <row r="178" spans="2:65" s="1" customFormat="1" ht="16.5" customHeight="1">
      <c r="B178" s="155"/>
      <c r="C178" s="195" t="s">
        <v>650</v>
      </c>
      <c r="D178" s="195" t="s">
        <v>224</v>
      </c>
      <c r="E178" s="196" t="s">
        <v>3297</v>
      </c>
      <c r="F178" s="197" t="s">
        <v>3298</v>
      </c>
      <c r="G178" s="198" t="s">
        <v>355</v>
      </c>
      <c r="H178" s="199">
        <v>2</v>
      </c>
      <c r="I178" s="200"/>
      <c r="J178" s="201">
        <f t="shared" si="10"/>
        <v>0</v>
      </c>
      <c r="K178" s="197" t="s">
        <v>1</v>
      </c>
      <c r="L178" s="202"/>
      <c r="M178" s="203" t="s">
        <v>1</v>
      </c>
      <c r="N178" s="204" t="s">
        <v>36</v>
      </c>
      <c r="O178" s="54"/>
      <c r="P178" s="165">
        <f t="shared" si="11"/>
        <v>0</v>
      </c>
      <c r="Q178" s="165">
        <v>0</v>
      </c>
      <c r="R178" s="165">
        <f t="shared" si="12"/>
        <v>0</v>
      </c>
      <c r="S178" s="165">
        <v>0</v>
      </c>
      <c r="T178" s="166">
        <f t="shared" si="13"/>
        <v>0</v>
      </c>
      <c r="AR178" s="167" t="s">
        <v>1370</v>
      </c>
      <c r="AT178" s="167" t="s">
        <v>224</v>
      </c>
      <c r="AU178" s="167" t="s">
        <v>82</v>
      </c>
      <c r="AY178" s="16" t="s">
        <v>159</v>
      </c>
      <c r="BE178" s="168">
        <f t="shared" si="14"/>
        <v>0</v>
      </c>
      <c r="BF178" s="168">
        <f t="shared" si="15"/>
        <v>0</v>
      </c>
      <c r="BG178" s="168">
        <f t="shared" si="16"/>
        <v>0</v>
      </c>
      <c r="BH178" s="168">
        <f t="shared" si="17"/>
        <v>0</v>
      </c>
      <c r="BI178" s="168">
        <f t="shared" si="18"/>
        <v>0</v>
      </c>
      <c r="BJ178" s="16" t="s">
        <v>82</v>
      </c>
      <c r="BK178" s="168">
        <f t="shared" si="19"/>
        <v>0</v>
      </c>
      <c r="BL178" s="16" t="s">
        <v>737</v>
      </c>
      <c r="BM178" s="167" t="s">
        <v>878</v>
      </c>
    </row>
    <row r="179" spans="2:65" s="1" customFormat="1" ht="16.5" customHeight="1">
      <c r="B179" s="155"/>
      <c r="C179" s="195" t="s">
        <v>656</v>
      </c>
      <c r="D179" s="195" t="s">
        <v>224</v>
      </c>
      <c r="E179" s="196" t="s">
        <v>3299</v>
      </c>
      <c r="F179" s="197" t="s">
        <v>3300</v>
      </c>
      <c r="G179" s="198" t="s">
        <v>355</v>
      </c>
      <c r="H179" s="199">
        <v>2</v>
      </c>
      <c r="I179" s="200"/>
      <c r="J179" s="201">
        <f t="shared" si="10"/>
        <v>0</v>
      </c>
      <c r="K179" s="197" t="s">
        <v>1</v>
      </c>
      <c r="L179" s="202"/>
      <c r="M179" s="203" t="s">
        <v>1</v>
      </c>
      <c r="N179" s="204" t="s">
        <v>36</v>
      </c>
      <c r="O179" s="54"/>
      <c r="P179" s="165">
        <f t="shared" si="11"/>
        <v>0</v>
      </c>
      <c r="Q179" s="165">
        <v>0</v>
      </c>
      <c r="R179" s="165">
        <f t="shared" si="12"/>
        <v>0</v>
      </c>
      <c r="S179" s="165">
        <v>0</v>
      </c>
      <c r="T179" s="166">
        <f t="shared" si="13"/>
        <v>0</v>
      </c>
      <c r="AR179" s="167" t="s">
        <v>1370</v>
      </c>
      <c r="AT179" s="167" t="s">
        <v>224</v>
      </c>
      <c r="AU179" s="167" t="s">
        <v>82</v>
      </c>
      <c r="AY179" s="16" t="s">
        <v>159</v>
      </c>
      <c r="BE179" s="168">
        <f t="shared" si="14"/>
        <v>0</v>
      </c>
      <c r="BF179" s="168">
        <f t="shared" si="15"/>
        <v>0</v>
      </c>
      <c r="BG179" s="168">
        <f t="shared" si="16"/>
        <v>0</v>
      </c>
      <c r="BH179" s="168">
        <f t="shared" si="17"/>
        <v>0</v>
      </c>
      <c r="BI179" s="168">
        <f t="shared" si="18"/>
        <v>0</v>
      </c>
      <c r="BJ179" s="16" t="s">
        <v>82</v>
      </c>
      <c r="BK179" s="168">
        <f t="shared" si="19"/>
        <v>0</v>
      </c>
      <c r="BL179" s="16" t="s">
        <v>737</v>
      </c>
      <c r="BM179" s="167" t="s">
        <v>887</v>
      </c>
    </row>
    <row r="180" spans="2:65" s="1" customFormat="1" ht="24" customHeight="1">
      <c r="B180" s="155"/>
      <c r="C180" s="195" t="s">
        <v>662</v>
      </c>
      <c r="D180" s="195" t="s">
        <v>224</v>
      </c>
      <c r="E180" s="196" t="s">
        <v>3301</v>
      </c>
      <c r="F180" s="197" t="s">
        <v>3302</v>
      </c>
      <c r="G180" s="198" t="s">
        <v>3224</v>
      </c>
      <c r="H180" s="199">
        <v>37</v>
      </c>
      <c r="I180" s="200"/>
      <c r="J180" s="201">
        <f t="shared" si="10"/>
        <v>0</v>
      </c>
      <c r="K180" s="197" t="s">
        <v>1</v>
      </c>
      <c r="L180" s="202"/>
      <c r="M180" s="203" t="s">
        <v>1</v>
      </c>
      <c r="N180" s="204" t="s">
        <v>36</v>
      </c>
      <c r="O180" s="54"/>
      <c r="P180" s="165">
        <f t="shared" si="11"/>
        <v>0</v>
      </c>
      <c r="Q180" s="165">
        <v>0</v>
      </c>
      <c r="R180" s="165">
        <f t="shared" si="12"/>
        <v>0</v>
      </c>
      <c r="S180" s="165">
        <v>0</v>
      </c>
      <c r="T180" s="166">
        <f t="shared" si="13"/>
        <v>0</v>
      </c>
      <c r="AR180" s="167" t="s">
        <v>1370</v>
      </c>
      <c r="AT180" s="167" t="s">
        <v>224</v>
      </c>
      <c r="AU180" s="167" t="s">
        <v>82</v>
      </c>
      <c r="AY180" s="16" t="s">
        <v>159</v>
      </c>
      <c r="BE180" s="168">
        <f t="shared" si="14"/>
        <v>0</v>
      </c>
      <c r="BF180" s="168">
        <f t="shared" si="15"/>
        <v>0</v>
      </c>
      <c r="BG180" s="168">
        <f t="shared" si="16"/>
        <v>0</v>
      </c>
      <c r="BH180" s="168">
        <f t="shared" si="17"/>
        <v>0</v>
      </c>
      <c r="BI180" s="168">
        <f t="shared" si="18"/>
        <v>0</v>
      </c>
      <c r="BJ180" s="16" t="s">
        <v>82</v>
      </c>
      <c r="BK180" s="168">
        <f t="shared" si="19"/>
        <v>0</v>
      </c>
      <c r="BL180" s="16" t="s">
        <v>737</v>
      </c>
      <c r="BM180" s="167" t="s">
        <v>896</v>
      </c>
    </row>
    <row r="181" spans="2:65" s="1" customFormat="1" ht="24" customHeight="1">
      <c r="B181" s="155"/>
      <c r="C181" s="195" t="s">
        <v>668</v>
      </c>
      <c r="D181" s="195" t="s">
        <v>224</v>
      </c>
      <c r="E181" s="196" t="s">
        <v>3303</v>
      </c>
      <c r="F181" s="197" t="s">
        <v>3304</v>
      </c>
      <c r="G181" s="198" t="s">
        <v>3224</v>
      </c>
      <c r="H181" s="199">
        <v>13</v>
      </c>
      <c r="I181" s="200"/>
      <c r="J181" s="201">
        <f t="shared" si="10"/>
        <v>0</v>
      </c>
      <c r="K181" s="197" t="s">
        <v>1</v>
      </c>
      <c r="L181" s="202"/>
      <c r="M181" s="203" t="s">
        <v>1</v>
      </c>
      <c r="N181" s="204" t="s">
        <v>36</v>
      </c>
      <c r="O181" s="54"/>
      <c r="P181" s="165">
        <f t="shared" si="11"/>
        <v>0</v>
      </c>
      <c r="Q181" s="165">
        <v>0</v>
      </c>
      <c r="R181" s="165">
        <f t="shared" si="12"/>
        <v>0</v>
      </c>
      <c r="S181" s="165">
        <v>0</v>
      </c>
      <c r="T181" s="166">
        <f t="shared" si="13"/>
        <v>0</v>
      </c>
      <c r="AR181" s="167" t="s">
        <v>1370</v>
      </c>
      <c r="AT181" s="167" t="s">
        <v>224</v>
      </c>
      <c r="AU181" s="167" t="s">
        <v>82</v>
      </c>
      <c r="AY181" s="16" t="s">
        <v>159</v>
      </c>
      <c r="BE181" s="168">
        <f t="shared" si="14"/>
        <v>0</v>
      </c>
      <c r="BF181" s="168">
        <f t="shared" si="15"/>
        <v>0</v>
      </c>
      <c r="BG181" s="168">
        <f t="shared" si="16"/>
        <v>0</v>
      </c>
      <c r="BH181" s="168">
        <f t="shared" si="17"/>
        <v>0</v>
      </c>
      <c r="BI181" s="168">
        <f t="shared" si="18"/>
        <v>0</v>
      </c>
      <c r="BJ181" s="16" t="s">
        <v>82</v>
      </c>
      <c r="BK181" s="168">
        <f t="shared" si="19"/>
        <v>0</v>
      </c>
      <c r="BL181" s="16" t="s">
        <v>737</v>
      </c>
      <c r="BM181" s="167" t="s">
        <v>904</v>
      </c>
    </row>
    <row r="182" spans="2:65" s="1" customFormat="1" ht="24" customHeight="1">
      <c r="B182" s="155"/>
      <c r="C182" s="195" t="s">
        <v>673</v>
      </c>
      <c r="D182" s="195" t="s">
        <v>224</v>
      </c>
      <c r="E182" s="196" t="s">
        <v>3305</v>
      </c>
      <c r="F182" s="197" t="s">
        <v>3306</v>
      </c>
      <c r="G182" s="198" t="s">
        <v>3224</v>
      </c>
      <c r="H182" s="199">
        <v>16</v>
      </c>
      <c r="I182" s="200"/>
      <c r="J182" s="201">
        <f t="shared" si="10"/>
        <v>0</v>
      </c>
      <c r="K182" s="197" t="s">
        <v>1</v>
      </c>
      <c r="L182" s="202"/>
      <c r="M182" s="203" t="s">
        <v>1</v>
      </c>
      <c r="N182" s="204" t="s">
        <v>36</v>
      </c>
      <c r="O182" s="54"/>
      <c r="P182" s="165">
        <f t="shared" si="11"/>
        <v>0</v>
      </c>
      <c r="Q182" s="165">
        <v>0</v>
      </c>
      <c r="R182" s="165">
        <f t="shared" si="12"/>
        <v>0</v>
      </c>
      <c r="S182" s="165">
        <v>0</v>
      </c>
      <c r="T182" s="166">
        <f t="shared" si="13"/>
        <v>0</v>
      </c>
      <c r="AR182" s="167" t="s">
        <v>1370</v>
      </c>
      <c r="AT182" s="167" t="s">
        <v>224</v>
      </c>
      <c r="AU182" s="167" t="s">
        <v>82</v>
      </c>
      <c r="AY182" s="16" t="s">
        <v>159</v>
      </c>
      <c r="BE182" s="168">
        <f t="shared" si="14"/>
        <v>0</v>
      </c>
      <c r="BF182" s="168">
        <f t="shared" si="15"/>
        <v>0</v>
      </c>
      <c r="BG182" s="168">
        <f t="shared" si="16"/>
        <v>0</v>
      </c>
      <c r="BH182" s="168">
        <f t="shared" si="17"/>
        <v>0</v>
      </c>
      <c r="BI182" s="168">
        <f t="shared" si="18"/>
        <v>0</v>
      </c>
      <c r="BJ182" s="16" t="s">
        <v>82</v>
      </c>
      <c r="BK182" s="168">
        <f t="shared" si="19"/>
        <v>0</v>
      </c>
      <c r="BL182" s="16" t="s">
        <v>737</v>
      </c>
      <c r="BM182" s="167" t="s">
        <v>917</v>
      </c>
    </row>
    <row r="183" spans="2:65" s="1" customFormat="1" ht="16.5" customHeight="1">
      <c r="B183" s="155"/>
      <c r="C183" s="195" t="s">
        <v>678</v>
      </c>
      <c r="D183" s="195" t="s">
        <v>224</v>
      </c>
      <c r="E183" s="196" t="s">
        <v>3307</v>
      </c>
      <c r="F183" s="197" t="s">
        <v>3308</v>
      </c>
      <c r="G183" s="198" t="s">
        <v>355</v>
      </c>
      <c r="H183" s="199">
        <v>2</v>
      </c>
      <c r="I183" s="200"/>
      <c r="J183" s="201">
        <f t="shared" si="10"/>
        <v>0</v>
      </c>
      <c r="K183" s="197" t="s">
        <v>1</v>
      </c>
      <c r="L183" s="202"/>
      <c r="M183" s="203" t="s">
        <v>1</v>
      </c>
      <c r="N183" s="204" t="s">
        <v>36</v>
      </c>
      <c r="O183" s="54"/>
      <c r="P183" s="165">
        <f t="shared" si="11"/>
        <v>0</v>
      </c>
      <c r="Q183" s="165">
        <v>0</v>
      </c>
      <c r="R183" s="165">
        <f t="shared" si="12"/>
        <v>0</v>
      </c>
      <c r="S183" s="165">
        <v>0</v>
      </c>
      <c r="T183" s="166">
        <f t="shared" si="13"/>
        <v>0</v>
      </c>
      <c r="AR183" s="167" t="s">
        <v>1370</v>
      </c>
      <c r="AT183" s="167" t="s">
        <v>224</v>
      </c>
      <c r="AU183" s="167" t="s">
        <v>82</v>
      </c>
      <c r="AY183" s="16" t="s">
        <v>159</v>
      </c>
      <c r="BE183" s="168">
        <f t="shared" si="14"/>
        <v>0</v>
      </c>
      <c r="BF183" s="168">
        <f t="shared" si="15"/>
        <v>0</v>
      </c>
      <c r="BG183" s="168">
        <f t="shared" si="16"/>
        <v>0</v>
      </c>
      <c r="BH183" s="168">
        <f t="shared" si="17"/>
        <v>0</v>
      </c>
      <c r="BI183" s="168">
        <f t="shared" si="18"/>
        <v>0</v>
      </c>
      <c r="BJ183" s="16" t="s">
        <v>82</v>
      </c>
      <c r="BK183" s="168">
        <f t="shared" si="19"/>
        <v>0</v>
      </c>
      <c r="BL183" s="16" t="s">
        <v>737</v>
      </c>
      <c r="BM183" s="167" t="s">
        <v>927</v>
      </c>
    </row>
    <row r="184" spans="2:65" s="1" customFormat="1" ht="16.5" customHeight="1">
      <c r="B184" s="155"/>
      <c r="C184" s="195" t="s">
        <v>681</v>
      </c>
      <c r="D184" s="195" t="s">
        <v>224</v>
      </c>
      <c r="E184" s="196" t="s">
        <v>3309</v>
      </c>
      <c r="F184" s="197" t="s">
        <v>3310</v>
      </c>
      <c r="G184" s="198" t="s">
        <v>355</v>
      </c>
      <c r="H184" s="199">
        <v>4</v>
      </c>
      <c r="I184" s="200"/>
      <c r="J184" s="201">
        <f t="shared" si="10"/>
        <v>0</v>
      </c>
      <c r="K184" s="197" t="s">
        <v>1</v>
      </c>
      <c r="L184" s="202"/>
      <c r="M184" s="203" t="s">
        <v>1</v>
      </c>
      <c r="N184" s="204" t="s">
        <v>36</v>
      </c>
      <c r="O184" s="54"/>
      <c r="P184" s="165">
        <f t="shared" si="11"/>
        <v>0</v>
      </c>
      <c r="Q184" s="165">
        <v>0</v>
      </c>
      <c r="R184" s="165">
        <f t="shared" si="12"/>
        <v>0</v>
      </c>
      <c r="S184" s="165">
        <v>0</v>
      </c>
      <c r="T184" s="166">
        <f t="shared" si="13"/>
        <v>0</v>
      </c>
      <c r="AR184" s="167" t="s">
        <v>1370</v>
      </c>
      <c r="AT184" s="167" t="s">
        <v>224</v>
      </c>
      <c r="AU184" s="167" t="s">
        <v>82</v>
      </c>
      <c r="AY184" s="16" t="s">
        <v>159</v>
      </c>
      <c r="BE184" s="168">
        <f t="shared" si="14"/>
        <v>0</v>
      </c>
      <c r="BF184" s="168">
        <f t="shared" si="15"/>
        <v>0</v>
      </c>
      <c r="BG184" s="168">
        <f t="shared" si="16"/>
        <v>0</v>
      </c>
      <c r="BH184" s="168">
        <f t="shared" si="17"/>
        <v>0</v>
      </c>
      <c r="BI184" s="168">
        <f t="shared" si="18"/>
        <v>0</v>
      </c>
      <c r="BJ184" s="16" t="s">
        <v>82</v>
      </c>
      <c r="BK184" s="168">
        <f t="shared" si="19"/>
        <v>0</v>
      </c>
      <c r="BL184" s="16" t="s">
        <v>737</v>
      </c>
      <c r="BM184" s="167" t="s">
        <v>938</v>
      </c>
    </row>
    <row r="185" spans="2:65" s="1" customFormat="1" ht="16.5" customHeight="1">
      <c r="B185" s="155"/>
      <c r="C185" s="195" t="s">
        <v>687</v>
      </c>
      <c r="D185" s="195" t="s">
        <v>224</v>
      </c>
      <c r="E185" s="196" t="s">
        <v>3311</v>
      </c>
      <c r="F185" s="197" t="s">
        <v>3312</v>
      </c>
      <c r="G185" s="198" t="s">
        <v>355</v>
      </c>
      <c r="H185" s="199">
        <v>1</v>
      </c>
      <c r="I185" s="200"/>
      <c r="J185" s="201">
        <f t="shared" si="10"/>
        <v>0</v>
      </c>
      <c r="K185" s="197" t="s">
        <v>1</v>
      </c>
      <c r="L185" s="202"/>
      <c r="M185" s="203" t="s">
        <v>1</v>
      </c>
      <c r="N185" s="204" t="s">
        <v>36</v>
      </c>
      <c r="O185" s="54"/>
      <c r="P185" s="165">
        <f t="shared" si="11"/>
        <v>0</v>
      </c>
      <c r="Q185" s="165">
        <v>0</v>
      </c>
      <c r="R185" s="165">
        <f t="shared" si="12"/>
        <v>0</v>
      </c>
      <c r="S185" s="165">
        <v>0</v>
      </c>
      <c r="T185" s="166">
        <f t="shared" si="13"/>
        <v>0</v>
      </c>
      <c r="AR185" s="167" t="s">
        <v>1370</v>
      </c>
      <c r="AT185" s="167" t="s">
        <v>224</v>
      </c>
      <c r="AU185" s="167" t="s">
        <v>82</v>
      </c>
      <c r="AY185" s="16" t="s">
        <v>159</v>
      </c>
      <c r="BE185" s="168">
        <f t="shared" si="14"/>
        <v>0</v>
      </c>
      <c r="BF185" s="168">
        <f t="shared" si="15"/>
        <v>0</v>
      </c>
      <c r="BG185" s="168">
        <f t="shared" si="16"/>
        <v>0</v>
      </c>
      <c r="BH185" s="168">
        <f t="shared" si="17"/>
        <v>0</v>
      </c>
      <c r="BI185" s="168">
        <f t="shared" si="18"/>
        <v>0</v>
      </c>
      <c r="BJ185" s="16" t="s">
        <v>82</v>
      </c>
      <c r="BK185" s="168">
        <f t="shared" si="19"/>
        <v>0</v>
      </c>
      <c r="BL185" s="16" t="s">
        <v>737</v>
      </c>
      <c r="BM185" s="167" t="s">
        <v>946</v>
      </c>
    </row>
    <row r="186" spans="2:65" s="1" customFormat="1" ht="24" customHeight="1">
      <c r="B186" s="155"/>
      <c r="C186" s="195" t="s">
        <v>691</v>
      </c>
      <c r="D186" s="195" t="s">
        <v>224</v>
      </c>
      <c r="E186" s="196" t="s">
        <v>3313</v>
      </c>
      <c r="F186" s="197" t="s">
        <v>3314</v>
      </c>
      <c r="G186" s="198" t="s">
        <v>3224</v>
      </c>
      <c r="H186" s="199">
        <v>0.8</v>
      </c>
      <c r="I186" s="200"/>
      <c r="J186" s="201">
        <f t="shared" si="10"/>
        <v>0</v>
      </c>
      <c r="K186" s="197" t="s">
        <v>1</v>
      </c>
      <c r="L186" s="202"/>
      <c r="M186" s="203" t="s">
        <v>1</v>
      </c>
      <c r="N186" s="204" t="s">
        <v>36</v>
      </c>
      <c r="O186" s="54"/>
      <c r="P186" s="165">
        <f t="shared" si="11"/>
        <v>0</v>
      </c>
      <c r="Q186" s="165">
        <v>0</v>
      </c>
      <c r="R186" s="165">
        <f t="shared" si="12"/>
        <v>0</v>
      </c>
      <c r="S186" s="165">
        <v>0</v>
      </c>
      <c r="T186" s="166">
        <f t="shared" si="13"/>
        <v>0</v>
      </c>
      <c r="AR186" s="167" t="s">
        <v>1370</v>
      </c>
      <c r="AT186" s="167" t="s">
        <v>224</v>
      </c>
      <c r="AU186" s="167" t="s">
        <v>82</v>
      </c>
      <c r="AY186" s="16" t="s">
        <v>159</v>
      </c>
      <c r="BE186" s="168">
        <f t="shared" si="14"/>
        <v>0</v>
      </c>
      <c r="BF186" s="168">
        <f t="shared" si="15"/>
        <v>0</v>
      </c>
      <c r="BG186" s="168">
        <f t="shared" si="16"/>
        <v>0</v>
      </c>
      <c r="BH186" s="168">
        <f t="shared" si="17"/>
        <v>0</v>
      </c>
      <c r="BI186" s="168">
        <f t="shared" si="18"/>
        <v>0</v>
      </c>
      <c r="BJ186" s="16" t="s">
        <v>82</v>
      </c>
      <c r="BK186" s="168">
        <f t="shared" si="19"/>
        <v>0</v>
      </c>
      <c r="BL186" s="16" t="s">
        <v>737</v>
      </c>
      <c r="BM186" s="167" t="s">
        <v>955</v>
      </c>
    </row>
    <row r="187" spans="2:65" s="1" customFormat="1" ht="24" customHeight="1">
      <c r="B187" s="155"/>
      <c r="C187" s="195" t="s">
        <v>695</v>
      </c>
      <c r="D187" s="195" t="s">
        <v>224</v>
      </c>
      <c r="E187" s="196" t="s">
        <v>3315</v>
      </c>
      <c r="F187" s="197" t="s">
        <v>3316</v>
      </c>
      <c r="G187" s="198" t="s">
        <v>3224</v>
      </c>
      <c r="H187" s="199">
        <v>13</v>
      </c>
      <c r="I187" s="200"/>
      <c r="J187" s="201">
        <f t="shared" si="10"/>
        <v>0</v>
      </c>
      <c r="K187" s="197" t="s">
        <v>1</v>
      </c>
      <c r="L187" s="202"/>
      <c r="M187" s="203" t="s">
        <v>1</v>
      </c>
      <c r="N187" s="204" t="s">
        <v>36</v>
      </c>
      <c r="O187" s="54"/>
      <c r="P187" s="165">
        <f t="shared" si="11"/>
        <v>0</v>
      </c>
      <c r="Q187" s="165">
        <v>0</v>
      </c>
      <c r="R187" s="165">
        <f t="shared" si="12"/>
        <v>0</v>
      </c>
      <c r="S187" s="165">
        <v>0</v>
      </c>
      <c r="T187" s="166">
        <f t="shared" si="13"/>
        <v>0</v>
      </c>
      <c r="AR187" s="167" t="s">
        <v>1370</v>
      </c>
      <c r="AT187" s="167" t="s">
        <v>224</v>
      </c>
      <c r="AU187" s="167" t="s">
        <v>82</v>
      </c>
      <c r="AY187" s="16" t="s">
        <v>159</v>
      </c>
      <c r="BE187" s="168">
        <f t="shared" si="14"/>
        <v>0</v>
      </c>
      <c r="BF187" s="168">
        <f t="shared" si="15"/>
        <v>0</v>
      </c>
      <c r="BG187" s="168">
        <f t="shared" si="16"/>
        <v>0</v>
      </c>
      <c r="BH187" s="168">
        <f t="shared" si="17"/>
        <v>0</v>
      </c>
      <c r="BI187" s="168">
        <f t="shared" si="18"/>
        <v>0</v>
      </c>
      <c r="BJ187" s="16" t="s">
        <v>82</v>
      </c>
      <c r="BK187" s="168">
        <f t="shared" si="19"/>
        <v>0</v>
      </c>
      <c r="BL187" s="16" t="s">
        <v>737</v>
      </c>
      <c r="BM187" s="167" t="s">
        <v>963</v>
      </c>
    </row>
    <row r="188" spans="2:65" s="1" customFormat="1" ht="24" customHeight="1">
      <c r="B188" s="155"/>
      <c r="C188" s="195" t="s">
        <v>699</v>
      </c>
      <c r="D188" s="195" t="s">
        <v>224</v>
      </c>
      <c r="E188" s="196" t="s">
        <v>3317</v>
      </c>
      <c r="F188" s="197" t="s">
        <v>3318</v>
      </c>
      <c r="G188" s="198" t="s">
        <v>3224</v>
      </c>
      <c r="H188" s="199">
        <v>14</v>
      </c>
      <c r="I188" s="200"/>
      <c r="J188" s="201">
        <f t="shared" si="10"/>
        <v>0</v>
      </c>
      <c r="K188" s="197" t="s">
        <v>1</v>
      </c>
      <c r="L188" s="202"/>
      <c r="M188" s="203" t="s">
        <v>1</v>
      </c>
      <c r="N188" s="204" t="s">
        <v>36</v>
      </c>
      <c r="O188" s="54"/>
      <c r="P188" s="165">
        <f t="shared" si="11"/>
        <v>0</v>
      </c>
      <c r="Q188" s="165">
        <v>0</v>
      </c>
      <c r="R188" s="165">
        <f t="shared" si="12"/>
        <v>0</v>
      </c>
      <c r="S188" s="165">
        <v>0</v>
      </c>
      <c r="T188" s="166">
        <f t="shared" si="13"/>
        <v>0</v>
      </c>
      <c r="AR188" s="167" t="s">
        <v>1370</v>
      </c>
      <c r="AT188" s="167" t="s">
        <v>224</v>
      </c>
      <c r="AU188" s="167" t="s">
        <v>82</v>
      </c>
      <c r="AY188" s="16" t="s">
        <v>159</v>
      </c>
      <c r="BE188" s="168">
        <f t="shared" si="14"/>
        <v>0</v>
      </c>
      <c r="BF188" s="168">
        <f t="shared" si="15"/>
        <v>0</v>
      </c>
      <c r="BG188" s="168">
        <f t="shared" si="16"/>
        <v>0</v>
      </c>
      <c r="BH188" s="168">
        <f t="shared" si="17"/>
        <v>0</v>
      </c>
      <c r="BI188" s="168">
        <f t="shared" si="18"/>
        <v>0</v>
      </c>
      <c r="BJ188" s="16" t="s">
        <v>82</v>
      </c>
      <c r="BK188" s="168">
        <f t="shared" si="19"/>
        <v>0</v>
      </c>
      <c r="BL188" s="16" t="s">
        <v>737</v>
      </c>
      <c r="BM188" s="167" t="s">
        <v>975</v>
      </c>
    </row>
    <row r="189" spans="2:65" s="1" customFormat="1" ht="24" customHeight="1">
      <c r="B189" s="155"/>
      <c r="C189" s="195" t="s">
        <v>705</v>
      </c>
      <c r="D189" s="195" t="s">
        <v>224</v>
      </c>
      <c r="E189" s="196" t="s">
        <v>3319</v>
      </c>
      <c r="F189" s="197" t="s">
        <v>3320</v>
      </c>
      <c r="G189" s="198" t="s">
        <v>3224</v>
      </c>
      <c r="H189" s="199">
        <v>2.4</v>
      </c>
      <c r="I189" s="200"/>
      <c r="J189" s="201">
        <f t="shared" si="10"/>
        <v>0</v>
      </c>
      <c r="K189" s="197" t="s">
        <v>1</v>
      </c>
      <c r="L189" s="202"/>
      <c r="M189" s="203" t="s">
        <v>1</v>
      </c>
      <c r="N189" s="204" t="s">
        <v>36</v>
      </c>
      <c r="O189" s="54"/>
      <c r="P189" s="165">
        <f t="shared" si="11"/>
        <v>0</v>
      </c>
      <c r="Q189" s="165">
        <v>0</v>
      </c>
      <c r="R189" s="165">
        <f t="shared" si="12"/>
        <v>0</v>
      </c>
      <c r="S189" s="165">
        <v>0</v>
      </c>
      <c r="T189" s="166">
        <f t="shared" si="13"/>
        <v>0</v>
      </c>
      <c r="AR189" s="167" t="s">
        <v>1370</v>
      </c>
      <c r="AT189" s="167" t="s">
        <v>224</v>
      </c>
      <c r="AU189" s="167" t="s">
        <v>82</v>
      </c>
      <c r="AY189" s="16" t="s">
        <v>159</v>
      </c>
      <c r="BE189" s="168">
        <f t="shared" si="14"/>
        <v>0</v>
      </c>
      <c r="BF189" s="168">
        <f t="shared" si="15"/>
        <v>0</v>
      </c>
      <c r="BG189" s="168">
        <f t="shared" si="16"/>
        <v>0</v>
      </c>
      <c r="BH189" s="168">
        <f t="shared" si="17"/>
        <v>0</v>
      </c>
      <c r="BI189" s="168">
        <f t="shared" si="18"/>
        <v>0</v>
      </c>
      <c r="BJ189" s="16" t="s">
        <v>82</v>
      </c>
      <c r="BK189" s="168">
        <f t="shared" si="19"/>
        <v>0</v>
      </c>
      <c r="BL189" s="16" t="s">
        <v>737</v>
      </c>
      <c r="BM189" s="167" t="s">
        <v>989</v>
      </c>
    </row>
    <row r="190" spans="2:65" s="1" customFormat="1" ht="24" customHeight="1">
      <c r="B190" s="155"/>
      <c r="C190" s="195" t="s">
        <v>711</v>
      </c>
      <c r="D190" s="195" t="s">
        <v>224</v>
      </c>
      <c r="E190" s="196" t="s">
        <v>3321</v>
      </c>
      <c r="F190" s="197" t="s">
        <v>3322</v>
      </c>
      <c r="G190" s="198" t="s">
        <v>3224</v>
      </c>
      <c r="H190" s="199">
        <v>3.7</v>
      </c>
      <c r="I190" s="200"/>
      <c r="J190" s="201">
        <f t="shared" si="10"/>
        <v>0</v>
      </c>
      <c r="K190" s="197" t="s">
        <v>1</v>
      </c>
      <c r="L190" s="202"/>
      <c r="M190" s="203" t="s">
        <v>1</v>
      </c>
      <c r="N190" s="204" t="s">
        <v>36</v>
      </c>
      <c r="O190" s="54"/>
      <c r="P190" s="165">
        <f t="shared" si="11"/>
        <v>0</v>
      </c>
      <c r="Q190" s="165">
        <v>0</v>
      </c>
      <c r="R190" s="165">
        <f t="shared" si="12"/>
        <v>0</v>
      </c>
      <c r="S190" s="165">
        <v>0</v>
      </c>
      <c r="T190" s="166">
        <f t="shared" si="13"/>
        <v>0</v>
      </c>
      <c r="AR190" s="167" t="s">
        <v>1370</v>
      </c>
      <c r="AT190" s="167" t="s">
        <v>224</v>
      </c>
      <c r="AU190" s="167" t="s">
        <v>82</v>
      </c>
      <c r="AY190" s="16" t="s">
        <v>159</v>
      </c>
      <c r="BE190" s="168">
        <f t="shared" si="14"/>
        <v>0</v>
      </c>
      <c r="BF190" s="168">
        <f t="shared" si="15"/>
        <v>0</v>
      </c>
      <c r="BG190" s="168">
        <f t="shared" si="16"/>
        <v>0</v>
      </c>
      <c r="BH190" s="168">
        <f t="shared" si="17"/>
        <v>0</v>
      </c>
      <c r="BI190" s="168">
        <f t="shared" si="18"/>
        <v>0</v>
      </c>
      <c r="BJ190" s="16" t="s">
        <v>82</v>
      </c>
      <c r="BK190" s="168">
        <f t="shared" si="19"/>
        <v>0</v>
      </c>
      <c r="BL190" s="16" t="s">
        <v>737</v>
      </c>
      <c r="BM190" s="167" t="s">
        <v>1000</v>
      </c>
    </row>
    <row r="191" spans="2:65" s="1" customFormat="1" ht="24" customHeight="1">
      <c r="B191" s="155"/>
      <c r="C191" s="195" t="s">
        <v>717</v>
      </c>
      <c r="D191" s="195" t="s">
        <v>224</v>
      </c>
      <c r="E191" s="196" t="s">
        <v>3323</v>
      </c>
      <c r="F191" s="197" t="s">
        <v>3324</v>
      </c>
      <c r="G191" s="198" t="s">
        <v>3224</v>
      </c>
      <c r="H191" s="199">
        <v>1.3</v>
      </c>
      <c r="I191" s="200"/>
      <c r="J191" s="201">
        <f t="shared" si="10"/>
        <v>0</v>
      </c>
      <c r="K191" s="197" t="s">
        <v>1</v>
      </c>
      <c r="L191" s="202"/>
      <c r="M191" s="203" t="s">
        <v>1</v>
      </c>
      <c r="N191" s="204" t="s">
        <v>36</v>
      </c>
      <c r="O191" s="54"/>
      <c r="P191" s="165">
        <f t="shared" si="11"/>
        <v>0</v>
      </c>
      <c r="Q191" s="165">
        <v>0</v>
      </c>
      <c r="R191" s="165">
        <f t="shared" si="12"/>
        <v>0</v>
      </c>
      <c r="S191" s="165">
        <v>0</v>
      </c>
      <c r="T191" s="166">
        <f t="shared" si="13"/>
        <v>0</v>
      </c>
      <c r="AR191" s="167" t="s">
        <v>1370</v>
      </c>
      <c r="AT191" s="167" t="s">
        <v>224</v>
      </c>
      <c r="AU191" s="167" t="s">
        <v>82</v>
      </c>
      <c r="AY191" s="16" t="s">
        <v>159</v>
      </c>
      <c r="BE191" s="168">
        <f t="shared" si="14"/>
        <v>0</v>
      </c>
      <c r="BF191" s="168">
        <f t="shared" si="15"/>
        <v>0</v>
      </c>
      <c r="BG191" s="168">
        <f t="shared" si="16"/>
        <v>0</v>
      </c>
      <c r="BH191" s="168">
        <f t="shared" si="17"/>
        <v>0</v>
      </c>
      <c r="BI191" s="168">
        <f t="shared" si="18"/>
        <v>0</v>
      </c>
      <c r="BJ191" s="16" t="s">
        <v>82</v>
      </c>
      <c r="BK191" s="168">
        <f t="shared" si="19"/>
        <v>0</v>
      </c>
      <c r="BL191" s="16" t="s">
        <v>737</v>
      </c>
      <c r="BM191" s="167" t="s">
        <v>1011</v>
      </c>
    </row>
    <row r="192" spans="2:65" s="1" customFormat="1" ht="24" customHeight="1">
      <c r="B192" s="155"/>
      <c r="C192" s="195" t="s">
        <v>721</v>
      </c>
      <c r="D192" s="195" t="s">
        <v>224</v>
      </c>
      <c r="E192" s="196" t="s">
        <v>3325</v>
      </c>
      <c r="F192" s="197" t="s">
        <v>3326</v>
      </c>
      <c r="G192" s="198" t="s">
        <v>3224</v>
      </c>
      <c r="H192" s="199">
        <v>0.8</v>
      </c>
      <c r="I192" s="200"/>
      <c r="J192" s="201">
        <f t="shared" si="10"/>
        <v>0</v>
      </c>
      <c r="K192" s="197" t="s">
        <v>1</v>
      </c>
      <c r="L192" s="202"/>
      <c r="M192" s="203" t="s">
        <v>1</v>
      </c>
      <c r="N192" s="204" t="s">
        <v>36</v>
      </c>
      <c r="O192" s="54"/>
      <c r="P192" s="165">
        <f t="shared" si="11"/>
        <v>0</v>
      </c>
      <c r="Q192" s="165">
        <v>0</v>
      </c>
      <c r="R192" s="165">
        <f t="shared" si="12"/>
        <v>0</v>
      </c>
      <c r="S192" s="165">
        <v>0</v>
      </c>
      <c r="T192" s="166">
        <f t="shared" si="13"/>
        <v>0</v>
      </c>
      <c r="AR192" s="167" t="s">
        <v>1370</v>
      </c>
      <c r="AT192" s="167" t="s">
        <v>224</v>
      </c>
      <c r="AU192" s="167" t="s">
        <v>82</v>
      </c>
      <c r="AY192" s="16" t="s">
        <v>159</v>
      </c>
      <c r="BE192" s="168">
        <f t="shared" si="14"/>
        <v>0</v>
      </c>
      <c r="BF192" s="168">
        <f t="shared" si="15"/>
        <v>0</v>
      </c>
      <c r="BG192" s="168">
        <f t="shared" si="16"/>
        <v>0</v>
      </c>
      <c r="BH192" s="168">
        <f t="shared" si="17"/>
        <v>0</v>
      </c>
      <c r="BI192" s="168">
        <f t="shared" si="18"/>
        <v>0</v>
      </c>
      <c r="BJ192" s="16" t="s">
        <v>82</v>
      </c>
      <c r="BK192" s="168">
        <f t="shared" si="19"/>
        <v>0</v>
      </c>
      <c r="BL192" s="16" t="s">
        <v>737</v>
      </c>
      <c r="BM192" s="167" t="s">
        <v>1022</v>
      </c>
    </row>
    <row r="193" spans="2:65" s="1" customFormat="1" ht="24" customHeight="1">
      <c r="B193" s="155"/>
      <c r="C193" s="195" t="s">
        <v>727</v>
      </c>
      <c r="D193" s="195" t="s">
        <v>224</v>
      </c>
      <c r="E193" s="196" t="s">
        <v>3327</v>
      </c>
      <c r="F193" s="197" t="s">
        <v>3328</v>
      </c>
      <c r="G193" s="198" t="s">
        <v>3224</v>
      </c>
      <c r="H193" s="199">
        <v>3.2</v>
      </c>
      <c r="I193" s="200"/>
      <c r="J193" s="201">
        <f t="shared" si="10"/>
        <v>0</v>
      </c>
      <c r="K193" s="197" t="s">
        <v>1</v>
      </c>
      <c r="L193" s="202"/>
      <c r="M193" s="203" t="s">
        <v>1</v>
      </c>
      <c r="N193" s="204" t="s">
        <v>36</v>
      </c>
      <c r="O193" s="54"/>
      <c r="P193" s="165">
        <f t="shared" si="11"/>
        <v>0</v>
      </c>
      <c r="Q193" s="165">
        <v>0</v>
      </c>
      <c r="R193" s="165">
        <f t="shared" si="12"/>
        <v>0</v>
      </c>
      <c r="S193" s="165">
        <v>0</v>
      </c>
      <c r="T193" s="166">
        <f t="shared" si="13"/>
        <v>0</v>
      </c>
      <c r="AR193" s="167" t="s">
        <v>1370</v>
      </c>
      <c r="AT193" s="167" t="s">
        <v>224</v>
      </c>
      <c r="AU193" s="167" t="s">
        <v>82</v>
      </c>
      <c r="AY193" s="16" t="s">
        <v>159</v>
      </c>
      <c r="BE193" s="168">
        <f t="shared" si="14"/>
        <v>0</v>
      </c>
      <c r="BF193" s="168">
        <f t="shared" si="15"/>
        <v>0</v>
      </c>
      <c r="BG193" s="168">
        <f t="shared" si="16"/>
        <v>0</v>
      </c>
      <c r="BH193" s="168">
        <f t="shared" si="17"/>
        <v>0</v>
      </c>
      <c r="BI193" s="168">
        <f t="shared" si="18"/>
        <v>0</v>
      </c>
      <c r="BJ193" s="16" t="s">
        <v>82</v>
      </c>
      <c r="BK193" s="168">
        <f t="shared" si="19"/>
        <v>0</v>
      </c>
      <c r="BL193" s="16" t="s">
        <v>737</v>
      </c>
      <c r="BM193" s="167" t="s">
        <v>1032</v>
      </c>
    </row>
    <row r="194" spans="2:65" s="1" customFormat="1" ht="24" customHeight="1">
      <c r="B194" s="155"/>
      <c r="C194" s="195" t="s">
        <v>731</v>
      </c>
      <c r="D194" s="195" t="s">
        <v>224</v>
      </c>
      <c r="E194" s="196" t="s">
        <v>3329</v>
      </c>
      <c r="F194" s="197" t="s">
        <v>3330</v>
      </c>
      <c r="G194" s="198" t="s">
        <v>3224</v>
      </c>
      <c r="H194" s="199">
        <v>7.4</v>
      </c>
      <c r="I194" s="200"/>
      <c r="J194" s="201">
        <f t="shared" si="10"/>
        <v>0</v>
      </c>
      <c r="K194" s="197" t="s">
        <v>1</v>
      </c>
      <c r="L194" s="202"/>
      <c r="M194" s="203" t="s">
        <v>1</v>
      </c>
      <c r="N194" s="204" t="s">
        <v>36</v>
      </c>
      <c r="O194" s="54"/>
      <c r="P194" s="165">
        <f t="shared" si="11"/>
        <v>0</v>
      </c>
      <c r="Q194" s="165">
        <v>0</v>
      </c>
      <c r="R194" s="165">
        <f t="shared" si="12"/>
        <v>0</v>
      </c>
      <c r="S194" s="165">
        <v>0</v>
      </c>
      <c r="T194" s="166">
        <f t="shared" si="13"/>
        <v>0</v>
      </c>
      <c r="AR194" s="167" t="s">
        <v>1370</v>
      </c>
      <c r="AT194" s="167" t="s">
        <v>224</v>
      </c>
      <c r="AU194" s="167" t="s">
        <v>82</v>
      </c>
      <c r="AY194" s="16" t="s">
        <v>159</v>
      </c>
      <c r="BE194" s="168">
        <f t="shared" si="14"/>
        <v>0</v>
      </c>
      <c r="BF194" s="168">
        <f t="shared" si="15"/>
        <v>0</v>
      </c>
      <c r="BG194" s="168">
        <f t="shared" si="16"/>
        <v>0</v>
      </c>
      <c r="BH194" s="168">
        <f t="shared" si="17"/>
        <v>0</v>
      </c>
      <c r="BI194" s="168">
        <f t="shared" si="18"/>
        <v>0</v>
      </c>
      <c r="BJ194" s="16" t="s">
        <v>82</v>
      </c>
      <c r="BK194" s="168">
        <f t="shared" si="19"/>
        <v>0</v>
      </c>
      <c r="BL194" s="16" t="s">
        <v>737</v>
      </c>
      <c r="BM194" s="167" t="s">
        <v>1045</v>
      </c>
    </row>
    <row r="195" spans="2:65" s="1" customFormat="1" ht="24" customHeight="1">
      <c r="B195" s="155"/>
      <c r="C195" s="195" t="s">
        <v>737</v>
      </c>
      <c r="D195" s="195" t="s">
        <v>224</v>
      </c>
      <c r="E195" s="196" t="s">
        <v>3331</v>
      </c>
      <c r="F195" s="197" t="s">
        <v>3332</v>
      </c>
      <c r="G195" s="198" t="s">
        <v>3224</v>
      </c>
      <c r="H195" s="199">
        <v>10.4</v>
      </c>
      <c r="I195" s="200"/>
      <c r="J195" s="201">
        <f t="shared" si="10"/>
        <v>0</v>
      </c>
      <c r="K195" s="197" t="s">
        <v>1</v>
      </c>
      <c r="L195" s="202"/>
      <c r="M195" s="203" t="s">
        <v>1</v>
      </c>
      <c r="N195" s="204" t="s">
        <v>36</v>
      </c>
      <c r="O195" s="54"/>
      <c r="P195" s="165">
        <f t="shared" si="11"/>
        <v>0</v>
      </c>
      <c r="Q195" s="165">
        <v>0</v>
      </c>
      <c r="R195" s="165">
        <f t="shared" si="12"/>
        <v>0</v>
      </c>
      <c r="S195" s="165">
        <v>0</v>
      </c>
      <c r="T195" s="166">
        <f t="shared" si="13"/>
        <v>0</v>
      </c>
      <c r="AR195" s="167" t="s">
        <v>1370</v>
      </c>
      <c r="AT195" s="167" t="s">
        <v>224</v>
      </c>
      <c r="AU195" s="167" t="s">
        <v>82</v>
      </c>
      <c r="AY195" s="16" t="s">
        <v>159</v>
      </c>
      <c r="BE195" s="168">
        <f t="shared" si="14"/>
        <v>0</v>
      </c>
      <c r="BF195" s="168">
        <f t="shared" si="15"/>
        <v>0</v>
      </c>
      <c r="BG195" s="168">
        <f t="shared" si="16"/>
        <v>0</v>
      </c>
      <c r="BH195" s="168">
        <f t="shared" si="17"/>
        <v>0</v>
      </c>
      <c r="BI195" s="168">
        <f t="shared" si="18"/>
        <v>0</v>
      </c>
      <c r="BJ195" s="16" t="s">
        <v>82</v>
      </c>
      <c r="BK195" s="168">
        <f t="shared" si="19"/>
        <v>0</v>
      </c>
      <c r="BL195" s="16" t="s">
        <v>737</v>
      </c>
      <c r="BM195" s="167" t="s">
        <v>1172</v>
      </c>
    </row>
    <row r="196" spans="2:65" s="1" customFormat="1" ht="24" customHeight="1">
      <c r="B196" s="155"/>
      <c r="C196" s="195" t="s">
        <v>742</v>
      </c>
      <c r="D196" s="195" t="s">
        <v>224</v>
      </c>
      <c r="E196" s="196" t="s">
        <v>3333</v>
      </c>
      <c r="F196" s="197" t="s">
        <v>3334</v>
      </c>
      <c r="G196" s="198" t="s">
        <v>3224</v>
      </c>
      <c r="H196" s="199">
        <v>97.8</v>
      </c>
      <c r="I196" s="200"/>
      <c r="J196" s="201">
        <f t="shared" si="10"/>
        <v>0</v>
      </c>
      <c r="K196" s="197" t="s">
        <v>1</v>
      </c>
      <c r="L196" s="202"/>
      <c r="M196" s="203" t="s">
        <v>1</v>
      </c>
      <c r="N196" s="204" t="s">
        <v>36</v>
      </c>
      <c r="O196" s="54"/>
      <c r="P196" s="165">
        <f t="shared" si="11"/>
        <v>0</v>
      </c>
      <c r="Q196" s="165">
        <v>0</v>
      </c>
      <c r="R196" s="165">
        <f t="shared" si="12"/>
        <v>0</v>
      </c>
      <c r="S196" s="165">
        <v>0</v>
      </c>
      <c r="T196" s="166">
        <f t="shared" si="13"/>
        <v>0</v>
      </c>
      <c r="AR196" s="167" t="s">
        <v>1370</v>
      </c>
      <c r="AT196" s="167" t="s">
        <v>224</v>
      </c>
      <c r="AU196" s="167" t="s">
        <v>82</v>
      </c>
      <c r="AY196" s="16" t="s">
        <v>159</v>
      </c>
      <c r="BE196" s="168">
        <f t="shared" si="14"/>
        <v>0</v>
      </c>
      <c r="BF196" s="168">
        <f t="shared" si="15"/>
        <v>0</v>
      </c>
      <c r="BG196" s="168">
        <f t="shared" si="16"/>
        <v>0</v>
      </c>
      <c r="BH196" s="168">
        <f t="shared" si="17"/>
        <v>0</v>
      </c>
      <c r="BI196" s="168">
        <f t="shared" si="18"/>
        <v>0</v>
      </c>
      <c r="BJ196" s="16" t="s">
        <v>82</v>
      </c>
      <c r="BK196" s="168">
        <f t="shared" si="19"/>
        <v>0</v>
      </c>
      <c r="BL196" s="16" t="s">
        <v>737</v>
      </c>
      <c r="BM196" s="167" t="s">
        <v>1175</v>
      </c>
    </row>
    <row r="197" spans="2:65" s="1" customFormat="1" ht="24" customHeight="1">
      <c r="B197" s="155"/>
      <c r="C197" s="195" t="s">
        <v>747</v>
      </c>
      <c r="D197" s="195" t="s">
        <v>224</v>
      </c>
      <c r="E197" s="196" t="s">
        <v>3335</v>
      </c>
      <c r="F197" s="197" t="s">
        <v>3336</v>
      </c>
      <c r="G197" s="198" t="s">
        <v>3224</v>
      </c>
      <c r="H197" s="199">
        <v>39.200000000000003</v>
      </c>
      <c r="I197" s="200"/>
      <c r="J197" s="201">
        <f t="shared" si="10"/>
        <v>0</v>
      </c>
      <c r="K197" s="197" t="s">
        <v>1</v>
      </c>
      <c r="L197" s="202"/>
      <c r="M197" s="203" t="s">
        <v>1</v>
      </c>
      <c r="N197" s="204" t="s">
        <v>36</v>
      </c>
      <c r="O197" s="54"/>
      <c r="P197" s="165">
        <f t="shared" si="11"/>
        <v>0</v>
      </c>
      <c r="Q197" s="165">
        <v>0</v>
      </c>
      <c r="R197" s="165">
        <f t="shared" si="12"/>
        <v>0</v>
      </c>
      <c r="S197" s="165">
        <v>0</v>
      </c>
      <c r="T197" s="166">
        <f t="shared" si="13"/>
        <v>0</v>
      </c>
      <c r="AR197" s="167" t="s">
        <v>1370</v>
      </c>
      <c r="AT197" s="167" t="s">
        <v>224</v>
      </c>
      <c r="AU197" s="167" t="s">
        <v>82</v>
      </c>
      <c r="AY197" s="16" t="s">
        <v>159</v>
      </c>
      <c r="BE197" s="168">
        <f t="shared" si="14"/>
        <v>0</v>
      </c>
      <c r="BF197" s="168">
        <f t="shared" si="15"/>
        <v>0</v>
      </c>
      <c r="BG197" s="168">
        <f t="shared" si="16"/>
        <v>0</v>
      </c>
      <c r="BH197" s="168">
        <f t="shared" si="17"/>
        <v>0</v>
      </c>
      <c r="BI197" s="168">
        <f t="shared" si="18"/>
        <v>0</v>
      </c>
      <c r="BJ197" s="16" t="s">
        <v>82</v>
      </c>
      <c r="BK197" s="168">
        <f t="shared" si="19"/>
        <v>0</v>
      </c>
      <c r="BL197" s="16" t="s">
        <v>737</v>
      </c>
      <c r="BM197" s="167" t="s">
        <v>1180</v>
      </c>
    </row>
    <row r="198" spans="2:65" s="1" customFormat="1" ht="24" customHeight="1">
      <c r="B198" s="155"/>
      <c r="C198" s="195" t="s">
        <v>752</v>
      </c>
      <c r="D198" s="195" t="s">
        <v>224</v>
      </c>
      <c r="E198" s="196" t="s">
        <v>3337</v>
      </c>
      <c r="F198" s="197" t="s">
        <v>3338</v>
      </c>
      <c r="G198" s="198" t="s">
        <v>3224</v>
      </c>
      <c r="H198" s="199">
        <v>98.6</v>
      </c>
      <c r="I198" s="200"/>
      <c r="J198" s="201">
        <f t="shared" si="10"/>
        <v>0</v>
      </c>
      <c r="K198" s="197" t="s">
        <v>1</v>
      </c>
      <c r="L198" s="202"/>
      <c r="M198" s="203" t="s">
        <v>1</v>
      </c>
      <c r="N198" s="204" t="s">
        <v>36</v>
      </c>
      <c r="O198" s="54"/>
      <c r="P198" s="165">
        <f t="shared" si="11"/>
        <v>0</v>
      </c>
      <c r="Q198" s="165">
        <v>0</v>
      </c>
      <c r="R198" s="165">
        <f t="shared" si="12"/>
        <v>0</v>
      </c>
      <c r="S198" s="165">
        <v>0</v>
      </c>
      <c r="T198" s="166">
        <f t="shared" si="13"/>
        <v>0</v>
      </c>
      <c r="AR198" s="167" t="s">
        <v>1370</v>
      </c>
      <c r="AT198" s="167" t="s">
        <v>224</v>
      </c>
      <c r="AU198" s="167" t="s">
        <v>82</v>
      </c>
      <c r="AY198" s="16" t="s">
        <v>159</v>
      </c>
      <c r="BE198" s="168">
        <f t="shared" si="14"/>
        <v>0</v>
      </c>
      <c r="BF198" s="168">
        <f t="shared" si="15"/>
        <v>0</v>
      </c>
      <c r="BG198" s="168">
        <f t="shared" si="16"/>
        <v>0</v>
      </c>
      <c r="BH198" s="168">
        <f t="shared" si="17"/>
        <v>0</v>
      </c>
      <c r="BI198" s="168">
        <f t="shared" si="18"/>
        <v>0</v>
      </c>
      <c r="BJ198" s="16" t="s">
        <v>82</v>
      </c>
      <c r="BK198" s="168">
        <f t="shared" si="19"/>
        <v>0</v>
      </c>
      <c r="BL198" s="16" t="s">
        <v>737</v>
      </c>
      <c r="BM198" s="167" t="s">
        <v>1183</v>
      </c>
    </row>
    <row r="199" spans="2:65" s="1" customFormat="1" ht="24" customHeight="1">
      <c r="B199" s="155"/>
      <c r="C199" s="195" t="s">
        <v>757</v>
      </c>
      <c r="D199" s="195" t="s">
        <v>224</v>
      </c>
      <c r="E199" s="196" t="s">
        <v>3339</v>
      </c>
      <c r="F199" s="197" t="s">
        <v>3340</v>
      </c>
      <c r="G199" s="198" t="s">
        <v>202</v>
      </c>
      <c r="H199" s="199">
        <v>14</v>
      </c>
      <c r="I199" s="200"/>
      <c r="J199" s="201">
        <f t="shared" si="10"/>
        <v>0</v>
      </c>
      <c r="K199" s="197" t="s">
        <v>1</v>
      </c>
      <c r="L199" s="202"/>
      <c r="M199" s="203" t="s">
        <v>1</v>
      </c>
      <c r="N199" s="204" t="s">
        <v>36</v>
      </c>
      <c r="O199" s="54"/>
      <c r="P199" s="165">
        <f t="shared" si="11"/>
        <v>0</v>
      </c>
      <c r="Q199" s="165">
        <v>0</v>
      </c>
      <c r="R199" s="165">
        <f t="shared" si="12"/>
        <v>0</v>
      </c>
      <c r="S199" s="165">
        <v>0</v>
      </c>
      <c r="T199" s="166">
        <f t="shared" si="13"/>
        <v>0</v>
      </c>
      <c r="AR199" s="167" t="s">
        <v>1370</v>
      </c>
      <c r="AT199" s="167" t="s">
        <v>224</v>
      </c>
      <c r="AU199" s="167" t="s">
        <v>82</v>
      </c>
      <c r="AY199" s="16" t="s">
        <v>159</v>
      </c>
      <c r="BE199" s="168">
        <f t="shared" si="14"/>
        <v>0</v>
      </c>
      <c r="BF199" s="168">
        <f t="shared" si="15"/>
        <v>0</v>
      </c>
      <c r="BG199" s="168">
        <f t="shared" si="16"/>
        <v>0</v>
      </c>
      <c r="BH199" s="168">
        <f t="shared" si="17"/>
        <v>0</v>
      </c>
      <c r="BI199" s="168">
        <f t="shared" si="18"/>
        <v>0</v>
      </c>
      <c r="BJ199" s="16" t="s">
        <v>82</v>
      </c>
      <c r="BK199" s="168">
        <f t="shared" si="19"/>
        <v>0</v>
      </c>
      <c r="BL199" s="16" t="s">
        <v>737</v>
      </c>
      <c r="BM199" s="167" t="s">
        <v>1186</v>
      </c>
    </row>
    <row r="200" spans="2:65" s="1" customFormat="1" ht="24" customHeight="1">
      <c r="B200" s="155"/>
      <c r="C200" s="195" t="s">
        <v>763</v>
      </c>
      <c r="D200" s="195" t="s">
        <v>224</v>
      </c>
      <c r="E200" s="196" t="s">
        <v>3341</v>
      </c>
      <c r="F200" s="197" t="s">
        <v>3342</v>
      </c>
      <c r="G200" s="198" t="s">
        <v>202</v>
      </c>
      <c r="H200" s="199">
        <v>72</v>
      </c>
      <c r="I200" s="200"/>
      <c r="J200" s="201">
        <f t="shared" si="10"/>
        <v>0</v>
      </c>
      <c r="K200" s="197" t="s">
        <v>1</v>
      </c>
      <c r="L200" s="202"/>
      <c r="M200" s="203" t="s">
        <v>1</v>
      </c>
      <c r="N200" s="204" t="s">
        <v>36</v>
      </c>
      <c r="O200" s="54"/>
      <c r="P200" s="165">
        <f t="shared" si="11"/>
        <v>0</v>
      </c>
      <c r="Q200" s="165">
        <v>0</v>
      </c>
      <c r="R200" s="165">
        <f t="shared" si="12"/>
        <v>0</v>
      </c>
      <c r="S200" s="165">
        <v>0</v>
      </c>
      <c r="T200" s="166">
        <f t="shared" si="13"/>
        <v>0</v>
      </c>
      <c r="AR200" s="167" t="s">
        <v>1370</v>
      </c>
      <c r="AT200" s="167" t="s">
        <v>224</v>
      </c>
      <c r="AU200" s="167" t="s">
        <v>82</v>
      </c>
      <c r="AY200" s="16" t="s">
        <v>159</v>
      </c>
      <c r="BE200" s="168">
        <f t="shared" si="14"/>
        <v>0</v>
      </c>
      <c r="BF200" s="168">
        <f t="shared" si="15"/>
        <v>0</v>
      </c>
      <c r="BG200" s="168">
        <f t="shared" si="16"/>
        <v>0</v>
      </c>
      <c r="BH200" s="168">
        <f t="shared" si="17"/>
        <v>0</v>
      </c>
      <c r="BI200" s="168">
        <f t="shared" si="18"/>
        <v>0</v>
      </c>
      <c r="BJ200" s="16" t="s">
        <v>82</v>
      </c>
      <c r="BK200" s="168">
        <f t="shared" si="19"/>
        <v>0</v>
      </c>
      <c r="BL200" s="16" t="s">
        <v>737</v>
      </c>
      <c r="BM200" s="167" t="s">
        <v>1189</v>
      </c>
    </row>
    <row r="201" spans="2:65" s="1" customFormat="1" ht="24" customHeight="1">
      <c r="B201" s="155"/>
      <c r="C201" s="195" t="s">
        <v>769</v>
      </c>
      <c r="D201" s="195" t="s">
        <v>224</v>
      </c>
      <c r="E201" s="196" t="s">
        <v>3343</v>
      </c>
      <c r="F201" s="197" t="s">
        <v>3344</v>
      </c>
      <c r="G201" s="198" t="s">
        <v>202</v>
      </c>
      <c r="H201" s="199">
        <v>33</v>
      </c>
      <c r="I201" s="200"/>
      <c r="J201" s="201">
        <f t="shared" si="10"/>
        <v>0</v>
      </c>
      <c r="K201" s="197" t="s">
        <v>1</v>
      </c>
      <c r="L201" s="202"/>
      <c r="M201" s="203" t="s">
        <v>1</v>
      </c>
      <c r="N201" s="204" t="s">
        <v>36</v>
      </c>
      <c r="O201" s="54"/>
      <c r="P201" s="165">
        <f t="shared" si="11"/>
        <v>0</v>
      </c>
      <c r="Q201" s="165">
        <v>0</v>
      </c>
      <c r="R201" s="165">
        <f t="shared" si="12"/>
        <v>0</v>
      </c>
      <c r="S201" s="165">
        <v>0</v>
      </c>
      <c r="T201" s="166">
        <f t="shared" si="13"/>
        <v>0</v>
      </c>
      <c r="AR201" s="167" t="s">
        <v>1370</v>
      </c>
      <c r="AT201" s="167" t="s">
        <v>224</v>
      </c>
      <c r="AU201" s="167" t="s">
        <v>82</v>
      </c>
      <c r="AY201" s="16" t="s">
        <v>159</v>
      </c>
      <c r="BE201" s="168">
        <f t="shared" si="14"/>
        <v>0</v>
      </c>
      <c r="BF201" s="168">
        <f t="shared" si="15"/>
        <v>0</v>
      </c>
      <c r="BG201" s="168">
        <f t="shared" si="16"/>
        <v>0</v>
      </c>
      <c r="BH201" s="168">
        <f t="shared" si="17"/>
        <v>0</v>
      </c>
      <c r="BI201" s="168">
        <f t="shared" si="18"/>
        <v>0</v>
      </c>
      <c r="BJ201" s="16" t="s">
        <v>82</v>
      </c>
      <c r="BK201" s="168">
        <f t="shared" si="19"/>
        <v>0</v>
      </c>
      <c r="BL201" s="16" t="s">
        <v>737</v>
      </c>
      <c r="BM201" s="167" t="s">
        <v>1192</v>
      </c>
    </row>
    <row r="202" spans="2:65" s="1" customFormat="1" ht="24" customHeight="1">
      <c r="B202" s="155"/>
      <c r="C202" s="195" t="s">
        <v>773</v>
      </c>
      <c r="D202" s="195" t="s">
        <v>224</v>
      </c>
      <c r="E202" s="196" t="s">
        <v>3345</v>
      </c>
      <c r="F202" s="197" t="s">
        <v>3346</v>
      </c>
      <c r="G202" s="198" t="s">
        <v>202</v>
      </c>
      <c r="H202" s="199">
        <v>54</v>
      </c>
      <c r="I202" s="200"/>
      <c r="J202" s="201">
        <f t="shared" si="10"/>
        <v>0</v>
      </c>
      <c r="K202" s="197" t="s">
        <v>1</v>
      </c>
      <c r="L202" s="202"/>
      <c r="M202" s="203" t="s">
        <v>1</v>
      </c>
      <c r="N202" s="204" t="s">
        <v>36</v>
      </c>
      <c r="O202" s="54"/>
      <c r="P202" s="165">
        <f t="shared" si="11"/>
        <v>0</v>
      </c>
      <c r="Q202" s="165">
        <v>0</v>
      </c>
      <c r="R202" s="165">
        <f t="shared" si="12"/>
        <v>0</v>
      </c>
      <c r="S202" s="165">
        <v>0</v>
      </c>
      <c r="T202" s="166">
        <f t="shared" si="13"/>
        <v>0</v>
      </c>
      <c r="AR202" s="167" t="s">
        <v>1370</v>
      </c>
      <c r="AT202" s="167" t="s">
        <v>224</v>
      </c>
      <c r="AU202" s="167" t="s">
        <v>82</v>
      </c>
      <c r="AY202" s="16" t="s">
        <v>159</v>
      </c>
      <c r="BE202" s="168">
        <f t="shared" si="14"/>
        <v>0</v>
      </c>
      <c r="BF202" s="168">
        <f t="shared" si="15"/>
        <v>0</v>
      </c>
      <c r="BG202" s="168">
        <f t="shared" si="16"/>
        <v>0</v>
      </c>
      <c r="BH202" s="168">
        <f t="shared" si="17"/>
        <v>0</v>
      </c>
      <c r="BI202" s="168">
        <f t="shared" si="18"/>
        <v>0</v>
      </c>
      <c r="BJ202" s="16" t="s">
        <v>82</v>
      </c>
      <c r="BK202" s="168">
        <f t="shared" si="19"/>
        <v>0</v>
      </c>
      <c r="BL202" s="16" t="s">
        <v>737</v>
      </c>
      <c r="BM202" s="167" t="s">
        <v>1195</v>
      </c>
    </row>
    <row r="203" spans="2:65" s="1" customFormat="1" ht="24" customHeight="1">
      <c r="B203" s="155"/>
      <c r="C203" s="195" t="s">
        <v>777</v>
      </c>
      <c r="D203" s="195" t="s">
        <v>224</v>
      </c>
      <c r="E203" s="196" t="s">
        <v>3347</v>
      </c>
      <c r="F203" s="197" t="s">
        <v>3348</v>
      </c>
      <c r="G203" s="198" t="s">
        <v>202</v>
      </c>
      <c r="H203" s="199">
        <v>6</v>
      </c>
      <c r="I203" s="200"/>
      <c r="J203" s="201">
        <f t="shared" si="10"/>
        <v>0</v>
      </c>
      <c r="K203" s="197" t="s">
        <v>1</v>
      </c>
      <c r="L203" s="202"/>
      <c r="M203" s="203" t="s">
        <v>1</v>
      </c>
      <c r="N203" s="204" t="s">
        <v>36</v>
      </c>
      <c r="O203" s="54"/>
      <c r="P203" s="165">
        <f t="shared" si="11"/>
        <v>0</v>
      </c>
      <c r="Q203" s="165">
        <v>0</v>
      </c>
      <c r="R203" s="165">
        <f t="shared" si="12"/>
        <v>0</v>
      </c>
      <c r="S203" s="165">
        <v>0</v>
      </c>
      <c r="T203" s="166">
        <f t="shared" si="13"/>
        <v>0</v>
      </c>
      <c r="AR203" s="167" t="s">
        <v>1370</v>
      </c>
      <c r="AT203" s="167" t="s">
        <v>224</v>
      </c>
      <c r="AU203" s="167" t="s">
        <v>82</v>
      </c>
      <c r="AY203" s="16" t="s">
        <v>159</v>
      </c>
      <c r="BE203" s="168">
        <f t="shared" si="14"/>
        <v>0</v>
      </c>
      <c r="BF203" s="168">
        <f t="shared" si="15"/>
        <v>0</v>
      </c>
      <c r="BG203" s="168">
        <f t="shared" si="16"/>
        <v>0</v>
      </c>
      <c r="BH203" s="168">
        <f t="shared" si="17"/>
        <v>0</v>
      </c>
      <c r="BI203" s="168">
        <f t="shared" si="18"/>
        <v>0</v>
      </c>
      <c r="BJ203" s="16" t="s">
        <v>82</v>
      </c>
      <c r="BK203" s="168">
        <f t="shared" si="19"/>
        <v>0</v>
      </c>
      <c r="BL203" s="16" t="s">
        <v>737</v>
      </c>
      <c r="BM203" s="167" t="s">
        <v>1198</v>
      </c>
    </row>
    <row r="204" spans="2:65" s="1" customFormat="1" ht="16.5" customHeight="1">
      <c r="B204" s="155"/>
      <c r="C204" s="156" t="s">
        <v>783</v>
      </c>
      <c r="D204" s="156" t="s">
        <v>161</v>
      </c>
      <c r="E204" s="157" t="s">
        <v>3349</v>
      </c>
      <c r="F204" s="158" t="s">
        <v>3350</v>
      </c>
      <c r="G204" s="159" t="s">
        <v>355</v>
      </c>
      <c r="H204" s="160">
        <v>1</v>
      </c>
      <c r="I204" s="161"/>
      <c r="J204" s="162">
        <f t="shared" si="10"/>
        <v>0</v>
      </c>
      <c r="K204" s="158" t="s">
        <v>1</v>
      </c>
      <c r="L204" s="31"/>
      <c r="M204" s="163" t="s">
        <v>1</v>
      </c>
      <c r="N204" s="164" t="s">
        <v>36</v>
      </c>
      <c r="O204" s="54"/>
      <c r="P204" s="165">
        <f t="shared" si="11"/>
        <v>0</v>
      </c>
      <c r="Q204" s="165">
        <v>0</v>
      </c>
      <c r="R204" s="165">
        <f t="shared" si="12"/>
        <v>0</v>
      </c>
      <c r="S204" s="165">
        <v>0</v>
      </c>
      <c r="T204" s="166">
        <f t="shared" si="13"/>
        <v>0</v>
      </c>
      <c r="AR204" s="167" t="s">
        <v>737</v>
      </c>
      <c r="AT204" s="167" t="s">
        <v>161</v>
      </c>
      <c r="AU204" s="167" t="s">
        <v>82</v>
      </c>
      <c r="AY204" s="16" t="s">
        <v>159</v>
      </c>
      <c r="BE204" s="168">
        <f t="shared" si="14"/>
        <v>0</v>
      </c>
      <c r="BF204" s="168">
        <f t="shared" si="15"/>
        <v>0</v>
      </c>
      <c r="BG204" s="168">
        <f t="shared" si="16"/>
        <v>0</v>
      </c>
      <c r="BH204" s="168">
        <f t="shared" si="17"/>
        <v>0</v>
      </c>
      <c r="BI204" s="168">
        <f t="shared" si="18"/>
        <v>0</v>
      </c>
      <c r="BJ204" s="16" t="s">
        <v>82</v>
      </c>
      <c r="BK204" s="168">
        <f t="shared" si="19"/>
        <v>0</v>
      </c>
      <c r="BL204" s="16" t="s">
        <v>737</v>
      </c>
      <c r="BM204" s="167" t="s">
        <v>1201</v>
      </c>
    </row>
    <row r="205" spans="2:65" s="1" customFormat="1" ht="16.5" customHeight="1">
      <c r="B205" s="155"/>
      <c r="C205" s="156" t="s">
        <v>787</v>
      </c>
      <c r="D205" s="156" t="s">
        <v>161</v>
      </c>
      <c r="E205" s="157" t="s">
        <v>3351</v>
      </c>
      <c r="F205" s="158" t="s">
        <v>2421</v>
      </c>
      <c r="G205" s="159" t="s">
        <v>355</v>
      </c>
      <c r="H205" s="160">
        <v>1</v>
      </c>
      <c r="I205" s="161"/>
      <c r="J205" s="162">
        <f t="shared" ref="J205:J212" si="20">ROUND(I205*H205,2)</f>
        <v>0</v>
      </c>
      <c r="K205" s="158" t="s">
        <v>1</v>
      </c>
      <c r="L205" s="31"/>
      <c r="M205" s="163" t="s">
        <v>1</v>
      </c>
      <c r="N205" s="164" t="s">
        <v>36</v>
      </c>
      <c r="O205" s="54"/>
      <c r="P205" s="165">
        <f t="shared" ref="P205:P212" si="21">O205*H205</f>
        <v>0</v>
      </c>
      <c r="Q205" s="165">
        <v>0</v>
      </c>
      <c r="R205" s="165">
        <f t="shared" ref="R205:R212" si="22">Q205*H205</f>
        <v>0</v>
      </c>
      <c r="S205" s="165">
        <v>0</v>
      </c>
      <c r="T205" s="166">
        <f t="shared" ref="T205:T212" si="23">S205*H205</f>
        <v>0</v>
      </c>
      <c r="AR205" s="167" t="s">
        <v>737</v>
      </c>
      <c r="AT205" s="167" t="s">
        <v>161</v>
      </c>
      <c r="AU205" s="167" t="s">
        <v>82</v>
      </c>
      <c r="AY205" s="16" t="s">
        <v>159</v>
      </c>
      <c r="BE205" s="168">
        <f t="shared" ref="BE205:BE212" si="24">IF(N205="základná",J205,0)</f>
        <v>0</v>
      </c>
      <c r="BF205" s="168">
        <f t="shared" ref="BF205:BF212" si="25">IF(N205="znížená",J205,0)</f>
        <v>0</v>
      </c>
      <c r="BG205" s="168">
        <f t="shared" ref="BG205:BG212" si="26">IF(N205="zákl. prenesená",J205,0)</f>
        <v>0</v>
      </c>
      <c r="BH205" s="168">
        <f t="shared" ref="BH205:BH212" si="27">IF(N205="zníž. prenesená",J205,0)</f>
        <v>0</v>
      </c>
      <c r="BI205" s="168">
        <f t="shared" ref="BI205:BI212" si="28">IF(N205="nulová",J205,0)</f>
        <v>0</v>
      </c>
      <c r="BJ205" s="16" t="s">
        <v>82</v>
      </c>
      <c r="BK205" s="168">
        <f t="shared" ref="BK205:BK212" si="29">ROUND(I205*H205,2)</f>
        <v>0</v>
      </c>
      <c r="BL205" s="16" t="s">
        <v>737</v>
      </c>
      <c r="BM205" s="167" t="s">
        <v>1204</v>
      </c>
    </row>
    <row r="206" spans="2:65" s="1" customFormat="1" ht="24" customHeight="1">
      <c r="B206" s="155"/>
      <c r="C206" s="156" t="s">
        <v>793</v>
      </c>
      <c r="D206" s="156" t="s">
        <v>161</v>
      </c>
      <c r="E206" s="157" t="s">
        <v>3352</v>
      </c>
      <c r="F206" s="158" t="s">
        <v>3353</v>
      </c>
      <c r="G206" s="159" t="s">
        <v>355</v>
      </c>
      <c r="H206" s="160">
        <v>1</v>
      </c>
      <c r="I206" s="161"/>
      <c r="J206" s="162">
        <f t="shared" si="20"/>
        <v>0</v>
      </c>
      <c r="K206" s="158" t="s">
        <v>1</v>
      </c>
      <c r="L206" s="31"/>
      <c r="M206" s="163" t="s">
        <v>1</v>
      </c>
      <c r="N206" s="164" t="s">
        <v>36</v>
      </c>
      <c r="O206" s="54"/>
      <c r="P206" s="165">
        <f t="shared" si="21"/>
        <v>0</v>
      </c>
      <c r="Q206" s="165">
        <v>0</v>
      </c>
      <c r="R206" s="165">
        <f t="shared" si="22"/>
        <v>0</v>
      </c>
      <c r="S206" s="165">
        <v>0</v>
      </c>
      <c r="T206" s="166">
        <f t="shared" si="23"/>
        <v>0</v>
      </c>
      <c r="AR206" s="167" t="s">
        <v>737</v>
      </c>
      <c r="AT206" s="167" t="s">
        <v>161</v>
      </c>
      <c r="AU206" s="167" t="s">
        <v>82</v>
      </c>
      <c r="AY206" s="16" t="s">
        <v>159</v>
      </c>
      <c r="BE206" s="168">
        <f t="shared" si="24"/>
        <v>0</v>
      </c>
      <c r="BF206" s="168">
        <f t="shared" si="25"/>
        <v>0</v>
      </c>
      <c r="BG206" s="168">
        <f t="shared" si="26"/>
        <v>0</v>
      </c>
      <c r="BH206" s="168">
        <f t="shared" si="27"/>
        <v>0</v>
      </c>
      <c r="BI206" s="168">
        <f t="shared" si="28"/>
        <v>0</v>
      </c>
      <c r="BJ206" s="16" t="s">
        <v>82</v>
      </c>
      <c r="BK206" s="168">
        <f t="shared" si="29"/>
        <v>0</v>
      </c>
      <c r="BL206" s="16" t="s">
        <v>737</v>
      </c>
      <c r="BM206" s="167" t="s">
        <v>1207</v>
      </c>
    </row>
    <row r="207" spans="2:65" s="1" customFormat="1" ht="16.5" customHeight="1">
      <c r="B207" s="155"/>
      <c r="C207" s="156" t="s">
        <v>797</v>
      </c>
      <c r="D207" s="156" t="s">
        <v>161</v>
      </c>
      <c r="E207" s="157" t="s">
        <v>3354</v>
      </c>
      <c r="F207" s="158" t="s">
        <v>3355</v>
      </c>
      <c r="G207" s="159" t="s">
        <v>355</v>
      </c>
      <c r="H207" s="160">
        <v>1</v>
      </c>
      <c r="I207" s="161"/>
      <c r="J207" s="162">
        <f t="shared" si="20"/>
        <v>0</v>
      </c>
      <c r="K207" s="158" t="s">
        <v>1</v>
      </c>
      <c r="L207" s="31"/>
      <c r="M207" s="163" t="s">
        <v>1</v>
      </c>
      <c r="N207" s="164" t="s">
        <v>36</v>
      </c>
      <c r="O207" s="54"/>
      <c r="P207" s="165">
        <f t="shared" si="21"/>
        <v>0</v>
      </c>
      <c r="Q207" s="165">
        <v>0</v>
      </c>
      <c r="R207" s="165">
        <f t="shared" si="22"/>
        <v>0</v>
      </c>
      <c r="S207" s="165">
        <v>0</v>
      </c>
      <c r="T207" s="166">
        <f t="shared" si="23"/>
        <v>0</v>
      </c>
      <c r="AR207" s="167" t="s">
        <v>737</v>
      </c>
      <c r="AT207" s="167" t="s">
        <v>161</v>
      </c>
      <c r="AU207" s="167" t="s">
        <v>82</v>
      </c>
      <c r="AY207" s="16" t="s">
        <v>159</v>
      </c>
      <c r="BE207" s="168">
        <f t="shared" si="24"/>
        <v>0</v>
      </c>
      <c r="BF207" s="168">
        <f t="shared" si="25"/>
        <v>0</v>
      </c>
      <c r="BG207" s="168">
        <f t="shared" si="26"/>
        <v>0</v>
      </c>
      <c r="BH207" s="168">
        <f t="shared" si="27"/>
        <v>0</v>
      </c>
      <c r="BI207" s="168">
        <f t="shared" si="28"/>
        <v>0</v>
      </c>
      <c r="BJ207" s="16" t="s">
        <v>82</v>
      </c>
      <c r="BK207" s="168">
        <f t="shared" si="29"/>
        <v>0</v>
      </c>
      <c r="BL207" s="16" t="s">
        <v>737</v>
      </c>
      <c r="BM207" s="167" t="s">
        <v>1210</v>
      </c>
    </row>
    <row r="208" spans="2:65" s="1" customFormat="1" ht="16.5" customHeight="1">
      <c r="B208" s="155"/>
      <c r="C208" s="156" t="s">
        <v>801</v>
      </c>
      <c r="D208" s="156" t="s">
        <v>161</v>
      </c>
      <c r="E208" s="157" t="s">
        <v>3356</v>
      </c>
      <c r="F208" s="158" t="s">
        <v>3357</v>
      </c>
      <c r="G208" s="159" t="s">
        <v>355</v>
      </c>
      <c r="H208" s="160">
        <v>1</v>
      </c>
      <c r="I208" s="161"/>
      <c r="J208" s="162">
        <f t="shared" si="20"/>
        <v>0</v>
      </c>
      <c r="K208" s="158" t="s">
        <v>1</v>
      </c>
      <c r="L208" s="31"/>
      <c r="M208" s="163" t="s">
        <v>1</v>
      </c>
      <c r="N208" s="164" t="s">
        <v>36</v>
      </c>
      <c r="O208" s="54"/>
      <c r="P208" s="165">
        <f t="shared" si="21"/>
        <v>0</v>
      </c>
      <c r="Q208" s="165">
        <v>0</v>
      </c>
      <c r="R208" s="165">
        <f t="shared" si="22"/>
        <v>0</v>
      </c>
      <c r="S208" s="165">
        <v>0</v>
      </c>
      <c r="T208" s="166">
        <f t="shared" si="23"/>
        <v>0</v>
      </c>
      <c r="AR208" s="167" t="s">
        <v>737</v>
      </c>
      <c r="AT208" s="167" t="s">
        <v>161</v>
      </c>
      <c r="AU208" s="167" t="s">
        <v>82</v>
      </c>
      <c r="AY208" s="16" t="s">
        <v>159</v>
      </c>
      <c r="BE208" s="168">
        <f t="shared" si="24"/>
        <v>0</v>
      </c>
      <c r="BF208" s="168">
        <f t="shared" si="25"/>
        <v>0</v>
      </c>
      <c r="BG208" s="168">
        <f t="shared" si="26"/>
        <v>0</v>
      </c>
      <c r="BH208" s="168">
        <f t="shared" si="27"/>
        <v>0</v>
      </c>
      <c r="BI208" s="168">
        <f t="shared" si="28"/>
        <v>0</v>
      </c>
      <c r="BJ208" s="16" t="s">
        <v>82</v>
      </c>
      <c r="BK208" s="168">
        <f t="shared" si="29"/>
        <v>0</v>
      </c>
      <c r="BL208" s="16" t="s">
        <v>737</v>
      </c>
      <c r="BM208" s="167" t="s">
        <v>1213</v>
      </c>
    </row>
    <row r="209" spans="2:65" s="1" customFormat="1" ht="16.5" customHeight="1">
      <c r="B209" s="155"/>
      <c r="C209" s="156" t="s">
        <v>805</v>
      </c>
      <c r="D209" s="156" t="s">
        <v>161</v>
      </c>
      <c r="E209" s="157" t="s">
        <v>3358</v>
      </c>
      <c r="F209" s="158" t="s">
        <v>3359</v>
      </c>
      <c r="G209" s="159" t="s">
        <v>355</v>
      </c>
      <c r="H209" s="160">
        <v>1</v>
      </c>
      <c r="I209" s="161"/>
      <c r="J209" s="162">
        <f t="shared" si="20"/>
        <v>0</v>
      </c>
      <c r="K209" s="158" t="s">
        <v>1</v>
      </c>
      <c r="L209" s="31"/>
      <c r="M209" s="163" t="s">
        <v>1</v>
      </c>
      <c r="N209" s="164" t="s">
        <v>36</v>
      </c>
      <c r="O209" s="54"/>
      <c r="P209" s="165">
        <f t="shared" si="21"/>
        <v>0</v>
      </c>
      <c r="Q209" s="165">
        <v>0</v>
      </c>
      <c r="R209" s="165">
        <f t="shared" si="22"/>
        <v>0</v>
      </c>
      <c r="S209" s="165">
        <v>0</v>
      </c>
      <c r="T209" s="166">
        <f t="shared" si="23"/>
        <v>0</v>
      </c>
      <c r="AR209" s="167" t="s">
        <v>737</v>
      </c>
      <c r="AT209" s="167" t="s">
        <v>161</v>
      </c>
      <c r="AU209" s="167" t="s">
        <v>82</v>
      </c>
      <c r="AY209" s="16" t="s">
        <v>159</v>
      </c>
      <c r="BE209" s="168">
        <f t="shared" si="24"/>
        <v>0</v>
      </c>
      <c r="BF209" s="168">
        <f t="shared" si="25"/>
        <v>0</v>
      </c>
      <c r="BG209" s="168">
        <f t="shared" si="26"/>
        <v>0</v>
      </c>
      <c r="BH209" s="168">
        <f t="shared" si="27"/>
        <v>0</v>
      </c>
      <c r="BI209" s="168">
        <f t="shared" si="28"/>
        <v>0</v>
      </c>
      <c r="BJ209" s="16" t="s">
        <v>82</v>
      </c>
      <c r="BK209" s="168">
        <f t="shared" si="29"/>
        <v>0</v>
      </c>
      <c r="BL209" s="16" t="s">
        <v>737</v>
      </c>
      <c r="BM209" s="167" t="s">
        <v>1216</v>
      </c>
    </row>
    <row r="210" spans="2:65" s="1" customFormat="1" ht="16.5" customHeight="1">
      <c r="B210" s="155"/>
      <c r="C210" s="156" t="s">
        <v>809</v>
      </c>
      <c r="D210" s="156" t="s">
        <v>161</v>
      </c>
      <c r="E210" s="157" t="s">
        <v>3360</v>
      </c>
      <c r="F210" s="158" t="s">
        <v>3361</v>
      </c>
      <c r="G210" s="159" t="s">
        <v>355</v>
      </c>
      <c r="H210" s="160">
        <v>1</v>
      </c>
      <c r="I210" s="161"/>
      <c r="J210" s="162">
        <f t="shared" si="20"/>
        <v>0</v>
      </c>
      <c r="K210" s="158" t="s">
        <v>1</v>
      </c>
      <c r="L210" s="31"/>
      <c r="M210" s="163" t="s">
        <v>1</v>
      </c>
      <c r="N210" s="164" t="s">
        <v>36</v>
      </c>
      <c r="O210" s="54"/>
      <c r="P210" s="165">
        <f t="shared" si="21"/>
        <v>0</v>
      </c>
      <c r="Q210" s="165">
        <v>0</v>
      </c>
      <c r="R210" s="165">
        <f t="shared" si="22"/>
        <v>0</v>
      </c>
      <c r="S210" s="165">
        <v>0</v>
      </c>
      <c r="T210" s="166">
        <f t="shared" si="23"/>
        <v>0</v>
      </c>
      <c r="AR210" s="167" t="s">
        <v>737</v>
      </c>
      <c r="AT210" s="167" t="s">
        <v>161</v>
      </c>
      <c r="AU210" s="167" t="s">
        <v>82</v>
      </c>
      <c r="AY210" s="16" t="s">
        <v>159</v>
      </c>
      <c r="BE210" s="168">
        <f t="shared" si="24"/>
        <v>0</v>
      </c>
      <c r="BF210" s="168">
        <f t="shared" si="25"/>
        <v>0</v>
      </c>
      <c r="BG210" s="168">
        <f t="shared" si="26"/>
        <v>0</v>
      </c>
      <c r="BH210" s="168">
        <f t="shared" si="27"/>
        <v>0</v>
      </c>
      <c r="BI210" s="168">
        <f t="shared" si="28"/>
        <v>0</v>
      </c>
      <c r="BJ210" s="16" t="s">
        <v>82</v>
      </c>
      <c r="BK210" s="168">
        <f t="shared" si="29"/>
        <v>0</v>
      </c>
      <c r="BL210" s="16" t="s">
        <v>737</v>
      </c>
      <c r="BM210" s="167" t="s">
        <v>1219</v>
      </c>
    </row>
    <row r="211" spans="2:65" s="1" customFormat="1" ht="16.5" customHeight="1">
      <c r="B211" s="155"/>
      <c r="C211" s="156" t="s">
        <v>816</v>
      </c>
      <c r="D211" s="156" t="s">
        <v>161</v>
      </c>
      <c r="E211" s="157" t="s">
        <v>3362</v>
      </c>
      <c r="F211" s="158" t="s">
        <v>3363</v>
      </c>
      <c r="G211" s="159" t="s">
        <v>3364</v>
      </c>
      <c r="H211" s="160">
        <v>6</v>
      </c>
      <c r="I211" s="161"/>
      <c r="J211" s="162">
        <f t="shared" si="20"/>
        <v>0</v>
      </c>
      <c r="K211" s="158" t="s">
        <v>1</v>
      </c>
      <c r="L211" s="31"/>
      <c r="M211" s="163" t="s">
        <v>1</v>
      </c>
      <c r="N211" s="164" t="s">
        <v>36</v>
      </c>
      <c r="O211" s="54"/>
      <c r="P211" s="165">
        <f t="shared" si="21"/>
        <v>0</v>
      </c>
      <c r="Q211" s="165">
        <v>0</v>
      </c>
      <c r="R211" s="165">
        <f t="shared" si="22"/>
        <v>0</v>
      </c>
      <c r="S211" s="165">
        <v>0</v>
      </c>
      <c r="T211" s="166">
        <f t="shared" si="23"/>
        <v>0</v>
      </c>
      <c r="AR211" s="167" t="s">
        <v>737</v>
      </c>
      <c r="AT211" s="167" t="s">
        <v>161</v>
      </c>
      <c r="AU211" s="167" t="s">
        <v>82</v>
      </c>
      <c r="AY211" s="16" t="s">
        <v>159</v>
      </c>
      <c r="BE211" s="168">
        <f t="shared" si="24"/>
        <v>0</v>
      </c>
      <c r="BF211" s="168">
        <f t="shared" si="25"/>
        <v>0</v>
      </c>
      <c r="BG211" s="168">
        <f t="shared" si="26"/>
        <v>0</v>
      </c>
      <c r="BH211" s="168">
        <f t="shared" si="27"/>
        <v>0</v>
      </c>
      <c r="BI211" s="168">
        <f t="shared" si="28"/>
        <v>0</v>
      </c>
      <c r="BJ211" s="16" t="s">
        <v>82</v>
      </c>
      <c r="BK211" s="168">
        <f t="shared" si="29"/>
        <v>0</v>
      </c>
      <c r="BL211" s="16" t="s">
        <v>737</v>
      </c>
      <c r="BM211" s="167" t="s">
        <v>1222</v>
      </c>
    </row>
    <row r="212" spans="2:65" s="1" customFormat="1" ht="16.5" customHeight="1">
      <c r="B212" s="155"/>
      <c r="C212" s="156" t="s">
        <v>822</v>
      </c>
      <c r="D212" s="156" t="s">
        <v>161</v>
      </c>
      <c r="E212" s="157" t="s">
        <v>3365</v>
      </c>
      <c r="F212" s="158" t="s">
        <v>3366</v>
      </c>
      <c r="G212" s="159" t="s">
        <v>355</v>
      </c>
      <c r="H212" s="160">
        <v>1</v>
      </c>
      <c r="I212" s="161"/>
      <c r="J212" s="162">
        <f t="shared" si="20"/>
        <v>0</v>
      </c>
      <c r="K212" s="158" t="s">
        <v>1</v>
      </c>
      <c r="L212" s="31"/>
      <c r="M212" s="206" t="s">
        <v>1</v>
      </c>
      <c r="N212" s="207" t="s">
        <v>36</v>
      </c>
      <c r="O212" s="208"/>
      <c r="P212" s="209">
        <f t="shared" si="21"/>
        <v>0</v>
      </c>
      <c r="Q212" s="209">
        <v>0</v>
      </c>
      <c r="R212" s="209">
        <f t="shared" si="22"/>
        <v>0</v>
      </c>
      <c r="S212" s="209">
        <v>0</v>
      </c>
      <c r="T212" s="210">
        <f t="shared" si="23"/>
        <v>0</v>
      </c>
      <c r="AR212" s="167" t="s">
        <v>737</v>
      </c>
      <c r="AT212" s="167" t="s">
        <v>161</v>
      </c>
      <c r="AU212" s="167" t="s">
        <v>82</v>
      </c>
      <c r="AY212" s="16" t="s">
        <v>159</v>
      </c>
      <c r="BE212" s="168">
        <f t="shared" si="24"/>
        <v>0</v>
      </c>
      <c r="BF212" s="168">
        <f t="shared" si="25"/>
        <v>0</v>
      </c>
      <c r="BG212" s="168">
        <f t="shared" si="26"/>
        <v>0</v>
      </c>
      <c r="BH212" s="168">
        <f t="shared" si="27"/>
        <v>0</v>
      </c>
      <c r="BI212" s="168">
        <f t="shared" si="28"/>
        <v>0</v>
      </c>
      <c r="BJ212" s="16" t="s">
        <v>82</v>
      </c>
      <c r="BK212" s="168">
        <f t="shared" si="29"/>
        <v>0</v>
      </c>
      <c r="BL212" s="16" t="s">
        <v>737</v>
      </c>
      <c r="BM212" s="167" t="s">
        <v>1225</v>
      </c>
    </row>
    <row r="213" spans="2:65" s="1" customFormat="1" ht="6.9" customHeight="1">
      <c r="B213" s="43"/>
      <c r="C213" s="44"/>
      <c r="D213" s="44"/>
      <c r="E213" s="44"/>
      <c r="F213" s="44"/>
      <c r="G213" s="44"/>
      <c r="H213" s="44"/>
      <c r="I213" s="116"/>
      <c r="J213" s="44"/>
      <c r="K213" s="44"/>
      <c r="L213" s="31"/>
    </row>
  </sheetData>
  <autoFilter ref="C121:K212"/>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15</vt:i4>
      </vt:variant>
      <vt:variant>
        <vt:lpstr>Pomenované rozsahy</vt:lpstr>
      </vt:variant>
      <vt:variant>
        <vt:i4>30</vt:i4>
      </vt:variant>
    </vt:vector>
  </HeadingPairs>
  <TitlesOfParts>
    <vt:vector size="45" baseType="lpstr">
      <vt:lpstr>Rekapitulácia stavby</vt:lpstr>
      <vt:lpstr>1-1 - Spodná stavba</vt:lpstr>
      <vt:lpstr>1-2 - Modulová stavba</vt:lpstr>
      <vt:lpstr>1-3 - Zdravotechnika</vt:lpstr>
      <vt:lpstr>1-4 - Vykurovanie</vt:lpstr>
      <vt:lpstr>1-5 - Elektroinštalácia</vt:lpstr>
      <vt:lpstr>1-6 - HSP</vt:lpstr>
      <vt:lpstr>1-7 - Kuchyňa</vt:lpstr>
      <vt:lpstr>1-8 - Vzduchotechnika</vt:lpstr>
      <vt:lpstr>SO-02 - Parkovisko, spevn...</vt:lpstr>
      <vt:lpstr>SO-03 - Oplotenie</vt:lpstr>
      <vt:lpstr>SO-04 - Vodovodná prípojk...</vt:lpstr>
      <vt:lpstr>SO-05 - Kanalizačná prípo...</vt:lpstr>
      <vt:lpstr>SO-06 - Areálová dažďová ...</vt:lpstr>
      <vt:lpstr>SO-07 - Prípojka NN</vt:lpstr>
      <vt:lpstr>'1-1 - Spodná stavba'!Názvy_tlače</vt:lpstr>
      <vt:lpstr>'1-2 - Modulová stavba'!Názvy_tlače</vt:lpstr>
      <vt:lpstr>'1-3 - Zdravotechnika'!Názvy_tlače</vt:lpstr>
      <vt:lpstr>'1-4 - Vykurovanie'!Názvy_tlače</vt:lpstr>
      <vt:lpstr>'1-5 - Elektroinštalácia'!Názvy_tlače</vt:lpstr>
      <vt:lpstr>'1-6 - HSP'!Názvy_tlače</vt:lpstr>
      <vt:lpstr>'1-7 - Kuchyňa'!Názvy_tlače</vt:lpstr>
      <vt:lpstr>'1-8 - Vzduchotechnika'!Názvy_tlače</vt:lpstr>
      <vt:lpstr>'Rekapitulácia stavby'!Názvy_tlače</vt:lpstr>
      <vt:lpstr>'SO-02 - Parkovisko, spevn...'!Názvy_tlače</vt:lpstr>
      <vt:lpstr>'SO-03 - Oplotenie'!Názvy_tlače</vt:lpstr>
      <vt:lpstr>'SO-04 - Vodovodná prípojk...'!Názvy_tlače</vt:lpstr>
      <vt:lpstr>'SO-05 - Kanalizačná prípo...'!Názvy_tlače</vt:lpstr>
      <vt:lpstr>'SO-06 - Areálová dažďová ...'!Názvy_tlače</vt:lpstr>
      <vt:lpstr>'SO-07 - Prípojka NN'!Názvy_tlače</vt:lpstr>
      <vt:lpstr>'1-1 - Spodná stavba'!Oblasť_tlače</vt:lpstr>
      <vt:lpstr>'1-2 - Modulová stavba'!Oblasť_tlače</vt:lpstr>
      <vt:lpstr>'1-3 - Zdravotechnika'!Oblasť_tlače</vt:lpstr>
      <vt:lpstr>'1-4 - Vykurovanie'!Oblasť_tlače</vt:lpstr>
      <vt:lpstr>'1-5 - Elektroinštalácia'!Oblasť_tlače</vt:lpstr>
      <vt:lpstr>'1-6 - HSP'!Oblasť_tlače</vt:lpstr>
      <vt:lpstr>'1-7 - Kuchyňa'!Oblasť_tlače</vt:lpstr>
      <vt:lpstr>'1-8 - Vzduchotechnika'!Oblasť_tlače</vt:lpstr>
      <vt:lpstr>'Rekapitulácia stavby'!Oblasť_tlače</vt:lpstr>
      <vt:lpstr>'SO-02 - Parkovisko, spevn...'!Oblasť_tlače</vt:lpstr>
      <vt:lpstr>'SO-03 - Oplotenie'!Oblasť_tlače</vt:lpstr>
      <vt:lpstr>'SO-04 - Vodovodná prípojk...'!Oblasť_tlače</vt:lpstr>
      <vt:lpstr>'SO-05 - Kanalizačná prípo...'!Oblasť_tlače</vt:lpstr>
      <vt:lpstr>'SO-06 - Areálová dažďová ...'!Oblasť_tlače</vt:lpstr>
      <vt:lpstr>'SO-07 - Prípojka NN'!Oblasť_tlače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lenka rusnáková</dc:creator>
  <cp:lastModifiedBy>HP</cp:lastModifiedBy>
  <dcterms:created xsi:type="dcterms:W3CDTF">2020-08-30T11:12:39Z</dcterms:created>
  <dcterms:modified xsi:type="dcterms:W3CDTF">2021-02-10T12:04:51Z</dcterms:modified>
</cp:coreProperties>
</file>