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Dropbox\ArchArt s.r.o\2020 VODO - Nemšová\02_PSP a RP\E. Výkaz výmer, rozpočet\"/>
    </mc:Choice>
  </mc:AlternateContent>
  <bookViews>
    <workbookView xWindow="0" yWindow="0" windowWidth="29010" windowHeight="12510" firstSheet="26" activeTab="33"/>
  </bookViews>
  <sheets>
    <sheet name="Rekapitulácia stavby" sheetId="1" r:id="rId1"/>
    <sheet name="SO-01 - Výmena nepriepust..." sheetId="2" r:id="rId2"/>
    <sheet name="D1 - Žľab do dažďového ja..." sheetId="3" r:id="rId3"/>
    <sheet name="D2 - Žľab do dažďového ja..." sheetId="4" r:id="rId4"/>
    <sheet name="ZS - Zariadenie stavenisk..." sheetId="5" r:id="rId5"/>
    <sheet name="SO 02.1 - Zberné systémy ..." sheetId="6" r:id="rId6"/>
    <sheet name="SO-02.2 - Elektroinštalácia" sheetId="7" r:id="rId7"/>
    <sheet name="SO-02.3 - Automatický zav..." sheetId="8" r:id="rId8"/>
    <sheet name="ZS - Zariadenie stavenisk..._01" sheetId="9" r:id="rId9"/>
    <sheet name="SO 03.1 - Zberné systémy ..." sheetId="10" r:id="rId10"/>
    <sheet name="SO-03.2 - Elektroinštalácia" sheetId="11" r:id="rId11"/>
    <sheet name="SO-03.3 - Automatický zav..." sheetId="12" r:id="rId12"/>
    <sheet name="ZS - Zariadenie stavenisk..._02" sheetId="13" r:id="rId13"/>
    <sheet name="SO 04.1 - Zberné systémy ..." sheetId="14" r:id="rId14"/>
    <sheet name="SO-04.2 - Elektroinštalácia" sheetId="15" r:id="rId15"/>
    <sheet name="SO-04.3 - Automatický zav..." sheetId="16" r:id="rId16"/>
    <sheet name="ZS - Zariadenie stavenisk..._03" sheetId="17" r:id="rId17"/>
    <sheet name="SO 05.1 - Zberné systémy ..." sheetId="18" r:id="rId18"/>
    <sheet name="SO-05.2 - Elektroinštalácia" sheetId="19" r:id="rId19"/>
    <sheet name="SO-05.3 - Automatický zav..." sheetId="20" r:id="rId20"/>
    <sheet name="ZS - Zariadenie stavenisk..._04" sheetId="21" r:id="rId21"/>
    <sheet name="SO 06.1 - Zberné systémy ..." sheetId="22" r:id="rId22"/>
    <sheet name="SO-06.2 - Elektroinštalácia" sheetId="23" r:id="rId23"/>
    <sheet name="SO-06.3 - Automatický zav..." sheetId="24" r:id="rId24"/>
    <sheet name="ZS - Zariadenie stavenisk..._05" sheetId="25" r:id="rId25"/>
    <sheet name="00 - Búracie práce" sheetId="26" r:id="rId26"/>
    <sheet name="01 - Výkaz výmer" sheetId="27" r:id="rId27"/>
    <sheet name="02 - Zoznam rastlín" sheetId="28" r:id="rId28"/>
    <sheet name="ZS - Zariadenie stavenisk..._06" sheetId="29" r:id="rId29"/>
    <sheet name="01 - Výkaz výmer_01" sheetId="30" r:id="rId30"/>
    <sheet name="02 - Zoznam rastlín_01" sheetId="31" r:id="rId31"/>
    <sheet name="PK - Podperná konštrukcia..." sheetId="32" r:id="rId32"/>
    <sheet name="ZS - Zariadenie stavenisk..._07" sheetId="33" r:id="rId33"/>
    <sheet name="SO-09 - Mobiliár" sheetId="34" r:id="rId34"/>
  </sheets>
  <definedNames>
    <definedName name="_xlnm._FilterDatabase" localSheetId="25" hidden="1">'00 - Búracie práce'!$C$122:$K$140</definedName>
    <definedName name="_xlnm._FilterDatabase" localSheetId="26" hidden="1">'01 - Výkaz výmer'!$C$121:$K$161</definedName>
    <definedName name="_xlnm._FilterDatabase" localSheetId="29" hidden="1">'01 - Výkaz výmer_01'!$C$123:$K$211</definedName>
    <definedName name="_xlnm._FilterDatabase" localSheetId="27" hidden="1">'02 - Zoznam rastlín'!$C$121:$K$178</definedName>
    <definedName name="_xlnm._FilterDatabase" localSheetId="30" hidden="1">'02 - Zoznam rastlín_01'!$C$124:$K$233</definedName>
    <definedName name="_xlnm._FilterDatabase" localSheetId="2" hidden="1">'D1 - Žľab do dažďového ja...'!$C$124:$K$142</definedName>
    <definedName name="_xlnm._FilterDatabase" localSheetId="3" hidden="1">'D2 - Žľab do dažďového ja...'!$C$124:$K$142</definedName>
    <definedName name="_xlnm._FilterDatabase" localSheetId="31" hidden="1">'PK - Podperná konštrukcia...'!$C$127:$K$190</definedName>
    <definedName name="_xlnm._FilterDatabase" localSheetId="5" hidden="1">'SO 02.1 - Zberné systémy ...'!$C$125:$K$173</definedName>
    <definedName name="_xlnm._FilterDatabase" localSheetId="9" hidden="1">'SO 03.1 - Zberné systémy ...'!$C$125:$K$168</definedName>
    <definedName name="_xlnm._FilterDatabase" localSheetId="13" hidden="1">'SO 04.1 - Zberné systémy ...'!$C$125:$K$173</definedName>
    <definedName name="_xlnm._FilterDatabase" localSheetId="17" hidden="1">'SO 05.1 - Zberné systémy ...'!$C$125:$K$173</definedName>
    <definedName name="_xlnm._FilterDatabase" localSheetId="21" hidden="1">'SO 06.1 - Zberné systémy ...'!$C$125:$K$173</definedName>
    <definedName name="_xlnm._FilterDatabase" localSheetId="1" hidden="1">'SO-01 - Výmena nepriepust...'!$C$121:$K$175</definedName>
    <definedName name="_xlnm._FilterDatabase" localSheetId="6" hidden="1">'SO-02.2 - Elektroinštalácia'!$C$127:$K$176</definedName>
    <definedName name="_xlnm._FilterDatabase" localSheetId="7" hidden="1">'SO-02.3 - Automatický zav...'!$C$129:$K$213</definedName>
    <definedName name="_xlnm._FilterDatabase" localSheetId="10" hidden="1">'SO-03.2 - Elektroinštalácia'!$C$127:$K$163</definedName>
    <definedName name="_xlnm._FilterDatabase" localSheetId="11" hidden="1">'SO-03.3 - Automatický zav...'!$C$127:$K$196</definedName>
    <definedName name="_xlnm._FilterDatabase" localSheetId="14" hidden="1">'SO-04.2 - Elektroinštalácia'!$C$127:$K$163</definedName>
    <definedName name="_xlnm._FilterDatabase" localSheetId="15" hidden="1">'SO-04.3 - Automatický zav...'!$C$127:$K$195</definedName>
    <definedName name="_xlnm._FilterDatabase" localSheetId="18" hidden="1">'SO-05.2 - Elektroinštalácia'!$C$127:$K$163</definedName>
    <definedName name="_xlnm._FilterDatabase" localSheetId="19" hidden="1">'SO-05.3 - Automatický zav...'!$C$127:$K$195</definedName>
    <definedName name="_xlnm._FilterDatabase" localSheetId="22" hidden="1">'SO-06.2 - Elektroinštalácia'!$C$127:$K$163</definedName>
    <definedName name="_xlnm._FilterDatabase" localSheetId="23" hidden="1">'SO-06.3 - Automatický zav...'!$C$127:$K$197</definedName>
    <definedName name="_xlnm._FilterDatabase" localSheetId="33" hidden="1">'SO-09 - Mobiliár'!$C$122:$K$168</definedName>
    <definedName name="_xlnm._FilterDatabase" localSheetId="4" hidden="1">'ZS - Zariadenie stavenisk...'!$C$121:$K$129</definedName>
    <definedName name="_xlnm._FilterDatabase" localSheetId="8" hidden="1">'ZS - Zariadenie stavenisk..._01'!$C$121:$K$129</definedName>
    <definedName name="_xlnm._FilterDatabase" localSheetId="12" hidden="1">'ZS - Zariadenie stavenisk..._02'!$C$121:$K$129</definedName>
    <definedName name="_xlnm._FilterDatabase" localSheetId="16" hidden="1">'ZS - Zariadenie stavenisk..._03'!$C$121:$K$129</definedName>
    <definedName name="_xlnm._FilterDatabase" localSheetId="20" hidden="1">'ZS - Zariadenie stavenisk..._04'!$C$121:$K$129</definedName>
    <definedName name="_xlnm._FilterDatabase" localSheetId="24" hidden="1">'ZS - Zariadenie stavenisk..._05'!$C$121:$K$129</definedName>
    <definedName name="_xlnm._FilterDatabase" localSheetId="28" hidden="1">'ZS - Zariadenie stavenisk..._06'!$C$121:$K$128</definedName>
    <definedName name="_xlnm._FilterDatabase" localSheetId="32" hidden="1">'ZS - Zariadenie stavenisk..._07'!$C$121:$K$128</definedName>
    <definedName name="_xlnm.Print_Titles" localSheetId="25">'00 - Búracie práce'!$122:$122</definedName>
    <definedName name="_xlnm.Print_Titles" localSheetId="26">'01 - Výkaz výmer'!$121:$121</definedName>
    <definedName name="_xlnm.Print_Titles" localSheetId="29">'01 - Výkaz výmer_01'!$123:$123</definedName>
    <definedName name="_xlnm.Print_Titles" localSheetId="27">'02 - Zoznam rastlín'!$121:$121</definedName>
    <definedName name="_xlnm.Print_Titles" localSheetId="30">'02 - Zoznam rastlín_01'!$124:$124</definedName>
    <definedName name="_xlnm.Print_Titles" localSheetId="2">'D1 - Žľab do dažďového ja...'!$124:$124</definedName>
    <definedName name="_xlnm.Print_Titles" localSheetId="3">'D2 - Žľab do dažďového ja...'!$124:$124</definedName>
    <definedName name="_xlnm.Print_Titles" localSheetId="31">'PK - Podperná konštrukcia...'!$127:$127</definedName>
    <definedName name="_xlnm.Print_Titles" localSheetId="0">'Rekapitulácia stavby'!$92:$92</definedName>
    <definedName name="_xlnm.Print_Titles" localSheetId="5">'SO 02.1 - Zberné systémy ...'!$125:$125</definedName>
    <definedName name="_xlnm.Print_Titles" localSheetId="9">'SO 03.1 - Zberné systémy ...'!$125:$125</definedName>
    <definedName name="_xlnm.Print_Titles" localSheetId="13">'SO 04.1 - Zberné systémy ...'!$125:$125</definedName>
    <definedName name="_xlnm.Print_Titles" localSheetId="17">'SO 05.1 - Zberné systémy ...'!$125:$125</definedName>
    <definedName name="_xlnm.Print_Titles" localSheetId="21">'SO 06.1 - Zberné systémy ...'!$125:$125</definedName>
    <definedName name="_xlnm.Print_Titles" localSheetId="1">'SO-01 - Výmena nepriepust...'!$121:$121</definedName>
    <definedName name="_xlnm.Print_Titles" localSheetId="6">'SO-02.2 - Elektroinštalácia'!$127:$127</definedName>
    <definedName name="_xlnm.Print_Titles" localSheetId="7">'SO-02.3 - Automatický zav...'!$129:$129</definedName>
    <definedName name="_xlnm.Print_Titles" localSheetId="10">'SO-03.2 - Elektroinštalácia'!$127:$127</definedName>
    <definedName name="_xlnm.Print_Titles" localSheetId="11">'SO-03.3 - Automatický zav...'!$127:$127</definedName>
    <definedName name="_xlnm.Print_Titles" localSheetId="14">'SO-04.2 - Elektroinštalácia'!$127:$127</definedName>
    <definedName name="_xlnm.Print_Titles" localSheetId="15">'SO-04.3 - Automatický zav...'!$127:$127</definedName>
    <definedName name="_xlnm.Print_Titles" localSheetId="18">'SO-05.2 - Elektroinštalácia'!$127:$127</definedName>
    <definedName name="_xlnm.Print_Titles" localSheetId="19">'SO-05.3 - Automatický zav...'!$127:$127</definedName>
    <definedName name="_xlnm.Print_Titles" localSheetId="22">'SO-06.2 - Elektroinštalácia'!$127:$127</definedName>
    <definedName name="_xlnm.Print_Titles" localSheetId="23">'SO-06.3 - Automatický zav...'!$127:$127</definedName>
    <definedName name="_xlnm.Print_Titles" localSheetId="33">'SO-09 - Mobiliár'!$122:$122</definedName>
    <definedName name="_xlnm.Print_Titles" localSheetId="4">'ZS - Zariadenie stavenisk...'!$121:$121</definedName>
    <definedName name="_xlnm.Print_Titles" localSheetId="8">'ZS - Zariadenie stavenisk..._01'!$121:$121</definedName>
    <definedName name="_xlnm.Print_Titles" localSheetId="12">'ZS - Zariadenie stavenisk..._02'!$121:$121</definedName>
    <definedName name="_xlnm.Print_Titles" localSheetId="16">'ZS - Zariadenie stavenisk..._03'!$121:$121</definedName>
    <definedName name="_xlnm.Print_Titles" localSheetId="20">'ZS - Zariadenie stavenisk..._04'!$121:$121</definedName>
    <definedName name="_xlnm.Print_Titles" localSheetId="24">'ZS - Zariadenie stavenisk..._05'!$121:$121</definedName>
    <definedName name="_xlnm.Print_Titles" localSheetId="28">'ZS - Zariadenie stavenisk..._06'!$121:$121</definedName>
    <definedName name="_xlnm.Print_Titles" localSheetId="32">'ZS - Zariadenie stavenisk..._07'!$121:$121</definedName>
    <definedName name="_xlnm.Print_Area" localSheetId="25">'00 - Búracie práce'!$C$4:$J$76,'00 - Búracie práce'!$C$82:$J$102,'00 - Búracie práce'!$C$108:$J$140</definedName>
    <definedName name="_xlnm.Print_Area" localSheetId="26">'01 - Výkaz výmer'!$C$4:$J$76,'01 - Výkaz výmer'!$C$82:$J$101,'01 - Výkaz výmer'!$C$107:$J$161</definedName>
    <definedName name="_xlnm.Print_Area" localSheetId="29">'01 - Výkaz výmer_01'!$C$4:$J$76,'01 - Výkaz výmer_01'!$C$82:$J$103,'01 - Výkaz výmer_01'!$C$109:$J$211</definedName>
    <definedName name="_xlnm.Print_Area" localSheetId="27">'02 - Zoznam rastlín'!$C$4:$J$76,'02 - Zoznam rastlín'!$C$82:$J$101,'02 - Zoznam rastlín'!$C$107:$J$178</definedName>
    <definedName name="_xlnm.Print_Area" localSheetId="30">'02 - Zoznam rastlín_01'!$C$4:$J$76,'02 - Zoznam rastlín_01'!$C$82:$J$104,'02 - Zoznam rastlín_01'!$C$110:$J$233</definedName>
    <definedName name="_xlnm.Print_Area" localSheetId="2">'D1 - Žľab do dažďového ja...'!$C$4:$J$76,'D1 - Žľab do dažďového ja...'!$C$82:$J$104,'D1 - Žľab do dažďového ja...'!$C$110:$J$142</definedName>
    <definedName name="_xlnm.Print_Area" localSheetId="3">'D2 - Žľab do dažďového ja...'!$C$4:$J$76,'D2 - Žľab do dažďového ja...'!$C$82:$J$104,'D2 - Žľab do dažďového ja...'!$C$110:$J$142</definedName>
    <definedName name="_xlnm.Print_Area" localSheetId="31">'PK - Podperná konštrukcia...'!$C$4:$J$76,'PK - Podperná konštrukcia...'!$C$82:$J$107,'PK - Podperná konštrukcia...'!$C$113:$J$190</definedName>
    <definedName name="_xlnm.Print_Area" localSheetId="0">'Rekapitulácia stavby'!$D$4:$AO$76,'Rekapitulácia stavby'!$C$82:$AQ$136</definedName>
    <definedName name="_xlnm.Print_Area" localSheetId="5">'SO 02.1 - Zberné systémy ...'!$C$4:$J$76,'SO 02.1 - Zberné systémy ...'!$C$82:$J$105,'SO 02.1 - Zberné systémy ...'!$C$111:$J$173</definedName>
    <definedName name="_xlnm.Print_Area" localSheetId="9">'SO 03.1 - Zberné systémy ...'!$C$4:$J$76,'SO 03.1 - Zberné systémy ...'!$C$82:$J$105,'SO 03.1 - Zberné systémy ...'!$C$111:$J$168</definedName>
    <definedName name="_xlnm.Print_Area" localSheetId="13">'SO 04.1 - Zberné systémy ...'!$C$4:$J$76,'SO 04.1 - Zberné systémy ...'!$C$82:$J$105,'SO 04.1 - Zberné systémy ...'!$C$111:$J$173</definedName>
    <definedName name="_xlnm.Print_Area" localSheetId="17">'SO 05.1 - Zberné systémy ...'!$C$4:$J$76,'SO 05.1 - Zberné systémy ...'!$C$82:$J$105,'SO 05.1 - Zberné systémy ...'!$C$111:$J$173</definedName>
    <definedName name="_xlnm.Print_Area" localSheetId="21">'SO 06.1 - Zberné systémy ...'!$C$4:$J$76,'SO 06.1 - Zberné systémy ...'!$C$82:$J$105,'SO 06.1 - Zberné systémy ...'!$C$111:$J$173</definedName>
    <definedName name="_xlnm.Print_Area" localSheetId="1">'SO-01 - Výmena nepriepust...'!$C$4:$J$76,'SO-01 - Výmena nepriepust...'!$C$82:$J$103,'SO-01 - Výmena nepriepust...'!$C$109:$J$175</definedName>
    <definedName name="_xlnm.Print_Area" localSheetId="6">'SO-02.2 - Elektroinštalácia'!$C$4:$J$76,'SO-02.2 - Elektroinštalácia'!$C$82:$J$107,'SO-02.2 - Elektroinštalácia'!$C$113:$J$176</definedName>
    <definedName name="_xlnm.Print_Area" localSheetId="7">'SO-02.3 - Automatický zav...'!$C$4:$J$76,'SO-02.3 - Automatický zav...'!$C$82:$J$109,'SO-02.3 - Automatický zav...'!$C$115:$J$213</definedName>
    <definedName name="_xlnm.Print_Area" localSheetId="10">'SO-03.2 - Elektroinštalácia'!$C$4:$J$76,'SO-03.2 - Elektroinštalácia'!$C$82:$J$107,'SO-03.2 - Elektroinštalácia'!$C$113:$J$163</definedName>
    <definedName name="_xlnm.Print_Area" localSheetId="11">'SO-03.3 - Automatický zav...'!$C$4:$J$76,'SO-03.3 - Automatický zav...'!$C$82:$J$107,'SO-03.3 - Automatický zav...'!$C$113:$J$196</definedName>
    <definedName name="_xlnm.Print_Area" localSheetId="14">'SO-04.2 - Elektroinštalácia'!$C$4:$J$76,'SO-04.2 - Elektroinštalácia'!$C$82:$J$107,'SO-04.2 - Elektroinštalácia'!$C$113:$J$163</definedName>
    <definedName name="_xlnm.Print_Area" localSheetId="15">'SO-04.3 - Automatický zav...'!$C$4:$J$76,'SO-04.3 - Automatický zav...'!$C$82:$J$107,'SO-04.3 - Automatický zav...'!$C$113:$J$195</definedName>
    <definedName name="_xlnm.Print_Area" localSheetId="18">'SO-05.2 - Elektroinštalácia'!$C$4:$J$76,'SO-05.2 - Elektroinštalácia'!$C$82:$J$107,'SO-05.2 - Elektroinštalácia'!$C$113:$J$163</definedName>
    <definedName name="_xlnm.Print_Area" localSheetId="19">'SO-05.3 - Automatický zav...'!$C$4:$J$76,'SO-05.3 - Automatický zav...'!$C$82:$J$107,'SO-05.3 - Automatický zav...'!$C$113:$J$195</definedName>
    <definedName name="_xlnm.Print_Area" localSheetId="22">'SO-06.2 - Elektroinštalácia'!$C$4:$J$76,'SO-06.2 - Elektroinštalácia'!$C$82:$J$107,'SO-06.2 - Elektroinštalácia'!$C$113:$J$163</definedName>
    <definedName name="_xlnm.Print_Area" localSheetId="23">'SO-06.3 - Automatický zav...'!$C$4:$J$76,'SO-06.3 - Automatický zav...'!$C$82:$J$107,'SO-06.3 - Automatický zav...'!$C$113:$J$197</definedName>
    <definedName name="_xlnm.Print_Area" localSheetId="33">'SO-09 - Mobiliár'!$C$4:$J$76,'SO-09 - Mobiliár'!$C$82:$J$104,'SO-09 - Mobiliár'!$C$110:$J$168</definedName>
    <definedName name="_xlnm.Print_Area" localSheetId="4">'ZS - Zariadenie stavenisk...'!$C$4:$J$76,'ZS - Zariadenie stavenisk...'!$C$82:$J$101,'ZS - Zariadenie stavenisk...'!$C$107:$J$129</definedName>
    <definedName name="_xlnm.Print_Area" localSheetId="8">'ZS - Zariadenie stavenisk..._01'!$C$4:$J$76,'ZS - Zariadenie stavenisk..._01'!$C$82:$J$101,'ZS - Zariadenie stavenisk..._01'!$C$107:$J$129</definedName>
    <definedName name="_xlnm.Print_Area" localSheetId="12">'ZS - Zariadenie stavenisk..._02'!$C$4:$J$76,'ZS - Zariadenie stavenisk..._02'!$C$82:$J$101,'ZS - Zariadenie stavenisk..._02'!$C$107:$J$129</definedName>
    <definedName name="_xlnm.Print_Area" localSheetId="16">'ZS - Zariadenie stavenisk..._03'!$C$4:$J$76,'ZS - Zariadenie stavenisk..._03'!$C$82:$J$101,'ZS - Zariadenie stavenisk..._03'!$C$107:$J$129</definedName>
    <definedName name="_xlnm.Print_Area" localSheetId="20">'ZS - Zariadenie stavenisk..._04'!$C$4:$J$76,'ZS - Zariadenie stavenisk..._04'!$C$82:$J$101,'ZS - Zariadenie stavenisk..._04'!$C$107:$J$129</definedName>
    <definedName name="_xlnm.Print_Area" localSheetId="24">'ZS - Zariadenie stavenisk..._05'!$C$4:$J$76,'ZS - Zariadenie stavenisk..._05'!$C$82:$J$101,'ZS - Zariadenie stavenisk..._05'!$C$107:$J$129</definedName>
    <definedName name="_xlnm.Print_Area" localSheetId="28">'ZS - Zariadenie stavenisk..._06'!$C$4:$J$76,'ZS - Zariadenie stavenisk..._06'!$C$82:$J$101,'ZS - Zariadenie stavenisk..._06'!$C$107:$J$128</definedName>
    <definedName name="_xlnm.Print_Area" localSheetId="32">'ZS - Zariadenie stavenisk..._07'!$C$4:$J$76,'ZS - Zariadenie stavenisk..._07'!$C$82:$J$101,'ZS - Zariadenie stavenisk..._07'!$C$107:$J$128</definedName>
  </definedNames>
  <calcPr calcId="162913"/>
</workbook>
</file>

<file path=xl/calcChain.xml><?xml version="1.0" encoding="utf-8"?>
<calcChain xmlns="http://schemas.openxmlformats.org/spreadsheetml/2006/main">
  <c r="J37" i="34" l="1"/>
  <c r="J36" i="34"/>
  <c r="AY135" i="1"/>
  <c r="J35" i="34"/>
  <c r="AX135" i="1"/>
  <c r="BI168" i="34"/>
  <c r="BH168" i="34"/>
  <c r="BG168" i="34"/>
  <c r="BE168" i="34"/>
  <c r="T168" i="34"/>
  <c r="T167" i="34"/>
  <c r="R168" i="34"/>
  <c r="R167" i="34"/>
  <c r="P168" i="34"/>
  <c r="P167" i="34"/>
  <c r="BI166" i="34"/>
  <c r="BH166" i="34"/>
  <c r="BG166" i="34"/>
  <c r="BE166" i="34"/>
  <c r="T166" i="34"/>
  <c r="T165" i="34"/>
  <c r="R166" i="34"/>
  <c r="R165" i="34" s="1"/>
  <c r="P166" i="34"/>
  <c r="P165" i="34" s="1"/>
  <c r="BI164" i="34"/>
  <c r="BH164" i="34"/>
  <c r="BG164" i="34"/>
  <c r="BE164" i="34"/>
  <c r="T164" i="34"/>
  <c r="R164" i="34"/>
  <c r="P164" i="34"/>
  <c r="BI163" i="34"/>
  <c r="BH163" i="34"/>
  <c r="BG163" i="34"/>
  <c r="BE163" i="34"/>
  <c r="T163" i="34"/>
  <c r="R163" i="34"/>
  <c r="P163" i="34"/>
  <c r="BI162" i="34"/>
  <c r="BH162" i="34"/>
  <c r="BG162" i="34"/>
  <c r="BE162" i="34"/>
  <c r="T162" i="34"/>
  <c r="R162" i="34"/>
  <c r="P162" i="34"/>
  <c r="BI161" i="34"/>
  <c r="BH161" i="34"/>
  <c r="BG161" i="34"/>
  <c r="BE161" i="34"/>
  <c r="T161" i="34"/>
  <c r="R161" i="34"/>
  <c r="P161" i="34"/>
  <c r="BI160" i="34"/>
  <c r="BH160" i="34"/>
  <c r="BG160" i="34"/>
  <c r="BE160" i="34"/>
  <c r="T160" i="34"/>
  <c r="R160" i="34"/>
  <c r="P160" i="34"/>
  <c r="BI159" i="34"/>
  <c r="BH159" i="34"/>
  <c r="BG159" i="34"/>
  <c r="BE159" i="34"/>
  <c r="T159" i="34"/>
  <c r="R159" i="34"/>
  <c r="P159" i="34"/>
  <c r="BI158" i="34"/>
  <c r="BH158" i="34"/>
  <c r="BG158" i="34"/>
  <c r="BE158" i="34"/>
  <c r="T158" i="34"/>
  <c r="R158" i="34"/>
  <c r="P158" i="34"/>
  <c r="BI157" i="34"/>
  <c r="BH157" i="34"/>
  <c r="BG157" i="34"/>
  <c r="BE157" i="34"/>
  <c r="T157" i="34"/>
  <c r="R157" i="34"/>
  <c r="P157" i="34"/>
  <c r="BI156" i="34"/>
  <c r="BH156" i="34"/>
  <c r="BG156" i="34"/>
  <c r="BE156" i="34"/>
  <c r="T156" i="34"/>
  <c r="R156" i="34"/>
  <c r="P156" i="34"/>
  <c r="BI151" i="34"/>
  <c r="BH151" i="34"/>
  <c r="BG151" i="34"/>
  <c r="BE151" i="34"/>
  <c r="T151" i="34"/>
  <c r="T150" i="34"/>
  <c r="R151" i="34"/>
  <c r="R150" i="34"/>
  <c r="P151" i="34"/>
  <c r="P150" i="34"/>
  <c r="BI145" i="34"/>
  <c r="BH145" i="34"/>
  <c r="BG145" i="34"/>
  <c r="BE145" i="34"/>
  <c r="T145" i="34"/>
  <c r="R145" i="34"/>
  <c r="P145" i="34"/>
  <c r="BI140" i="34"/>
  <c r="BH140" i="34"/>
  <c r="BG140" i="34"/>
  <c r="BE140" i="34"/>
  <c r="T140" i="34"/>
  <c r="R140" i="34"/>
  <c r="P140" i="34"/>
  <c r="BI137" i="34"/>
  <c r="BH137" i="34"/>
  <c r="BG137" i="34"/>
  <c r="BE137" i="34"/>
  <c r="T137" i="34"/>
  <c r="R137" i="34"/>
  <c r="P137" i="34"/>
  <c r="BI136" i="34"/>
  <c r="BH136" i="34"/>
  <c r="BG136" i="34"/>
  <c r="BE136" i="34"/>
  <c r="T136" i="34"/>
  <c r="R136" i="34"/>
  <c r="P136" i="34"/>
  <c r="BI134" i="34"/>
  <c r="BH134" i="34"/>
  <c r="BG134" i="34"/>
  <c r="BE134" i="34"/>
  <c r="T134" i="34"/>
  <c r="R134" i="34"/>
  <c r="P134" i="34"/>
  <c r="BI133" i="34"/>
  <c r="BH133" i="34"/>
  <c r="BG133" i="34"/>
  <c r="BE133" i="34"/>
  <c r="T133" i="34"/>
  <c r="R133" i="34"/>
  <c r="P133" i="34"/>
  <c r="BI132" i="34"/>
  <c r="BH132" i="34"/>
  <c r="BG132" i="34"/>
  <c r="BE132" i="34"/>
  <c r="T132" i="34"/>
  <c r="R132" i="34"/>
  <c r="P132" i="34"/>
  <c r="BI131" i="34"/>
  <c r="BH131" i="34"/>
  <c r="BG131" i="34"/>
  <c r="BE131" i="34"/>
  <c r="T131" i="34"/>
  <c r="R131" i="34"/>
  <c r="P131" i="34"/>
  <c r="BI126" i="34"/>
  <c r="BH126" i="34"/>
  <c r="BG126" i="34"/>
  <c r="BE126" i="34"/>
  <c r="T126" i="34"/>
  <c r="R126" i="34"/>
  <c r="P126" i="34"/>
  <c r="J120" i="34"/>
  <c r="J119" i="34"/>
  <c r="F119" i="34"/>
  <c r="F117" i="34"/>
  <c r="E115" i="34"/>
  <c r="J92" i="34"/>
  <c r="J91" i="34"/>
  <c r="F91" i="34"/>
  <c r="F89" i="34"/>
  <c r="E87" i="34"/>
  <c r="J18" i="34"/>
  <c r="E18" i="34"/>
  <c r="F120" i="34"/>
  <c r="J17" i="34"/>
  <c r="J12" i="34"/>
  <c r="J117" i="34"/>
  <c r="E7" i="34"/>
  <c r="E85" i="34"/>
  <c r="J39" i="33"/>
  <c r="J38" i="33"/>
  <c r="AY134" i="1"/>
  <c r="J37" i="33"/>
  <c r="AX134" i="1" s="1"/>
  <c r="BI128" i="33"/>
  <c r="BH128" i="33"/>
  <c r="BG128" i="33"/>
  <c r="BE128" i="33"/>
  <c r="T128" i="33"/>
  <c r="R128" i="33"/>
  <c r="P128" i="33"/>
  <c r="BI127" i="33"/>
  <c r="BH127" i="33"/>
  <c r="BG127" i="33"/>
  <c r="BE127" i="33"/>
  <c r="T127" i="33"/>
  <c r="R127" i="33"/>
  <c r="P127" i="33"/>
  <c r="BI126" i="33"/>
  <c r="BH126" i="33"/>
  <c r="BG126" i="33"/>
  <c r="BE126" i="33"/>
  <c r="T126" i="33"/>
  <c r="R126" i="33"/>
  <c r="P126" i="33"/>
  <c r="BI124" i="33"/>
  <c r="BH124" i="33"/>
  <c r="BG124" i="33"/>
  <c r="BE124" i="33"/>
  <c r="T124" i="33"/>
  <c r="T123" i="33" s="1"/>
  <c r="R124" i="33"/>
  <c r="R123" i="33"/>
  <c r="P124" i="33"/>
  <c r="P123" i="33" s="1"/>
  <c r="F118" i="33"/>
  <c r="F116" i="33"/>
  <c r="E114" i="33"/>
  <c r="F93" i="33"/>
  <c r="F91" i="33"/>
  <c r="E89" i="33"/>
  <c r="J26" i="33"/>
  <c r="E26" i="33"/>
  <c r="J119" i="33"/>
  <c r="J25" i="33"/>
  <c r="J23" i="33"/>
  <c r="E23" i="33"/>
  <c r="J93" i="33" s="1"/>
  <c r="J22" i="33"/>
  <c r="J20" i="33"/>
  <c r="E20" i="33"/>
  <c r="F94" i="33" s="1"/>
  <c r="J19" i="33"/>
  <c r="J14" i="33"/>
  <c r="J116" i="33" s="1"/>
  <c r="E7" i="33"/>
  <c r="E85" i="33"/>
  <c r="J39" i="32"/>
  <c r="J38" i="32"/>
  <c r="AY133" i="1"/>
  <c r="J37" i="32"/>
  <c r="AX133" i="1"/>
  <c r="BI186" i="32"/>
  <c r="BH186" i="32"/>
  <c r="BG186" i="32"/>
  <c r="BE186" i="32"/>
  <c r="T186" i="32"/>
  <c r="T185" i="32"/>
  <c r="R186" i="32"/>
  <c r="R185" i="32" s="1"/>
  <c r="P186" i="32"/>
  <c r="P185" i="32" s="1"/>
  <c r="BI184" i="32"/>
  <c r="BH184" i="32"/>
  <c r="BG184" i="32"/>
  <c r="BE184" i="32"/>
  <c r="T184" i="32"/>
  <c r="R184" i="32"/>
  <c r="P184" i="32"/>
  <c r="BI182" i="32"/>
  <c r="BH182" i="32"/>
  <c r="BG182" i="32"/>
  <c r="BE182" i="32"/>
  <c r="T182" i="32"/>
  <c r="R182" i="32"/>
  <c r="P182" i="32"/>
  <c r="BI180" i="32"/>
  <c r="BH180" i="32"/>
  <c r="BG180" i="32"/>
  <c r="BE180" i="32"/>
  <c r="T180" i="32"/>
  <c r="R180" i="32"/>
  <c r="P180" i="32"/>
  <c r="BI175" i="32"/>
  <c r="BH175" i="32"/>
  <c r="BG175" i="32"/>
  <c r="BE175" i="32"/>
  <c r="T175" i="32"/>
  <c r="R175" i="32"/>
  <c r="P175" i="32"/>
  <c r="BI173" i="32"/>
  <c r="BH173" i="32"/>
  <c r="BG173" i="32"/>
  <c r="BE173" i="32"/>
  <c r="T173" i="32"/>
  <c r="R173" i="32"/>
  <c r="P173" i="32"/>
  <c r="BI167" i="32"/>
  <c r="BH167" i="32"/>
  <c r="BG167" i="32"/>
  <c r="BE167" i="32"/>
  <c r="T167" i="32"/>
  <c r="R167" i="32"/>
  <c r="P167" i="32"/>
  <c r="BI162" i="32"/>
  <c r="BH162" i="32"/>
  <c r="BG162" i="32"/>
  <c r="BE162" i="32"/>
  <c r="T162" i="32"/>
  <c r="R162" i="32"/>
  <c r="P162" i="32"/>
  <c r="BI154" i="32"/>
  <c r="BH154" i="32"/>
  <c r="BG154" i="32"/>
  <c r="BE154" i="32"/>
  <c r="T154" i="32"/>
  <c r="R154" i="32"/>
  <c r="P154" i="32"/>
  <c r="BI151" i="32"/>
  <c r="BH151" i="32"/>
  <c r="BG151" i="32"/>
  <c r="BE151" i="32"/>
  <c r="T151" i="32"/>
  <c r="T150" i="32"/>
  <c r="R151" i="32"/>
  <c r="R150" i="32" s="1"/>
  <c r="P151" i="32"/>
  <c r="P150" i="32"/>
  <c r="BI148" i="32"/>
  <c r="BH148" i="32"/>
  <c r="BG148" i="32"/>
  <c r="BE148" i="32"/>
  <c r="T148" i="32"/>
  <c r="T147" i="32" s="1"/>
  <c r="R148" i="32"/>
  <c r="R147" i="32"/>
  <c r="P148" i="32"/>
  <c r="P147" i="32" s="1"/>
  <c r="BI145" i="32"/>
  <c r="BH145" i="32"/>
  <c r="BG145" i="32"/>
  <c r="BE145" i="32"/>
  <c r="T145" i="32"/>
  <c r="R145" i="32"/>
  <c r="P145" i="32"/>
  <c r="BI143" i="32"/>
  <c r="BH143" i="32"/>
  <c r="BG143" i="32"/>
  <c r="BE143" i="32"/>
  <c r="T143" i="32"/>
  <c r="R143" i="32"/>
  <c r="P143" i="32"/>
  <c r="BI141" i="32"/>
  <c r="BH141" i="32"/>
  <c r="BG141" i="32"/>
  <c r="BE141" i="32"/>
  <c r="T141" i="32"/>
  <c r="R141" i="32"/>
  <c r="P141" i="32"/>
  <c r="BI139" i="32"/>
  <c r="BH139" i="32"/>
  <c r="BG139" i="32"/>
  <c r="BE139" i="32"/>
  <c r="T139" i="32"/>
  <c r="R139" i="32"/>
  <c r="P139" i="32"/>
  <c r="BI137" i="32"/>
  <c r="BH137" i="32"/>
  <c r="BG137" i="32"/>
  <c r="BE137" i="32"/>
  <c r="T137" i="32"/>
  <c r="R137" i="32"/>
  <c r="P137" i="32"/>
  <c r="BI135" i="32"/>
  <c r="BH135" i="32"/>
  <c r="BG135" i="32"/>
  <c r="BE135" i="32"/>
  <c r="T135" i="32"/>
  <c r="R135" i="32"/>
  <c r="P135" i="32"/>
  <c r="BI131" i="32"/>
  <c r="BH131" i="32"/>
  <c r="BG131" i="32"/>
  <c r="BE131" i="32"/>
  <c r="T131" i="32"/>
  <c r="R131" i="32"/>
  <c r="P131" i="32"/>
  <c r="J125" i="32"/>
  <c r="J124" i="32"/>
  <c r="F124" i="32"/>
  <c r="F122" i="32"/>
  <c r="E120" i="32"/>
  <c r="J94" i="32"/>
  <c r="J93" i="32"/>
  <c r="F93" i="32"/>
  <c r="F91" i="32"/>
  <c r="E89" i="32"/>
  <c r="J20" i="32"/>
  <c r="E20" i="32"/>
  <c r="F125" i="32"/>
  <c r="J19" i="32"/>
  <c r="J14" i="32"/>
  <c r="J122" i="32"/>
  <c r="E7" i="32"/>
  <c r="E116" i="32"/>
  <c r="J39" i="31"/>
  <c r="J38" i="31"/>
  <c r="AY132" i="1"/>
  <c r="J37" i="31"/>
  <c r="AX132" i="1" s="1"/>
  <c r="BI233" i="31"/>
  <c r="BH233" i="31"/>
  <c r="BG233" i="31"/>
  <c r="BE233" i="31"/>
  <c r="T233" i="31"/>
  <c r="R233" i="31"/>
  <c r="P233" i="31"/>
  <c r="BI232" i="31"/>
  <c r="BH232" i="31"/>
  <c r="BG232" i="31"/>
  <c r="BE232" i="31"/>
  <c r="T232" i="31"/>
  <c r="R232" i="31"/>
  <c r="P232" i="31"/>
  <c r="BI231" i="31"/>
  <c r="BH231" i="31"/>
  <c r="BG231" i="31"/>
  <c r="BE231" i="31"/>
  <c r="T231" i="31"/>
  <c r="R231" i="31"/>
  <c r="P231" i="31"/>
  <c r="BI230" i="31"/>
  <c r="BH230" i="31"/>
  <c r="BG230" i="31"/>
  <c r="BE230" i="31"/>
  <c r="T230" i="31"/>
  <c r="R230" i="31"/>
  <c r="P230" i="31"/>
  <c r="BI229" i="31"/>
  <c r="BH229" i="31"/>
  <c r="BG229" i="31"/>
  <c r="BE229" i="31"/>
  <c r="T229" i="31"/>
  <c r="R229" i="31"/>
  <c r="P229" i="31"/>
  <c r="BI228" i="31"/>
  <c r="BH228" i="31"/>
  <c r="BG228" i="31"/>
  <c r="BE228" i="31"/>
  <c r="T228" i="31"/>
  <c r="R228" i="31"/>
  <c r="P228" i="31"/>
  <c r="BI226" i="31"/>
  <c r="BH226" i="31"/>
  <c r="BG226" i="31"/>
  <c r="BE226" i="31"/>
  <c r="T226" i="31"/>
  <c r="R226" i="31"/>
  <c r="P226" i="31"/>
  <c r="BI225" i="31"/>
  <c r="BH225" i="31"/>
  <c r="BG225" i="31"/>
  <c r="BE225" i="31"/>
  <c r="T225" i="31"/>
  <c r="R225" i="31"/>
  <c r="P225" i="31"/>
  <c r="BI224" i="31"/>
  <c r="BH224" i="31"/>
  <c r="BG224" i="31"/>
  <c r="BE224" i="31"/>
  <c r="T224" i="31"/>
  <c r="R224" i="31"/>
  <c r="P224" i="31"/>
  <c r="BI223" i="31"/>
  <c r="BH223" i="31"/>
  <c r="BG223" i="31"/>
  <c r="BE223" i="31"/>
  <c r="T223" i="31"/>
  <c r="R223" i="31"/>
  <c r="P223" i="31"/>
  <c r="BI222" i="31"/>
  <c r="BH222" i="31"/>
  <c r="BG222" i="31"/>
  <c r="BE222" i="31"/>
  <c r="T222" i="31"/>
  <c r="R222" i="31"/>
  <c r="P222" i="31"/>
  <c r="BI221" i="31"/>
  <c r="BH221" i="31"/>
  <c r="BG221" i="31"/>
  <c r="BE221" i="31"/>
  <c r="T221" i="31"/>
  <c r="R221" i="31"/>
  <c r="P221" i="31"/>
  <c r="BI220" i="31"/>
  <c r="BH220" i="31"/>
  <c r="BG220" i="31"/>
  <c r="BE220" i="31"/>
  <c r="T220" i="31"/>
  <c r="R220" i="31"/>
  <c r="P220" i="31"/>
  <c r="BI219" i="31"/>
  <c r="BH219" i="31"/>
  <c r="BG219" i="31"/>
  <c r="BE219" i="31"/>
  <c r="T219" i="31"/>
  <c r="R219" i="31"/>
  <c r="P219" i="31"/>
  <c r="BI218" i="31"/>
  <c r="BH218" i="31"/>
  <c r="BG218" i="31"/>
  <c r="BE218" i="31"/>
  <c r="T218" i="31"/>
  <c r="R218" i="31"/>
  <c r="P218" i="31"/>
  <c r="BI217" i="31"/>
  <c r="BH217" i="31"/>
  <c r="BG217" i="31"/>
  <c r="BE217" i="31"/>
  <c r="T217" i="31"/>
  <c r="R217" i="31"/>
  <c r="P217" i="31"/>
  <c r="BI216" i="31"/>
  <c r="BH216" i="31"/>
  <c r="BG216" i="31"/>
  <c r="BE216" i="31"/>
  <c r="T216" i="31"/>
  <c r="R216" i="31"/>
  <c r="P216" i="31"/>
  <c r="BI215" i="31"/>
  <c r="BH215" i="31"/>
  <c r="BG215" i="31"/>
  <c r="BE215" i="31"/>
  <c r="T215" i="31"/>
  <c r="R215" i="31"/>
  <c r="P215" i="31"/>
  <c r="BI214" i="31"/>
  <c r="BH214" i="31"/>
  <c r="BG214" i="31"/>
  <c r="BE214" i="31"/>
  <c r="T214" i="31"/>
  <c r="R214" i="31"/>
  <c r="P214" i="31"/>
  <c r="BI213" i="31"/>
  <c r="BH213" i="31"/>
  <c r="BG213" i="31"/>
  <c r="BE213" i="31"/>
  <c r="T213" i="31"/>
  <c r="R213" i="31"/>
  <c r="P213" i="31"/>
  <c r="BI212" i="31"/>
  <c r="BH212" i="31"/>
  <c r="BG212" i="31"/>
  <c r="BE212" i="31"/>
  <c r="T212" i="31"/>
  <c r="R212" i="31"/>
  <c r="P212" i="31"/>
  <c r="BI211" i="31"/>
  <c r="BH211" i="31"/>
  <c r="BG211" i="31"/>
  <c r="BE211" i="31"/>
  <c r="T211" i="31"/>
  <c r="R211" i="31"/>
  <c r="P211" i="31"/>
  <c r="BI210" i="31"/>
  <c r="BH210" i="31"/>
  <c r="BG210" i="31"/>
  <c r="BE210" i="31"/>
  <c r="T210" i="31"/>
  <c r="R210" i="31"/>
  <c r="P210" i="31"/>
  <c r="BI209" i="31"/>
  <c r="BH209" i="31"/>
  <c r="BG209" i="31"/>
  <c r="BE209" i="31"/>
  <c r="T209" i="31"/>
  <c r="R209" i="31"/>
  <c r="P209" i="31"/>
  <c r="BI208" i="31"/>
  <c r="BH208" i="31"/>
  <c r="BG208" i="31"/>
  <c r="BE208" i="31"/>
  <c r="T208" i="31"/>
  <c r="R208" i="31"/>
  <c r="P208" i="31"/>
  <c r="BI207" i="31"/>
  <c r="BH207" i="31"/>
  <c r="BG207" i="31"/>
  <c r="BE207" i="31"/>
  <c r="T207" i="31"/>
  <c r="R207" i="31"/>
  <c r="P207" i="31"/>
  <c r="BI206" i="31"/>
  <c r="BH206" i="31"/>
  <c r="BG206" i="31"/>
  <c r="BE206" i="31"/>
  <c r="T206" i="31"/>
  <c r="R206" i="31"/>
  <c r="P206" i="31"/>
  <c r="BI205" i="31"/>
  <c r="BH205" i="31"/>
  <c r="BG205" i="31"/>
  <c r="BE205" i="31"/>
  <c r="T205" i="31"/>
  <c r="R205" i="31"/>
  <c r="P205" i="31"/>
  <c r="BI204" i="31"/>
  <c r="BH204" i="31"/>
  <c r="BG204" i="31"/>
  <c r="BE204" i="31"/>
  <c r="T204" i="31"/>
  <c r="R204" i="31"/>
  <c r="P204" i="31"/>
  <c r="BI203" i="31"/>
  <c r="BH203" i="31"/>
  <c r="BG203" i="31"/>
  <c r="BE203" i="31"/>
  <c r="T203" i="31"/>
  <c r="R203" i="31"/>
  <c r="P203" i="31"/>
  <c r="BI202" i="31"/>
  <c r="BH202" i="31"/>
  <c r="BG202" i="31"/>
  <c r="BE202" i="31"/>
  <c r="T202" i="31"/>
  <c r="R202" i="31"/>
  <c r="P202" i="31"/>
  <c r="BI201" i="31"/>
  <c r="BH201" i="31"/>
  <c r="BG201" i="31"/>
  <c r="BE201" i="31"/>
  <c r="T201" i="31"/>
  <c r="R201" i="31"/>
  <c r="P201" i="31"/>
  <c r="BI200" i="31"/>
  <c r="BH200" i="31"/>
  <c r="BG200" i="31"/>
  <c r="BE200" i="31"/>
  <c r="T200" i="31"/>
  <c r="R200" i="31"/>
  <c r="P200" i="31"/>
  <c r="BI199" i="31"/>
  <c r="BH199" i="31"/>
  <c r="BG199" i="31"/>
  <c r="BE199" i="31"/>
  <c r="T199" i="31"/>
  <c r="R199" i="31"/>
  <c r="P199" i="31"/>
  <c r="BI198" i="31"/>
  <c r="BH198" i="31"/>
  <c r="BG198" i="31"/>
  <c r="BE198" i="31"/>
  <c r="T198" i="31"/>
  <c r="R198" i="31"/>
  <c r="P198" i="31"/>
  <c r="BI197" i="31"/>
  <c r="BH197" i="31"/>
  <c r="BG197" i="31"/>
  <c r="BE197" i="31"/>
  <c r="T197" i="31"/>
  <c r="R197" i="31"/>
  <c r="P197" i="31"/>
  <c r="BI196" i="31"/>
  <c r="BH196" i="31"/>
  <c r="BG196" i="31"/>
  <c r="BE196" i="31"/>
  <c r="T196" i="31"/>
  <c r="R196" i="31"/>
  <c r="P196" i="31"/>
  <c r="BI195" i="31"/>
  <c r="BH195" i="31"/>
  <c r="BG195" i="31"/>
  <c r="BE195" i="31"/>
  <c r="T195" i="31"/>
  <c r="R195" i="31"/>
  <c r="P195" i="31"/>
  <c r="BI194" i="31"/>
  <c r="BH194" i="31"/>
  <c r="BG194" i="31"/>
  <c r="BE194" i="31"/>
  <c r="T194" i="31"/>
  <c r="R194" i="31"/>
  <c r="P194" i="31"/>
  <c r="BI193" i="31"/>
  <c r="BH193" i="31"/>
  <c r="BG193" i="31"/>
  <c r="BE193" i="31"/>
  <c r="T193" i="31"/>
  <c r="R193" i="31"/>
  <c r="P193" i="31"/>
  <c r="BI192" i="31"/>
  <c r="BH192" i="31"/>
  <c r="BG192" i="31"/>
  <c r="BE192" i="31"/>
  <c r="T192" i="31"/>
  <c r="R192" i="31"/>
  <c r="P192" i="31"/>
  <c r="BI191" i="31"/>
  <c r="BH191" i="31"/>
  <c r="BG191" i="31"/>
  <c r="BE191" i="31"/>
  <c r="T191" i="31"/>
  <c r="R191" i="31"/>
  <c r="P191" i="31"/>
  <c r="BI190" i="31"/>
  <c r="BH190" i="31"/>
  <c r="BG190" i="31"/>
  <c r="BE190" i="31"/>
  <c r="T190" i="31"/>
  <c r="R190" i="31"/>
  <c r="P190" i="31"/>
  <c r="BI189" i="31"/>
  <c r="BH189" i="31"/>
  <c r="BG189" i="31"/>
  <c r="BE189" i="31"/>
  <c r="T189" i="31"/>
  <c r="R189" i="31"/>
  <c r="P189" i="31"/>
  <c r="BI188" i="31"/>
  <c r="BH188" i="31"/>
  <c r="BG188" i="31"/>
  <c r="BE188" i="31"/>
  <c r="T188" i="31"/>
  <c r="R188" i="31"/>
  <c r="P188" i="31"/>
  <c r="BI187" i="31"/>
  <c r="BH187" i="31"/>
  <c r="BG187" i="31"/>
  <c r="BE187" i="31"/>
  <c r="T187" i="31"/>
  <c r="R187" i="31"/>
  <c r="P187" i="31"/>
  <c r="BI186" i="31"/>
  <c r="BH186" i="31"/>
  <c r="BG186" i="31"/>
  <c r="BE186" i="31"/>
  <c r="T186" i="31"/>
  <c r="R186" i="31"/>
  <c r="P186" i="31"/>
  <c r="BI185" i="31"/>
  <c r="BH185" i="31"/>
  <c r="BG185" i="31"/>
  <c r="BE185" i="31"/>
  <c r="T185" i="31"/>
  <c r="R185" i="31"/>
  <c r="P185" i="31"/>
  <c r="BI184" i="31"/>
  <c r="BH184" i="31"/>
  <c r="BG184" i="31"/>
  <c r="BE184" i="31"/>
  <c r="T184" i="31"/>
  <c r="R184" i="31"/>
  <c r="P184" i="31"/>
  <c r="BI183" i="31"/>
  <c r="BH183" i="31"/>
  <c r="BG183" i="31"/>
  <c r="BE183" i="31"/>
  <c r="T183" i="31"/>
  <c r="R183" i="31"/>
  <c r="P183" i="31"/>
  <c r="BI182" i="31"/>
  <c r="BH182" i="31"/>
  <c r="BG182" i="31"/>
  <c r="BE182" i="31"/>
  <c r="T182" i="31"/>
  <c r="R182" i="31"/>
  <c r="P182" i="31"/>
  <c r="BI181" i="31"/>
  <c r="BH181" i="31"/>
  <c r="BG181" i="31"/>
  <c r="BE181" i="31"/>
  <c r="T181" i="31"/>
  <c r="R181" i="31"/>
  <c r="P181" i="31"/>
  <c r="BI180" i="31"/>
  <c r="BH180" i="31"/>
  <c r="BG180" i="31"/>
  <c r="BE180" i="31"/>
  <c r="T180" i="31"/>
  <c r="R180" i="31"/>
  <c r="P180" i="31"/>
  <c r="BI179" i="31"/>
  <c r="BH179" i="31"/>
  <c r="BG179" i="31"/>
  <c r="BE179" i="31"/>
  <c r="T179" i="31"/>
  <c r="R179" i="31"/>
  <c r="P179" i="31"/>
  <c r="BI178" i="31"/>
  <c r="BH178" i="31"/>
  <c r="BG178" i="31"/>
  <c r="BE178" i="31"/>
  <c r="T178" i="31"/>
  <c r="R178" i="31"/>
  <c r="P178" i="31"/>
  <c r="BI177" i="31"/>
  <c r="BH177" i="31"/>
  <c r="BG177" i="31"/>
  <c r="BE177" i="31"/>
  <c r="T177" i="31"/>
  <c r="R177" i="31"/>
  <c r="P177" i="31"/>
  <c r="BI176" i="31"/>
  <c r="BH176" i="31"/>
  <c r="BG176" i="31"/>
  <c r="BE176" i="31"/>
  <c r="T176" i="31"/>
  <c r="R176" i="31"/>
  <c r="P176" i="31"/>
  <c r="BI175" i="31"/>
  <c r="BH175" i="31"/>
  <c r="BG175" i="31"/>
  <c r="BE175" i="31"/>
  <c r="T175" i="31"/>
  <c r="R175" i="31"/>
  <c r="P175" i="31"/>
  <c r="BI174" i="31"/>
  <c r="BH174" i="31"/>
  <c r="BG174" i="31"/>
  <c r="BE174" i="31"/>
  <c r="T174" i="31"/>
  <c r="R174" i="31"/>
  <c r="P174" i="31"/>
  <c r="BI173" i="31"/>
  <c r="BH173" i="31"/>
  <c r="BG173" i="31"/>
  <c r="BE173" i="31"/>
  <c r="T173" i="31"/>
  <c r="R173" i="31"/>
  <c r="P173" i="31"/>
  <c r="BI172" i="31"/>
  <c r="BH172" i="31"/>
  <c r="BG172" i="31"/>
  <c r="BE172" i="31"/>
  <c r="T172" i="31"/>
  <c r="R172" i="31"/>
  <c r="P172" i="31"/>
  <c r="BI171" i="31"/>
  <c r="BH171" i="31"/>
  <c r="BG171" i="31"/>
  <c r="BE171" i="31"/>
  <c r="T171" i="31"/>
  <c r="R171" i="31"/>
  <c r="P171" i="31"/>
  <c r="BI170" i="31"/>
  <c r="BH170" i="31"/>
  <c r="BG170" i="31"/>
  <c r="BE170" i="31"/>
  <c r="T170" i="31"/>
  <c r="R170" i="31"/>
  <c r="P170" i="31"/>
  <c r="BI169" i="31"/>
  <c r="BH169" i="31"/>
  <c r="BG169" i="31"/>
  <c r="BE169" i="31"/>
  <c r="T169" i="31"/>
  <c r="R169" i="31"/>
  <c r="P169" i="31"/>
  <c r="BI168" i="31"/>
  <c r="BH168" i="31"/>
  <c r="BG168" i="31"/>
  <c r="BE168" i="31"/>
  <c r="T168" i="31"/>
  <c r="R168" i="31"/>
  <c r="P168" i="31"/>
  <c r="BI167" i="31"/>
  <c r="BH167" i="31"/>
  <c r="BG167" i="31"/>
  <c r="BE167" i="31"/>
  <c r="T167" i="31"/>
  <c r="R167" i="31"/>
  <c r="P167" i="31"/>
  <c r="BI166" i="31"/>
  <c r="BH166" i="31"/>
  <c r="BG166" i="31"/>
  <c r="BE166" i="31"/>
  <c r="T166" i="31"/>
  <c r="R166" i="31"/>
  <c r="P166" i="31"/>
  <c r="BI165" i="31"/>
  <c r="BH165" i="31"/>
  <c r="BG165" i="31"/>
  <c r="BE165" i="31"/>
  <c r="T165" i="31"/>
  <c r="R165" i="31"/>
  <c r="P165" i="31"/>
  <c r="BI164" i="31"/>
  <c r="BH164" i="31"/>
  <c r="BG164" i="31"/>
  <c r="BE164" i="31"/>
  <c r="T164" i="31"/>
  <c r="R164" i="31"/>
  <c r="P164" i="31"/>
  <c r="BI163" i="31"/>
  <c r="BH163" i="31"/>
  <c r="BG163" i="31"/>
  <c r="BE163" i="31"/>
  <c r="T163" i="31"/>
  <c r="R163" i="31"/>
  <c r="P163" i="31"/>
  <c r="BI162" i="31"/>
  <c r="BH162" i="31"/>
  <c r="BG162" i="31"/>
  <c r="BE162" i="31"/>
  <c r="T162" i="31"/>
  <c r="R162" i="31"/>
  <c r="P162" i="31"/>
  <c r="BI161" i="31"/>
  <c r="BH161" i="31"/>
  <c r="BG161" i="31"/>
  <c r="BE161" i="31"/>
  <c r="T161" i="31"/>
  <c r="R161" i="31"/>
  <c r="P161" i="31"/>
  <c r="BI160" i="31"/>
  <c r="BH160" i="31"/>
  <c r="BG160" i="31"/>
  <c r="BE160" i="31"/>
  <c r="T160" i="31"/>
  <c r="R160" i="31"/>
  <c r="P160" i="31"/>
  <c r="BI159" i="31"/>
  <c r="BH159" i="31"/>
  <c r="BG159" i="31"/>
  <c r="BE159" i="31"/>
  <c r="T159" i="31"/>
  <c r="R159" i="31"/>
  <c r="P159" i="31"/>
  <c r="BI158" i="31"/>
  <c r="BH158" i="31"/>
  <c r="BG158" i="31"/>
  <c r="BE158" i="31"/>
  <c r="T158" i="31"/>
  <c r="R158" i="31"/>
  <c r="P158" i="31"/>
  <c r="BI157" i="31"/>
  <c r="BH157" i="31"/>
  <c r="BG157" i="31"/>
  <c r="BE157" i="31"/>
  <c r="T157" i="31"/>
  <c r="R157" i="31"/>
  <c r="P157" i="31"/>
  <c r="BI156" i="31"/>
  <c r="BH156" i="31"/>
  <c r="BG156" i="31"/>
  <c r="BE156" i="31"/>
  <c r="T156" i="31"/>
  <c r="R156" i="31"/>
  <c r="P156" i="31"/>
  <c r="BI155" i="31"/>
  <c r="BH155" i="31"/>
  <c r="BG155" i="31"/>
  <c r="BE155" i="31"/>
  <c r="T155" i="31"/>
  <c r="R155" i="31"/>
  <c r="P155" i="31"/>
  <c r="BI154" i="31"/>
  <c r="BH154" i="31"/>
  <c r="BG154" i="31"/>
  <c r="BE154" i="31"/>
  <c r="T154" i="31"/>
  <c r="R154" i="31"/>
  <c r="P154" i="31"/>
  <c r="BI153" i="31"/>
  <c r="BH153" i="31"/>
  <c r="BG153" i="31"/>
  <c r="BE153" i="31"/>
  <c r="T153" i="31"/>
  <c r="R153" i="31"/>
  <c r="P153" i="31"/>
  <c r="BI152" i="31"/>
  <c r="BH152" i="31"/>
  <c r="BG152" i="31"/>
  <c r="BE152" i="31"/>
  <c r="T152" i="31"/>
  <c r="R152" i="31"/>
  <c r="P152" i="31"/>
  <c r="BI151" i="31"/>
  <c r="BH151" i="31"/>
  <c r="BG151" i="31"/>
  <c r="BE151" i="31"/>
  <c r="T151" i="31"/>
  <c r="R151" i="31"/>
  <c r="P151" i="31"/>
  <c r="BI150" i="31"/>
  <c r="BH150" i="31"/>
  <c r="BG150" i="31"/>
  <c r="BE150" i="31"/>
  <c r="T150" i="31"/>
  <c r="R150" i="31"/>
  <c r="P150" i="31"/>
  <c r="BI149" i="31"/>
  <c r="BH149" i="31"/>
  <c r="BG149" i="31"/>
  <c r="BE149" i="31"/>
  <c r="T149" i="31"/>
  <c r="R149" i="31"/>
  <c r="P149" i="31"/>
  <c r="BI148" i="31"/>
  <c r="BH148" i="31"/>
  <c r="BG148" i="31"/>
  <c r="BE148" i="31"/>
  <c r="T148" i="31"/>
  <c r="R148" i="31"/>
  <c r="P148" i="31"/>
  <c r="BI147" i="31"/>
  <c r="BH147" i="31"/>
  <c r="BG147" i="31"/>
  <c r="BE147" i="31"/>
  <c r="T147" i="31"/>
  <c r="R147" i="31"/>
  <c r="P147" i="31"/>
  <c r="BI146" i="31"/>
  <c r="BH146" i="31"/>
  <c r="BG146" i="31"/>
  <c r="BE146" i="31"/>
  <c r="T146" i="31"/>
  <c r="R146" i="31"/>
  <c r="P146" i="31"/>
  <c r="BI145" i="31"/>
  <c r="BH145" i="31"/>
  <c r="BG145" i="31"/>
  <c r="BE145" i="31"/>
  <c r="T145" i="31"/>
  <c r="R145" i="31"/>
  <c r="P145" i="31"/>
  <c r="BI144" i="31"/>
  <c r="BH144" i="31"/>
  <c r="BG144" i="31"/>
  <c r="BE144" i="31"/>
  <c r="T144" i="31"/>
  <c r="R144" i="31"/>
  <c r="P144" i="31"/>
  <c r="BI143" i="31"/>
  <c r="BH143" i="31"/>
  <c r="BG143" i="31"/>
  <c r="BE143" i="31"/>
  <c r="T143" i="31"/>
  <c r="R143" i="31"/>
  <c r="P143" i="31"/>
  <c r="BI142" i="31"/>
  <c r="BH142" i="31"/>
  <c r="BG142" i="31"/>
  <c r="BE142" i="31"/>
  <c r="T142" i="31"/>
  <c r="R142" i="31"/>
  <c r="P142" i="31"/>
  <c r="BI141" i="31"/>
  <c r="BH141" i="31"/>
  <c r="BG141" i="31"/>
  <c r="BE141" i="31"/>
  <c r="T141" i="31"/>
  <c r="R141" i="31"/>
  <c r="P141" i="31"/>
  <c r="BI140" i="31"/>
  <c r="BH140" i="31"/>
  <c r="BG140" i="31"/>
  <c r="BE140" i="31"/>
  <c r="T140" i="31"/>
  <c r="R140" i="31"/>
  <c r="P140" i="31"/>
  <c r="BI138" i="31"/>
  <c r="BH138" i="31"/>
  <c r="BG138" i="31"/>
  <c r="BE138" i="31"/>
  <c r="T138" i="31"/>
  <c r="R138" i="31"/>
  <c r="P138" i="31"/>
  <c r="BI137" i="31"/>
  <c r="BH137" i="31"/>
  <c r="BG137" i="31"/>
  <c r="BE137" i="31"/>
  <c r="T137" i="31"/>
  <c r="R137" i="31"/>
  <c r="P137" i="31"/>
  <c r="BI135" i="31"/>
  <c r="BH135" i="31"/>
  <c r="BG135" i="31"/>
  <c r="BE135" i="31"/>
  <c r="T135" i="31"/>
  <c r="R135" i="31"/>
  <c r="P135" i="31"/>
  <c r="BI134" i="31"/>
  <c r="BH134" i="31"/>
  <c r="BG134" i="31"/>
  <c r="BE134" i="31"/>
  <c r="T134" i="31"/>
  <c r="R134" i="31"/>
  <c r="P134" i="31"/>
  <c r="BI133" i="31"/>
  <c r="BH133" i="31"/>
  <c r="BG133" i="31"/>
  <c r="BE133" i="31"/>
  <c r="T133" i="31"/>
  <c r="R133" i="31"/>
  <c r="P133" i="31"/>
  <c r="BI132" i="31"/>
  <c r="BH132" i="31"/>
  <c r="BG132" i="31"/>
  <c r="BE132" i="31"/>
  <c r="T132" i="31"/>
  <c r="R132" i="31"/>
  <c r="P132" i="31"/>
  <c r="BI130" i="31"/>
  <c r="BH130" i="31"/>
  <c r="BG130" i="31"/>
  <c r="BE130" i="31"/>
  <c r="T130" i="31"/>
  <c r="R130" i="31"/>
  <c r="P130" i="31"/>
  <c r="BI129" i="31"/>
  <c r="BH129" i="31"/>
  <c r="BG129" i="31"/>
  <c r="BE129" i="31"/>
  <c r="T129" i="31"/>
  <c r="R129" i="31"/>
  <c r="P129" i="31"/>
  <c r="BI128" i="31"/>
  <c r="BH128" i="31"/>
  <c r="BG128" i="31"/>
  <c r="BE128" i="31"/>
  <c r="T128" i="31"/>
  <c r="R128" i="31"/>
  <c r="P128" i="31"/>
  <c r="BI127" i="31"/>
  <c r="BH127" i="31"/>
  <c r="BG127" i="31"/>
  <c r="BE127" i="31"/>
  <c r="T127" i="31"/>
  <c r="R127" i="31"/>
  <c r="P127" i="31"/>
  <c r="J122" i="31"/>
  <c r="J121" i="31"/>
  <c r="F121" i="31"/>
  <c r="F119" i="31"/>
  <c r="E117" i="31"/>
  <c r="J94" i="31"/>
  <c r="J93" i="31"/>
  <c r="F93" i="31"/>
  <c r="F91" i="31"/>
  <c r="E89" i="31"/>
  <c r="J20" i="31"/>
  <c r="E20" i="31"/>
  <c r="F122" i="31"/>
  <c r="J19" i="31"/>
  <c r="J14" i="31"/>
  <c r="J91" i="31"/>
  <c r="E7" i="31"/>
  <c r="E113" i="31" s="1"/>
  <c r="J39" i="30"/>
  <c r="J38" i="30"/>
  <c r="AY131" i="1"/>
  <c r="J37" i="30"/>
  <c r="AX131" i="1" s="1"/>
  <c r="BI211" i="30"/>
  <c r="BH211" i="30"/>
  <c r="BG211" i="30"/>
  <c r="BE211" i="30"/>
  <c r="T211" i="30"/>
  <c r="R211" i="30"/>
  <c r="P211" i="30"/>
  <c r="BI210" i="30"/>
  <c r="BH210" i="30"/>
  <c r="BG210" i="30"/>
  <c r="BE210" i="30"/>
  <c r="T210" i="30"/>
  <c r="R210" i="30"/>
  <c r="P210" i="30"/>
  <c r="BI209" i="30"/>
  <c r="BH209" i="30"/>
  <c r="BG209" i="30"/>
  <c r="BE209" i="30"/>
  <c r="T209" i="30"/>
  <c r="R209" i="30"/>
  <c r="P209" i="30"/>
  <c r="BI208" i="30"/>
  <c r="BH208" i="30"/>
  <c r="BG208" i="30"/>
  <c r="BE208" i="30"/>
  <c r="T208" i="30"/>
  <c r="R208" i="30"/>
  <c r="P208" i="30"/>
  <c r="BI207" i="30"/>
  <c r="BH207" i="30"/>
  <c r="BG207" i="30"/>
  <c r="BE207" i="30"/>
  <c r="T207" i="30"/>
  <c r="R207" i="30"/>
  <c r="P207" i="30"/>
  <c r="BI206" i="30"/>
  <c r="BH206" i="30"/>
  <c r="BG206" i="30"/>
  <c r="BE206" i="30"/>
  <c r="T206" i="30"/>
  <c r="R206" i="30"/>
  <c r="P206" i="30"/>
  <c r="BI205" i="30"/>
  <c r="BH205" i="30"/>
  <c r="BG205" i="30"/>
  <c r="BE205" i="30"/>
  <c r="T205" i="30"/>
  <c r="R205" i="30"/>
  <c r="P205" i="30"/>
  <c r="BI204" i="30"/>
  <c r="BH204" i="30"/>
  <c r="BG204" i="30"/>
  <c r="BE204" i="30"/>
  <c r="T204" i="30"/>
  <c r="R204" i="30"/>
  <c r="P204" i="30"/>
  <c r="BI203" i="30"/>
  <c r="BH203" i="30"/>
  <c r="BG203" i="30"/>
  <c r="BE203" i="30"/>
  <c r="T203" i="30"/>
  <c r="R203" i="30"/>
  <c r="P203" i="30"/>
  <c r="BI202" i="30"/>
  <c r="BH202" i="30"/>
  <c r="BG202" i="30"/>
  <c r="BE202" i="30"/>
  <c r="T202" i="30"/>
  <c r="R202" i="30"/>
  <c r="P202" i="30"/>
  <c r="BI201" i="30"/>
  <c r="BH201" i="30"/>
  <c r="BG201" i="30"/>
  <c r="BE201" i="30"/>
  <c r="T201" i="30"/>
  <c r="R201" i="30"/>
  <c r="P201" i="30"/>
  <c r="BI200" i="30"/>
  <c r="BH200" i="30"/>
  <c r="BG200" i="30"/>
  <c r="BE200" i="30"/>
  <c r="T200" i="30"/>
  <c r="R200" i="30"/>
  <c r="P200" i="30"/>
  <c r="BI199" i="30"/>
  <c r="BH199" i="30"/>
  <c r="BG199" i="30"/>
  <c r="BE199" i="30"/>
  <c r="T199" i="30"/>
  <c r="R199" i="30"/>
  <c r="P199" i="30"/>
  <c r="BI198" i="30"/>
  <c r="BH198" i="30"/>
  <c r="BG198" i="30"/>
  <c r="BE198" i="30"/>
  <c r="T198" i="30"/>
  <c r="R198" i="30"/>
  <c r="P198" i="30"/>
  <c r="BI197" i="30"/>
  <c r="BH197" i="30"/>
  <c r="BG197" i="30"/>
  <c r="BE197" i="30"/>
  <c r="T197" i="30"/>
  <c r="R197" i="30"/>
  <c r="P197" i="30"/>
  <c r="BI196" i="30"/>
  <c r="BH196" i="30"/>
  <c r="BG196" i="30"/>
  <c r="BE196" i="30"/>
  <c r="T196" i="30"/>
  <c r="R196" i="30"/>
  <c r="P196" i="30"/>
  <c r="BI195" i="30"/>
  <c r="BH195" i="30"/>
  <c r="BG195" i="30"/>
  <c r="BE195" i="30"/>
  <c r="T195" i="30"/>
  <c r="R195" i="30"/>
  <c r="P195" i="30"/>
  <c r="BI194" i="30"/>
  <c r="BH194" i="30"/>
  <c r="BG194" i="30"/>
  <c r="BE194" i="30"/>
  <c r="T194" i="30"/>
  <c r="R194" i="30"/>
  <c r="P194" i="30"/>
  <c r="BI193" i="30"/>
  <c r="BH193" i="30"/>
  <c r="BG193" i="30"/>
  <c r="BE193" i="30"/>
  <c r="T193" i="30"/>
  <c r="R193" i="30"/>
  <c r="P193" i="30"/>
  <c r="BI192" i="30"/>
  <c r="BH192" i="30"/>
  <c r="BG192" i="30"/>
  <c r="BE192" i="30"/>
  <c r="T192" i="30"/>
  <c r="R192" i="30"/>
  <c r="P192" i="30"/>
  <c r="BI191" i="30"/>
  <c r="BH191" i="30"/>
  <c r="BG191" i="30"/>
  <c r="BE191" i="30"/>
  <c r="T191" i="30"/>
  <c r="R191" i="30"/>
  <c r="P191" i="30"/>
  <c r="BI190" i="30"/>
  <c r="BH190" i="30"/>
  <c r="BG190" i="30"/>
  <c r="BE190" i="30"/>
  <c r="T190" i="30"/>
  <c r="R190" i="30"/>
  <c r="P190" i="30"/>
  <c r="BI189" i="30"/>
  <c r="BH189" i="30"/>
  <c r="BG189" i="30"/>
  <c r="BE189" i="30"/>
  <c r="T189" i="30"/>
  <c r="R189" i="30"/>
  <c r="P189" i="30"/>
  <c r="BI187" i="30"/>
  <c r="BH187" i="30"/>
  <c r="BG187" i="30"/>
  <c r="BE187" i="30"/>
  <c r="T187" i="30"/>
  <c r="R187" i="30"/>
  <c r="P187" i="30"/>
  <c r="BI186" i="30"/>
  <c r="BH186" i="30"/>
  <c r="BG186" i="30"/>
  <c r="BE186" i="30"/>
  <c r="T186" i="30"/>
  <c r="R186" i="30"/>
  <c r="P186" i="30"/>
  <c r="BI185" i="30"/>
  <c r="BH185" i="30"/>
  <c r="BG185" i="30"/>
  <c r="BE185" i="30"/>
  <c r="T185" i="30"/>
  <c r="R185" i="30"/>
  <c r="P185" i="30"/>
  <c r="BI184" i="30"/>
  <c r="BH184" i="30"/>
  <c r="BG184" i="30"/>
  <c r="BE184" i="30"/>
  <c r="T184" i="30"/>
  <c r="R184" i="30"/>
  <c r="P184" i="30"/>
  <c r="BI183" i="30"/>
  <c r="BH183" i="30"/>
  <c r="BG183" i="30"/>
  <c r="BE183" i="30"/>
  <c r="T183" i="30"/>
  <c r="R183" i="30"/>
  <c r="P183" i="30"/>
  <c r="BI182" i="30"/>
  <c r="BH182" i="30"/>
  <c r="BG182" i="30"/>
  <c r="BE182" i="30"/>
  <c r="T182" i="30"/>
  <c r="R182" i="30"/>
  <c r="P182" i="30"/>
  <c r="BI181" i="30"/>
  <c r="BH181" i="30"/>
  <c r="BG181" i="30"/>
  <c r="BE181" i="30"/>
  <c r="T181" i="30"/>
  <c r="R181" i="30"/>
  <c r="P181" i="30"/>
  <c r="BI180" i="30"/>
  <c r="BH180" i="30"/>
  <c r="BG180" i="30"/>
  <c r="BE180" i="30"/>
  <c r="T180" i="30"/>
  <c r="R180" i="30"/>
  <c r="P180" i="30"/>
  <c r="BI179" i="30"/>
  <c r="BH179" i="30"/>
  <c r="BG179" i="30"/>
  <c r="BE179" i="30"/>
  <c r="T179" i="30"/>
  <c r="R179" i="30"/>
  <c r="P179" i="30"/>
  <c r="BI178" i="30"/>
  <c r="BH178" i="30"/>
  <c r="BG178" i="30"/>
  <c r="BE178" i="30"/>
  <c r="T178" i="30"/>
  <c r="R178" i="30"/>
  <c r="P178" i="30"/>
  <c r="BI177" i="30"/>
  <c r="BH177" i="30"/>
  <c r="BG177" i="30"/>
  <c r="BE177" i="30"/>
  <c r="T177" i="30"/>
  <c r="R177" i="30"/>
  <c r="P177" i="30"/>
  <c r="BI176" i="30"/>
  <c r="BH176" i="30"/>
  <c r="BG176" i="30"/>
  <c r="BE176" i="30"/>
  <c r="T176" i="30"/>
  <c r="R176" i="30"/>
  <c r="P176" i="30"/>
  <c r="BI175" i="30"/>
  <c r="BH175" i="30"/>
  <c r="BG175" i="30"/>
  <c r="BE175" i="30"/>
  <c r="T175" i="30"/>
  <c r="R175" i="30"/>
  <c r="P175" i="30"/>
  <c r="BI174" i="30"/>
  <c r="BH174" i="30"/>
  <c r="BG174" i="30"/>
  <c r="BE174" i="30"/>
  <c r="T174" i="30"/>
  <c r="R174" i="30"/>
  <c r="P174" i="30"/>
  <c r="BI173" i="30"/>
  <c r="BH173" i="30"/>
  <c r="BG173" i="30"/>
  <c r="BE173" i="30"/>
  <c r="T173" i="30"/>
  <c r="R173" i="30"/>
  <c r="P173" i="30"/>
  <c r="BI172" i="30"/>
  <c r="BH172" i="30"/>
  <c r="BG172" i="30"/>
  <c r="BE172" i="30"/>
  <c r="T172" i="30"/>
  <c r="R172" i="30"/>
  <c r="P172" i="30"/>
  <c r="BI171" i="30"/>
  <c r="BH171" i="30"/>
  <c r="BG171" i="30"/>
  <c r="BE171" i="30"/>
  <c r="T171" i="30"/>
  <c r="R171" i="30"/>
  <c r="P171" i="30"/>
  <c r="BI170" i="30"/>
  <c r="BH170" i="30"/>
  <c r="BG170" i="30"/>
  <c r="BE170" i="30"/>
  <c r="T170" i="30"/>
  <c r="R170" i="30"/>
  <c r="P170" i="30"/>
  <c r="BI169" i="30"/>
  <c r="BH169" i="30"/>
  <c r="BG169" i="30"/>
  <c r="BE169" i="30"/>
  <c r="T169" i="30"/>
  <c r="R169" i="30"/>
  <c r="P169" i="30"/>
  <c r="BI168" i="30"/>
  <c r="BH168" i="30"/>
  <c r="BG168" i="30"/>
  <c r="BE168" i="30"/>
  <c r="T168" i="30"/>
  <c r="R168" i="30"/>
  <c r="P168" i="30"/>
  <c r="BI167" i="30"/>
  <c r="BH167" i="30"/>
  <c r="BG167" i="30"/>
  <c r="BE167" i="30"/>
  <c r="T167" i="30"/>
  <c r="R167" i="30"/>
  <c r="P167" i="30"/>
  <c r="BI166" i="30"/>
  <c r="BH166" i="30"/>
  <c r="BG166" i="30"/>
  <c r="BE166" i="30"/>
  <c r="T166" i="30"/>
  <c r="R166" i="30"/>
  <c r="P166" i="30"/>
  <c r="BI165" i="30"/>
  <c r="BH165" i="30"/>
  <c r="BG165" i="30"/>
  <c r="BE165" i="30"/>
  <c r="T165" i="30"/>
  <c r="R165" i="30"/>
  <c r="P165" i="30"/>
  <c r="BI164" i="30"/>
  <c r="BH164" i="30"/>
  <c r="BG164" i="30"/>
  <c r="BE164" i="30"/>
  <c r="T164" i="30"/>
  <c r="R164" i="30"/>
  <c r="P164" i="30"/>
  <c r="BI163" i="30"/>
  <c r="BH163" i="30"/>
  <c r="BG163" i="30"/>
  <c r="BE163" i="30"/>
  <c r="T163" i="30"/>
  <c r="R163" i="30"/>
  <c r="P163" i="30"/>
  <c r="BI162" i="30"/>
  <c r="BH162" i="30"/>
  <c r="BG162" i="30"/>
  <c r="BE162" i="30"/>
  <c r="T162" i="30"/>
  <c r="R162" i="30"/>
  <c r="P162" i="30"/>
  <c r="BI161" i="30"/>
  <c r="BH161" i="30"/>
  <c r="BG161" i="30"/>
  <c r="BE161" i="30"/>
  <c r="T161" i="30"/>
  <c r="R161" i="30"/>
  <c r="P161" i="30"/>
  <c r="BI160" i="30"/>
  <c r="BH160" i="30"/>
  <c r="BG160" i="30"/>
  <c r="BE160" i="30"/>
  <c r="T160" i="30"/>
  <c r="R160" i="30"/>
  <c r="P160" i="30"/>
  <c r="BI159" i="30"/>
  <c r="BH159" i="30"/>
  <c r="BG159" i="30"/>
  <c r="BE159" i="30"/>
  <c r="T159" i="30"/>
  <c r="R159" i="30"/>
  <c r="P159" i="30"/>
  <c r="BI158" i="30"/>
  <c r="BH158" i="30"/>
  <c r="BG158" i="30"/>
  <c r="BE158" i="30"/>
  <c r="T158" i="30"/>
  <c r="R158" i="30"/>
  <c r="P158" i="30"/>
  <c r="BI157" i="30"/>
  <c r="BH157" i="30"/>
  <c r="BG157" i="30"/>
  <c r="BE157" i="30"/>
  <c r="T157" i="30"/>
  <c r="R157" i="30"/>
  <c r="P157" i="30"/>
  <c r="BI156" i="30"/>
  <c r="BH156" i="30"/>
  <c r="BG156" i="30"/>
  <c r="BE156" i="30"/>
  <c r="T156" i="30"/>
  <c r="R156" i="30"/>
  <c r="P156" i="30"/>
  <c r="BI155" i="30"/>
  <c r="BH155" i="30"/>
  <c r="BG155" i="30"/>
  <c r="BE155" i="30"/>
  <c r="T155" i="30"/>
  <c r="R155" i="30"/>
  <c r="P155" i="30"/>
  <c r="BI153" i="30"/>
  <c r="BH153" i="30"/>
  <c r="BG153" i="30"/>
  <c r="BE153" i="30"/>
  <c r="T153" i="30"/>
  <c r="R153" i="30"/>
  <c r="P153" i="30"/>
  <c r="BI152" i="30"/>
  <c r="BH152" i="30"/>
  <c r="BG152" i="30"/>
  <c r="BE152" i="30"/>
  <c r="T152" i="30"/>
  <c r="R152" i="30"/>
  <c r="P152" i="30"/>
  <c r="BI151" i="30"/>
  <c r="BH151" i="30"/>
  <c r="BG151" i="30"/>
  <c r="BE151" i="30"/>
  <c r="T151" i="30"/>
  <c r="R151" i="30"/>
  <c r="P151" i="30"/>
  <c r="BI150" i="30"/>
  <c r="BH150" i="30"/>
  <c r="BG150" i="30"/>
  <c r="BE150" i="30"/>
  <c r="T150" i="30"/>
  <c r="R150" i="30"/>
  <c r="P150" i="30"/>
  <c r="BI149" i="30"/>
  <c r="BH149" i="30"/>
  <c r="BG149" i="30"/>
  <c r="BE149" i="30"/>
  <c r="T149" i="30"/>
  <c r="R149" i="30"/>
  <c r="P149" i="30"/>
  <c r="BI148" i="30"/>
  <c r="BH148" i="30"/>
  <c r="BG148" i="30"/>
  <c r="BE148" i="30"/>
  <c r="T148" i="30"/>
  <c r="R148" i="30"/>
  <c r="P148" i="30"/>
  <c r="BI147" i="30"/>
  <c r="BH147" i="30"/>
  <c r="BG147" i="30"/>
  <c r="BE147" i="30"/>
  <c r="T147" i="30"/>
  <c r="R147" i="30"/>
  <c r="P147" i="30"/>
  <c r="BI146" i="30"/>
  <c r="BH146" i="30"/>
  <c r="BG146" i="30"/>
  <c r="BE146" i="30"/>
  <c r="T146" i="30"/>
  <c r="R146" i="30"/>
  <c r="P146" i="30"/>
  <c r="BI145" i="30"/>
  <c r="BH145" i="30"/>
  <c r="BG145" i="30"/>
  <c r="BE145" i="30"/>
  <c r="T145" i="30"/>
  <c r="R145" i="30"/>
  <c r="P145" i="30"/>
  <c r="BI144" i="30"/>
  <c r="BH144" i="30"/>
  <c r="BG144" i="30"/>
  <c r="BE144" i="30"/>
  <c r="T144" i="30"/>
  <c r="R144" i="30"/>
  <c r="P144" i="30"/>
  <c r="BI143" i="30"/>
  <c r="BH143" i="30"/>
  <c r="BG143" i="30"/>
  <c r="BE143" i="30"/>
  <c r="T143" i="30"/>
  <c r="R143" i="30"/>
  <c r="P143" i="30"/>
  <c r="BI142" i="30"/>
  <c r="BH142" i="30"/>
  <c r="BG142" i="30"/>
  <c r="BE142" i="30"/>
  <c r="T142" i="30"/>
  <c r="R142" i="30"/>
  <c r="P142" i="30"/>
  <c r="BI141" i="30"/>
  <c r="BH141" i="30"/>
  <c r="BG141" i="30"/>
  <c r="BE141" i="30"/>
  <c r="T141" i="30"/>
  <c r="R141" i="30"/>
  <c r="P141" i="30"/>
  <c r="BI140" i="30"/>
  <c r="BH140" i="30"/>
  <c r="BG140" i="30"/>
  <c r="BE140" i="30"/>
  <c r="T140" i="30"/>
  <c r="R140" i="30"/>
  <c r="P140" i="30"/>
  <c r="BI139" i="30"/>
  <c r="BH139" i="30"/>
  <c r="BG139" i="30"/>
  <c r="BE139" i="30"/>
  <c r="T139" i="30"/>
  <c r="R139" i="30"/>
  <c r="P139" i="30"/>
  <c r="BI138" i="30"/>
  <c r="BH138" i="30"/>
  <c r="BG138" i="30"/>
  <c r="BE138" i="30"/>
  <c r="T138" i="30"/>
  <c r="R138" i="30"/>
  <c r="P138" i="30"/>
  <c r="BI137" i="30"/>
  <c r="BH137" i="30"/>
  <c r="BG137" i="30"/>
  <c r="BE137" i="30"/>
  <c r="T137" i="30"/>
  <c r="R137" i="30"/>
  <c r="P137" i="30"/>
  <c r="BI136" i="30"/>
  <c r="BH136" i="30"/>
  <c r="BG136" i="30"/>
  <c r="BE136" i="30"/>
  <c r="T136" i="30"/>
  <c r="R136" i="30"/>
  <c r="P136" i="30"/>
  <c r="BI135" i="30"/>
  <c r="BH135" i="30"/>
  <c r="BG135" i="30"/>
  <c r="BE135" i="30"/>
  <c r="T135" i="30"/>
  <c r="R135" i="30"/>
  <c r="P135" i="30"/>
  <c r="BI134" i="30"/>
  <c r="BH134" i="30"/>
  <c r="BG134" i="30"/>
  <c r="BE134" i="30"/>
  <c r="T134" i="30"/>
  <c r="R134" i="30"/>
  <c r="P134" i="30"/>
  <c r="BI132" i="30"/>
  <c r="BH132" i="30"/>
  <c r="BG132" i="30"/>
  <c r="BE132" i="30"/>
  <c r="T132" i="30"/>
  <c r="R132" i="30"/>
  <c r="P132" i="30"/>
  <c r="BI131" i="30"/>
  <c r="BH131" i="30"/>
  <c r="BG131" i="30"/>
  <c r="BE131" i="30"/>
  <c r="T131" i="30"/>
  <c r="R131" i="30"/>
  <c r="P131" i="30"/>
  <c r="BI130" i="30"/>
  <c r="BH130" i="30"/>
  <c r="BG130" i="30"/>
  <c r="BE130" i="30"/>
  <c r="T130" i="30"/>
  <c r="R130" i="30"/>
  <c r="P130" i="30"/>
  <c r="BI129" i="30"/>
  <c r="BH129" i="30"/>
  <c r="BG129" i="30"/>
  <c r="BE129" i="30"/>
  <c r="T129" i="30"/>
  <c r="R129" i="30"/>
  <c r="P129" i="30"/>
  <c r="BI128" i="30"/>
  <c r="BH128" i="30"/>
  <c r="BG128" i="30"/>
  <c r="BE128" i="30"/>
  <c r="T128" i="30"/>
  <c r="R128" i="30"/>
  <c r="P128" i="30"/>
  <c r="BI127" i="30"/>
  <c r="BH127" i="30"/>
  <c r="BG127" i="30"/>
  <c r="BE127" i="30"/>
  <c r="T127" i="30"/>
  <c r="R127" i="30"/>
  <c r="P127" i="30"/>
  <c r="BI126" i="30"/>
  <c r="BH126" i="30"/>
  <c r="BG126" i="30"/>
  <c r="BE126" i="30"/>
  <c r="T126" i="30"/>
  <c r="R126" i="30"/>
  <c r="P126" i="30"/>
  <c r="J121" i="30"/>
  <c r="J120" i="30"/>
  <c r="F120" i="30"/>
  <c r="F118" i="30"/>
  <c r="E116" i="30"/>
  <c r="J94" i="30"/>
  <c r="J93" i="30"/>
  <c r="F93" i="30"/>
  <c r="F91" i="30"/>
  <c r="E89" i="30"/>
  <c r="J20" i="30"/>
  <c r="E20" i="30"/>
  <c r="F121" i="30" s="1"/>
  <c r="J19" i="30"/>
  <c r="J14" i="30"/>
  <c r="J118" i="30"/>
  <c r="E7" i="30"/>
  <c r="E112" i="30"/>
  <c r="J39" i="29"/>
  <c r="J38" i="29"/>
  <c r="AY129" i="1" s="1"/>
  <c r="J37" i="29"/>
  <c r="AX129" i="1"/>
  <c r="BI128" i="29"/>
  <c r="BH128" i="29"/>
  <c r="BG128" i="29"/>
  <c r="BE128" i="29"/>
  <c r="T128" i="29"/>
  <c r="R128" i="29"/>
  <c r="P128" i="29"/>
  <c r="BI127" i="29"/>
  <c r="BH127" i="29"/>
  <c r="BG127" i="29"/>
  <c r="BE127" i="29"/>
  <c r="T127" i="29"/>
  <c r="R127" i="29"/>
  <c r="P127" i="29"/>
  <c r="BI126" i="29"/>
  <c r="BH126" i="29"/>
  <c r="BG126" i="29"/>
  <c r="BE126" i="29"/>
  <c r="T126" i="29"/>
  <c r="R126" i="29"/>
  <c r="P126" i="29"/>
  <c r="BI124" i="29"/>
  <c r="BH124" i="29"/>
  <c r="BG124" i="29"/>
  <c r="BE124" i="29"/>
  <c r="T124" i="29"/>
  <c r="T123" i="29" s="1"/>
  <c r="R124" i="29"/>
  <c r="R123" i="29" s="1"/>
  <c r="P124" i="29"/>
  <c r="P123" i="29"/>
  <c r="F118" i="29"/>
  <c r="F116" i="29"/>
  <c r="E114" i="29"/>
  <c r="F93" i="29"/>
  <c r="F91" i="29"/>
  <c r="E89" i="29"/>
  <c r="J26" i="29"/>
  <c r="E26" i="29"/>
  <c r="J119" i="29" s="1"/>
  <c r="J25" i="29"/>
  <c r="J23" i="29"/>
  <c r="E23" i="29"/>
  <c r="J93" i="29" s="1"/>
  <c r="J22" i="29"/>
  <c r="J20" i="29"/>
  <c r="E20" i="29"/>
  <c r="F119" i="29"/>
  <c r="J19" i="29"/>
  <c r="J14" i="29"/>
  <c r="J116" i="29" s="1"/>
  <c r="E7" i="29"/>
  <c r="E85" i="29" s="1"/>
  <c r="J39" i="28"/>
  <c r="J38" i="28"/>
  <c r="AY128" i="1" s="1"/>
  <c r="J37" i="28"/>
  <c r="AX128" i="1"/>
  <c r="BI178" i="28"/>
  <c r="BH178" i="28"/>
  <c r="BG178" i="28"/>
  <c r="BE178" i="28"/>
  <c r="T178" i="28"/>
  <c r="R178" i="28"/>
  <c r="P178" i="28"/>
  <c r="BI177" i="28"/>
  <c r="BH177" i="28"/>
  <c r="BG177" i="28"/>
  <c r="BE177" i="28"/>
  <c r="T177" i="28"/>
  <c r="R177" i="28"/>
  <c r="P177" i="28"/>
  <c r="BI176" i="28"/>
  <c r="BH176" i="28"/>
  <c r="BG176" i="28"/>
  <c r="BE176" i="28"/>
  <c r="T176" i="28"/>
  <c r="R176" i="28"/>
  <c r="P176" i="28"/>
  <c r="BI175" i="28"/>
  <c r="BH175" i="28"/>
  <c r="BG175" i="28"/>
  <c r="BE175" i="28"/>
  <c r="T175" i="28"/>
  <c r="R175" i="28"/>
  <c r="P175" i="28"/>
  <c r="BI174" i="28"/>
  <c r="BH174" i="28"/>
  <c r="BG174" i="28"/>
  <c r="BE174" i="28"/>
  <c r="T174" i="28"/>
  <c r="R174" i="28"/>
  <c r="P174" i="28"/>
  <c r="BI173" i="28"/>
  <c r="BH173" i="28"/>
  <c r="BG173" i="28"/>
  <c r="BE173" i="28"/>
  <c r="T173" i="28"/>
  <c r="R173" i="28"/>
  <c r="P173" i="28"/>
  <c r="BI171" i="28"/>
  <c r="BH171" i="28"/>
  <c r="BG171" i="28"/>
  <c r="BE171" i="28"/>
  <c r="T171" i="28"/>
  <c r="R171" i="28"/>
  <c r="P171" i="28"/>
  <c r="BI170" i="28"/>
  <c r="BH170" i="28"/>
  <c r="BG170" i="28"/>
  <c r="BE170" i="28"/>
  <c r="T170" i="28"/>
  <c r="R170" i="28"/>
  <c r="P170" i="28"/>
  <c r="BI169" i="28"/>
  <c r="BH169" i="28"/>
  <c r="BG169" i="28"/>
  <c r="BE169" i="28"/>
  <c r="T169" i="28"/>
  <c r="R169" i="28"/>
  <c r="P169" i="28"/>
  <c r="BI168" i="28"/>
  <c r="BH168" i="28"/>
  <c r="BG168" i="28"/>
  <c r="BE168" i="28"/>
  <c r="T168" i="28"/>
  <c r="R168" i="28"/>
  <c r="P168" i="28"/>
  <c r="BI167" i="28"/>
  <c r="BH167" i="28"/>
  <c r="BG167" i="28"/>
  <c r="BE167" i="28"/>
  <c r="T167" i="28"/>
  <c r="R167" i="28"/>
  <c r="P167" i="28"/>
  <c r="BI166" i="28"/>
  <c r="BH166" i="28"/>
  <c r="BG166" i="28"/>
  <c r="BE166" i="28"/>
  <c r="T166" i="28"/>
  <c r="R166" i="28"/>
  <c r="P166" i="28"/>
  <c r="BI165" i="28"/>
  <c r="BH165" i="28"/>
  <c r="BG165" i="28"/>
  <c r="BE165" i="28"/>
  <c r="T165" i="28"/>
  <c r="R165" i="28"/>
  <c r="P165" i="28"/>
  <c r="BI164" i="28"/>
  <c r="BH164" i="28"/>
  <c r="BG164" i="28"/>
  <c r="BE164" i="28"/>
  <c r="T164" i="28"/>
  <c r="R164" i="28"/>
  <c r="P164" i="28"/>
  <c r="BI163" i="28"/>
  <c r="BH163" i="28"/>
  <c r="BG163" i="28"/>
  <c r="BE163" i="28"/>
  <c r="T163" i="28"/>
  <c r="R163" i="28"/>
  <c r="P163" i="28"/>
  <c r="BI162" i="28"/>
  <c r="BH162" i="28"/>
  <c r="BG162" i="28"/>
  <c r="BE162" i="28"/>
  <c r="T162" i="28"/>
  <c r="R162" i="28"/>
  <c r="P162" i="28"/>
  <c r="BI161" i="28"/>
  <c r="BH161" i="28"/>
  <c r="BG161" i="28"/>
  <c r="BE161" i="28"/>
  <c r="T161" i="28"/>
  <c r="R161" i="28"/>
  <c r="P161" i="28"/>
  <c r="BI160" i="28"/>
  <c r="BH160" i="28"/>
  <c r="BG160" i="28"/>
  <c r="BE160" i="28"/>
  <c r="T160" i="28"/>
  <c r="R160" i="28"/>
  <c r="P160" i="28"/>
  <c r="BI159" i="28"/>
  <c r="BH159" i="28"/>
  <c r="BG159" i="28"/>
  <c r="BE159" i="28"/>
  <c r="T159" i="28"/>
  <c r="R159" i="28"/>
  <c r="P159" i="28"/>
  <c r="BI158" i="28"/>
  <c r="BH158" i="28"/>
  <c r="BG158" i="28"/>
  <c r="BE158" i="28"/>
  <c r="T158" i="28"/>
  <c r="R158" i="28"/>
  <c r="P158" i="28"/>
  <c r="BI157" i="28"/>
  <c r="BH157" i="28"/>
  <c r="BG157" i="28"/>
  <c r="BE157" i="28"/>
  <c r="T157" i="28"/>
  <c r="R157" i="28"/>
  <c r="P157" i="28"/>
  <c r="BI156" i="28"/>
  <c r="BH156" i="28"/>
  <c r="BG156" i="28"/>
  <c r="BE156" i="28"/>
  <c r="T156" i="28"/>
  <c r="R156" i="28"/>
  <c r="P156" i="28"/>
  <c r="BI155" i="28"/>
  <c r="BH155" i="28"/>
  <c r="BG155" i="28"/>
  <c r="BE155" i="28"/>
  <c r="T155" i="28"/>
  <c r="R155" i="28"/>
  <c r="P155" i="28"/>
  <c r="BI154" i="28"/>
  <c r="BH154" i="28"/>
  <c r="BG154" i="28"/>
  <c r="BE154" i="28"/>
  <c r="T154" i="28"/>
  <c r="R154" i="28"/>
  <c r="P154" i="28"/>
  <c r="BI153" i="28"/>
  <c r="BH153" i="28"/>
  <c r="BG153" i="28"/>
  <c r="BE153" i="28"/>
  <c r="T153" i="28"/>
  <c r="R153" i="28"/>
  <c r="P153" i="28"/>
  <c r="BI152" i="28"/>
  <c r="BH152" i="28"/>
  <c r="BG152" i="28"/>
  <c r="BE152" i="28"/>
  <c r="T152" i="28"/>
  <c r="R152" i="28"/>
  <c r="P152" i="28"/>
  <c r="BI151" i="28"/>
  <c r="BH151" i="28"/>
  <c r="BG151" i="28"/>
  <c r="BE151" i="28"/>
  <c r="T151" i="28"/>
  <c r="R151" i="28"/>
  <c r="P151" i="28"/>
  <c r="BI150" i="28"/>
  <c r="BH150" i="28"/>
  <c r="BG150" i="28"/>
  <c r="BE150" i="28"/>
  <c r="T150" i="28"/>
  <c r="R150" i="28"/>
  <c r="P150" i="28"/>
  <c r="BI149" i="28"/>
  <c r="BH149" i="28"/>
  <c r="BG149" i="28"/>
  <c r="BE149" i="28"/>
  <c r="T149" i="28"/>
  <c r="R149" i="28"/>
  <c r="P149" i="28"/>
  <c r="BI148" i="28"/>
  <c r="BH148" i="28"/>
  <c r="BG148" i="28"/>
  <c r="BE148" i="28"/>
  <c r="T148" i="28"/>
  <c r="R148" i="28"/>
  <c r="P148" i="28"/>
  <c r="BI147" i="28"/>
  <c r="BH147" i="28"/>
  <c r="BG147" i="28"/>
  <c r="BE147" i="28"/>
  <c r="T147" i="28"/>
  <c r="R147" i="28"/>
  <c r="P147" i="28"/>
  <c r="BI146" i="28"/>
  <c r="BH146" i="28"/>
  <c r="BG146" i="28"/>
  <c r="BE146" i="28"/>
  <c r="T146" i="28"/>
  <c r="R146" i="28"/>
  <c r="P146" i="28"/>
  <c r="BI145" i="28"/>
  <c r="BH145" i="28"/>
  <c r="BG145" i="28"/>
  <c r="BE145" i="28"/>
  <c r="T145" i="28"/>
  <c r="R145" i="28"/>
  <c r="P145" i="28"/>
  <c r="BI144" i="28"/>
  <c r="BH144" i="28"/>
  <c r="BG144" i="28"/>
  <c r="BE144" i="28"/>
  <c r="T144" i="28"/>
  <c r="R144" i="28"/>
  <c r="P144" i="28"/>
  <c r="BI143" i="28"/>
  <c r="BH143" i="28"/>
  <c r="BG143" i="28"/>
  <c r="BE143" i="28"/>
  <c r="T143" i="28"/>
  <c r="R143" i="28"/>
  <c r="P143" i="28"/>
  <c r="BI142" i="28"/>
  <c r="BH142" i="28"/>
  <c r="BG142" i="28"/>
  <c r="BE142" i="28"/>
  <c r="T142" i="28"/>
  <c r="R142" i="28"/>
  <c r="P142" i="28"/>
  <c r="BI141" i="28"/>
  <c r="BH141" i="28"/>
  <c r="BG141" i="28"/>
  <c r="BE141" i="28"/>
  <c r="T141" i="28"/>
  <c r="R141" i="28"/>
  <c r="P141" i="28"/>
  <c r="BI140" i="28"/>
  <c r="BH140" i="28"/>
  <c r="BG140" i="28"/>
  <c r="BE140" i="28"/>
  <c r="T140" i="28"/>
  <c r="R140" i="28"/>
  <c r="P140" i="28"/>
  <c r="BI139" i="28"/>
  <c r="BH139" i="28"/>
  <c r="BG139" i="28"/>
  <c r="BE139" i="28"/>
  <c r="T139" i="28"/>
  <c r="R139" i="28"/>
  <c r="P139" i="28"/>
  <c r="BI138" i="28"/>
  <c r="BH138" i="28"/>
  <c r="BG138" i="28"/>
  <c r="BE138" i="28"/>
  <c r="T138" i="28"/>
  <c r="R138" i="28"/>
  <c r="P138" i="28"/>
  <c r="BI137" i="28"/>
  <c r="BH137" i="28"/>
  <c r="BG137" i="28"/>
  <c r="BE137" i="28"/>
  <c r="T137" i="28"/>
  <c r="R137" i="28"/>
  <c r="P137" i="28"/>
  <c r="BI136" i="28"/>
  <c r="BH136" i="28"/>
  <c r="BG136" i="28"/>
  <c r="BE136" i="28"/>
  <c r="T136" i="28"/>
  <c r="R136" i="28"/>
  <c r="P136" i="28"/>
  <c r="BI135" i="28"/>
  <c r="BH135" i="28"/>
  <c r="BG135" i="28"/>
  <c r="BE135" i="28"/>
  <c r="T135" i="28"/>
  <c r="R135" i="28"/>
  <c r="P135" i="28"/>
  <c r="BI134" i="28"/>
  <c r="BH134" i="28"/>
  <c r="BG134" i="28"/>
  <c r="BE134" i="28"/>
  <c r="T134" i="28"/>
  <c r="R134" i="28"/>
  <c r="P134" i="28"/>
  <c r="BI133" i="28"/>
  <c r="BH133" i="28"/>
  <c r="BG133" i="28"/>
  <c r="BE133" i="28"/>
  <c r="T133" i="28"/>
  <c r="R133" i="28"/>
  <c r="P133" i="28"/>
  <c r="BI132" i="28"/>
  <c r="BH132" i="28"/>
  <c r="BG132" i="28"/>
  <c r="BE132" i="28"/>
  <c r="T132" i="28"/>
  <c r="R132" i="28"/>
  <c r="P132" i="28"/>
  <c r="BI131" i="28"/>
  <c r="BH131" i="28"/>
  <c r="BG131" i="28"/>
  <c r="BE131" i="28"/>
  <c r="T131" i="28"/>
  <c r="R131" i="28"/>
  <c r="P131" i="28"/>
  <c r="BI130" i="28"/>
  <c r="BH130" i="28"/>
  <c r="BG130" i="28"/>
  <c r="BE130" i="28"/>
  <c r="T130" i="28"/>
  <c r="R130" i="28"/>
  <c r="P130" i="28"/>
  <c r="BI129" i="28"/>
  <c r="BH129" i="28"/>
  <c r="BG129" i="28"/>
  <c r="BE129" i="28"/>
  <c r="T129" i="28"/>
  <c r="R129" i="28"/>
  <c r="P129" i="28"/>
  <c r="BI128" i="28"/>
  <c r="BH128" i="28"/>
  <c r="BG128" i="28"/>
  <c r="BE128" i="28"/>
  <c r="T128" i="28"/>
  <c r="R128" i="28"/>
  <c r="P128" i="28"/>
  <c r="BI127" i="28"/>
  <c r="BH127" i="28"/>
  <c r="BG127" i="28"/>
  <c r="BE127" i="28"/>
  <c r="T127" i="28"/>
  <c r="R127" i="28"/>
  <c r="P127" i="28"/>
  <c r="BI126" i="28"/>
  <c r="BH126" i="28"/>
  <c r="BG126" i="28"/>
  <c r="BE126" i="28"/>
  <c r="T126" i="28"/>
  <c r="R126" i="28"/>
  <c r="P126" i="28"/>
  <c r="BI125" i="28"/>
  <c r="BH125" i="28"/>
  <c r="BG125" i="28"/>
  <c r="BE125" i="28"/>
  <c r="T125" i="28"/>
  <c r="R125" i="28"/>
  <c r="P125" i="28"/>
  <c r="BI124" i="28"/>
  <c r="BH124" i="28"/>
  <c r="BG124" i="28"/>
  <c r="BE124" i="28"/>
  <c r="T124" i="28"/>
  <c r="R124" i="28"/>
  <c r="P124" i="28"/>
  <c r="J119" i="28"/>
  <c r="J118" i="28"/>
  <c r="F118" i="28"/>
  <c r="F116" i="28"/>
  <c r="E114" i="28"/>
  <c r="J94" i="28"/>
  <c r="J93" i="28"/>
  <c r="F93" i="28"/>
  <c r="F91" i="28"/>
  <c r="E89" i="28"/>
  <c r="J20" i="28"/>
  <c r="E20" i="28"/>
  <c r="F119" i="28"/>
  <c r="J19" i="28"/>
  <c r="J14" i="28"/>
  <c r="J91" i="28" s="1"/>
  <c r="E7" i="28"/>
  <c r="E110" i="28" s="1"/>
  <c r="J39" i="27"/>
  <c r="J38" i="27"/>
  <c r="AY127" i="1" s="1"/>
  <c r="J37" i="27"/>
  <c r="AX127" i="1" s="1"/>
  <c r="BI161" i="27"/>
  <c r="BH161" i="27"/>
  <c r="BG161" i="27"/>
  <c r="BE161" i="27"/>
  <c r="T161" i="27"/>
  <c r="R161" i="27"/>
  <c r="P161" i="27"/>
  <c r="BI160" i="27"/>
  <c r="BH160" i="27"/>
  <c r="BG160" i="27"/>
  <c r="BE160" i="27"/>
  <c r="T160" i="27"/>
  <c r="R160" i="27"/>
  <c r="P160" i="27"/>
  <c r="BI159" i="27"/>
  <c r="BH159" i="27"/>
  <c r="BG159" i="27"/>
  <c r="BE159" i="27"/>
  <c r="T159" i="27"/>
  <c r="R159" i="27"/>
  <c r="P159" i="27"/>
  <c r="BI158" i="27"/>
  <c r="BH158" i="27"/>
  <c r="BG158" i="27"/>
  <c r="BE158" i="27"/>
  <c r="T158" i="27"/>
  <c r="R158" i="27"/>
  <c r="P158" i="27"/>
  <c r="BI157" i="27"/>
  <c r="BH157" i="27"/>
  <c r="BG157" i="27"/>
  <c r="BE157" i="27"/>
  <c r="T157" i="27"/>
  <c r="R157" i="27"/>
  <c r="P157" i="27"/>
  <c r="BI156" i="27"/>
  <c r="BH156" i="27"/>
  <c r="BG156" i="27"/>
  <c r="BE156" i="27"/>
  <c r="T156" i="27"/>
  <c r="R156" i="27"/>
  <c r="P156" i="27"/>
  <c r="BI155" i="27"/>
  <c r="BH155" i="27"/>
  <c r="BG155" i="27"/>
  <c r="BE155" i="27"/>
  <c r="T155" i="27"/>
  <c r="R155" i="27"/>
  <c r="P155" i="27"/>
  <c r="BI154" i="27"/>
  <c r="BH154" i="27"/>
  <c r="BG154" i="27"/>
  <c r="BE154" i="27"/>
  <c r="T154" i="27"/>
  <c r="R154" i="27"/>
  <c r="P154" i="27"/>
  <c r="BI153" i="27"/>
  <c r="BH153" i="27"/>
  <c r="BG153" i="27"/>
  <c r="BE153" i="27"/>
  <c r="T153" i="27"/>
  <c r="R153" i="27"/>
  <c r="P153" i="27"/>
  <c r="BI152" i="27"/>
  <c r="BH152" i="27"/>
  <c r="BG152" i="27"/>
  <c r="BE152" i="27"/>
  <c r="T152" i="27"/>
  <c r="R152" i="27"/>
  <c r="P152" i="27"/>
  <c r="BI151" i="27"/>
  <c r="BH151" i="27"/>
  <c r="BG151" i="27"/>
  <c r="BE151" i="27"/>
  <c r="T151" i="27"/>
  <c r="R151" i="27"/>
  <c r="P151" i="27"/>
  <c r="BI150" i="27"/>
  <c r="BH150" i="27"/>
  <c r="BG150" i="27"/>
  <c r="BE150" i="27"/>
  <c r="T150" i="27"/>
  <c r="R150" i="27"/>
  <c r="P150" i="27"/>
  <c r="BI149" i="27"/>
  <c r="BH149" i="27"/>
  <c r="BG149" i="27"/>
  <c r="BE149" i="27"/>
  <c r="T149" i="27"/>
  <c r="R149" i="27"/>
  <c r="P149" i="27"/>
  <c r="BI148" i="27"/>
  <c r="BH148" i="27"/>
  <c r="BG148" i="27"/>
  <c r="BE148" i="27"/>
  <c r="T148" i="27"/>
  <c r="R148" i="27"/>
  <c r="P148" i="27"/>
  <c r="BI147" i="27"/>
  <c r="BH147" i="27"/>
  <c r="BG147" i="27"/>
  <c r="BE147" i="27"/>
  <c r="T147" i="27"/>
  <c r="R147" i="27"/>
  <c r="P147" i="27"/>
  <c r="BI146" i="27"/>
  <c r="BH146" i="27"/>
  <c r="BG146" i="27"/>
  <c r="BE146" i="27"/>
  <c r="T146" i="27"/>
  <c r="R146" i="27"/>
  <c r="P146" i="27"/>
  <c r="BI145" i="27"/>
  <c r="BH145" i="27"/>
  <c r="BG145" i="27"/>
  <c r="BE145" i="27"/>
  <c r="T145" i="27"/>
  <c r="R145" i="27"/>
  <c r="P145" i="27"/>
  <c r="BI143" i="27"/>
  <c r="BH143" i="27"/>
  <c r="BG143" i="27"/>
  <c r="BE143" i="27"/>
  <c r="T143" i="27"/>
  <c r="R143" i="27"/>
  <c r="P143" i="27"/>
  <c r="BI142" i="27"/>
  <c r="BH142" i="27"/>
  <c r="BG142" i="27"/>
  <c r="BE142" i="27"/>
  <c r="T142" i="27"/>
  <c r="R142" i="27"/>
  <c r="P142" i="27"/>
  <c r="BI141" i="27"/>
  <c r="BH141" i="27"/>
  <c r="BG141" i="27"/>
  <c r="BE141" i="27"/>
  <c r="T141" i="27"/>
  <c r="R141" i="27"/>
  <c r="P141" i="27"/>
  <c r="BI140" i="27"/>
  <c r="BH140" i="27"/>
  <c r="BG140" i="27"/>
  <c r="BE140" i="27"/>
  <c r="T140" i="27"/>
  <c r="R140" i="27"/>
  <c r="P140" i="27"/>
  <c r="BI139" i="27"/>
  <c r="BH139" i="27"/>
  <c r="BG139" i="27"/>
  <c r="BE139" i="27"/>
  <c r="T139" i="27"/>
  <c r="R139" i="27"/>
  <c r="P139" i="27"/>
  <c r="BI138" i="27"/>
  <c r="BH138" i="27"/>
  <c r="BG138" i="27"/>
  <c r="BE138" i="27"/>
  <c r="T138" i="27"/>
  <c r="R138" i="27"/>
  <c r="P138" i="27"/>
  <c r="BI137" i="27"/>
  <c r="BH137" i="27"/>
  <c r="BG137" i="27"/>
  <c r="BE137" i="27"/>
  <c r="T137" i="27"/>
  <c r="R137" i="27"/>
  <c r="P137" i="27"/>
  <c r="BI136" i="27"/>
  <c r="BH136" i="27"/>
  <c r="BG136" i="27"/>
  <c r="BE136" i="27"/>
  <c r="T136" i="27"/>
  <c r="R136" i="27"/>
  <c r="P136" i="27"/>
  <c r="BI135" i="27"/>
  <c r="BH135" i="27"/>
  <c r="BG135" i="27"/>
  <c r="BE135" i="27"/>
  <c r="T135" i="27"/>
  <c r="R135" i="27"/>
  <c r="P135" i="27"/>
  <c r="BI134" i="27"/>
  <c r="BH134" i="27"/>
  <c r="BG134" i="27"/>
  <c r="BE134" i="27"/>
  <c r="T134" i="27"/>
  <c r="R134" i="27"/>
  <c r="P134" i="27"/>
  <c r="BI133" i="27"/>
  <c r="BH133" i="27"/>
  <c r="BG133" i="27"/>
  <c r="BE133" i="27"/>
  <c r="T133" i="27"/>
  <c r="R133" i="27"/>
  <c r="P133" i="27"/>
  <c r="BI132" i="27"/>
  <c r="BH132" i="27"/>
  <c r="BG132" i="27"/>
  <c r="BE132" i="27"/>
  <c r="T132" i="27"/>
  <c r="R132" i="27"/>
  <c r="P132" i="27"/>
  <c r="BI131" i="27"/>
  <c r="BH131" i="27"/>
  <c r="BG131" i="27"/>
  <c r="BE131" i="27"/>
  <c r="T131" i="27"/>
  <c r="R131" i="27"/>
  <c r="P131" i="27"/>
  <c r="BI130" i="27"/>
  <c r="BH130" i="27"/>
  <c r="BG130" i="27"/>
  <c r="BE130" i="27"/>
  <c r="T130" i="27"/>
  <c r="R130" i="27"/>
  <c r="P130" i="27"/>
  <c r="BI129" i="27"/>
  <c r="BH129" i="27"/>
  <c r="BG129" i="27"/>
  <c r="BE129" i="27"/>
  <c r="T129" i="27"/>
  <c r="R129" i="27"/>
  <c r="P129" i="27"/>
  <c r="BI128" i="27"/>
  <c r="BH128" i="27"/>
  <c r="BG128" i="27"/>
  <c r="BE128" i="27"/>
  <c r="T128" i="27"/>
  <c r="R128" i="27"/>
  <c r="P128" i="27"/>
  <c r="BI127" i="27"/>
  <c r="BH127" i="27"/>
  <c r="BG127" i="27"/>
  <c r="BE127" i="27"/>
  <c r="T127" i="27"/>
  <c r="R127" i="27"/>
  <c r="P127" i="27"/>
  <c r="BI126" i="27"/>
  <c r="BH126" i="27"/>
  <c r="BG126" i="27"/>
  <c r="BE126" i="27"/>
  <c r="T126" i="27"/>
  <c r="R126" i="27"/>
  <c r="P126" i="27"/>
  <c r="BI125" i="27"/>
  <c r="BH125" i="27"/>
  <c r="BG125" i="27"/>
  <c r="BE125" i="27"/>
  <c r="T125" i="27"/>
  <c r="R125" i="27"/>
  <c r="P125" i="27"/>
  <c r="BI124" i="27"/>
  <c r="BH124" i="27"/>
  <c r="BG124" i="27"/>
  <c r="BE124" i="27"/>
  <c r="T124" i="27"/>
  <c r="R124" i="27"/>
  <c r="P124" i="27"/>
  <c r="J119" i="27"/>
  <c r="J118" i="27"/>
  <c r="F118" i="27"/>
  <c r="F116" i="27"/>
  <c r="E114" i="27"/>
  <c r="J94" i="27"/>
  <c r="J93" i="27"/>
  <c r="F93" i="27"/>
  <c r="F91" i="27"/>
  <c r="E89" i="27"/>
  <c r="J20" i="27"/>
  <c r="E20" i="27"/>
  <c r="F119" i="27" s="1"/>
  <c r="J19" i="27"/>
  <c r="J14" i="27"/>
  <c r="J91" i="27" s="1"/>
  <c r="E7" i="27"/>
  <c r="E85" i="27" s="1"/>
  <c r="J39" i="26"/>
  <c r="J38" i="26"/>
  <c r="AY126" i="1"/>
  <c r="J37" i="26"/>
  <c r="AX126" i="1"/>
  <c r="BI140" i="26"/>
  <c r="BH140" i="26"/>
  <c r="BG140" i="26"/>
  <c r="BE140" i="26"/>
  <c r="T140" i="26"/>
  <c r="R140" i="26"/>
  <c r="P140" i="26"/>
  <c r="BI139" i="26"/>
  <c r="BH139" i="26"/>
  <c r="BG139" i="26"/>
  <c r="BE139" i="26"/>
  <c r="T139" i="26"/>
  <c r="R139" i="26"/>
  <c r="P139" i="26"/>
  <c r="BI138" i="26"/>
  <c r="BH138" i="26"/>
  <c r="BG138" i="26"/>
  <c r="BE138" i="26"/>
  <c r="T138" i="26"/>
  <c r="R138" i="26"/>
  <c r="P138" i="26"/>
  <c r="BI136" i="26"/>
  <c r="BH136" i="26"/>
  <c r="BG136" i="26"/>
  <c r="BE136" i="26"/>
  <c r="T136" i="26"/>
  <c r="R136" i="26"/>
  <c r="P136" i="26"/>
  <c r="BI135" i="26"/>
  <c r="BH135" i="26"/>
  <c r="BG135" i="26"/>
  <c r="BE135" i="26"/>
  <c r="T135" i="26"/>
  <c r="R135" i="26"/>
  <c r="P135" i="26"/>
  <c r="BI134" i="26"/>
  <c r="BH134" i="26"/>
  <c r="BG134" i="26"/>
  <c r="BE134" i="26"/>
  <c r="T134" i="26"/>
  <c r="R134" i="26"/>
  <c r="P134" i="26"/>
  <c r="BI130" i="26"/>
  <c r="BH130" i="26"/>
  <c r="BG130" i="26"/>
  <c r="BE130" i="26"/>
  <c r="T130" i="26"/>
  <c r="R130" i="26"/>
  <c r="P130" i="26"/>
  <c r="BI129" i="26"/>
  <c r="BH129" i="26"/>
  <c r="BG129" i="26"/>
  <c r="BE129" i="26"/>
  <c r="T129" i="26"/>
  <c r="R129" i="26"/>
  <c r="P129" i="26"/>
  <c r="BI126" i="26"/>
  <c r="BH126" i="26"/>
  <c r="BG126" i="26"/>
  <c r="BE126" i="26"/>
  <c r="T126" i="26"/>
  <c r="R126" i="26"/>
  <c r="P126" i="26"/>
  <c r="J120" i="26"/>
  <c r="J119" i="26"/>
  <c r="F119" i="26"/>
  <c r="F117" i="26"/>
  <c r="E115" i="26"/>
  <c r="J94" i="26"/>
  <c r="J93" i="26"/>
  <c r="F93" i="26"/>
  <c r="F91" i="26"/>
  <c r="E89" i="26"/>
  <c r="J20" i="26"/>
  <c r="E20" i="26"/>
  <c r="F120" i="26" s="1"/>
  <c r="J19" i="26"/>
  <c r="J14" i="26"/>
  <c r="J117" i="26"/>
  <c r="E7" i="26"/>
  <c r="E111" i="26"/>
  <c r="J39" i="25"/>
  <c r="J38" i="25"/>
  <c r="AY124" i="1"/>
  <c r="J37" i="25"/>
  <c r="AX124" i="1" s="1"/>
  <c r="BI129" i="25"/>
  <c r="BH129" i="25"/>
  <c r="BG129" i="25"/>
  <c r="BE129" i="25"/>
  <c r="T129" i="25"/>
  <c r="R129" i="25"/>
  <c r="P129" i="25"/>
  <c r="BI128" i="25"/>
  <c r="BH128" i="25"/>
  <c r="BG128" i="25"/>
  <c r="BE128" i="25"/>
  <c r="T128" i="25"/>
  <c r="R128" i="25"/>
  <c r="P128" i="25"/>
  <c r="BI127" i="25"/>
  <c r="BH127" i="25"/>
  <c r="BG127" i="25"/>
  <c r="BE127" i="25"/>
  <c r="T127" i="25"/>
  <c r="R127" i="25"/>
  <c r="P127" i="25"/>
  <c r="BI126" i="25"/>
  <c r="BH126" i="25"/>
  <c r="BG126" i="25"/>
  <c r="BE126" i="25"/>
  <c r="T126" i="25"/>
  <c r="R126" i="25"/>
  <c r="P126" i="25"/>
  <c r="BI124" i="25"/>
  <c r="BH124" i="25"/>
  <c r="BG124" i="25"/>
  <c r="BE124" i="25"/>
  <c r="T124" i="25"/>
  <c r="T123" i="25"/>
  <c r="R124" i="25"/>
  <c r="R123" i="25" s="1"/>
  <c r="P124" i="25"/>
  <c r="P123" i="25" s="1"/>
  <c r="F118" i="25"/>
  <c r="F116" i="25"/>
  <c r="E114" i="25"/>
  <c r="F93" i="25"/>
  <c r="F91" i="25"/>
  <c r="E89" i="25"/>
  <c r="J26" i="25"/>
  <c r="E26" i="25"/>
  <c r="J94" i="25"/>
  <c r="J25" i="25"/>
  <c r="J23" i="25"/>
  <c r="E23" i="25"/>
  <c r="J118" i="25" s="1"/>
  <c r="J22" i="25"/>
  <c r="J20" i="25"/>
  <c r="E20" i="25"/>
  <c r="F119" i="25"/>
  <c r="J19" i="25"/>
  <c r="J14" i="25"/>
  <c r="J116" i="25"/>
  <c r="E7" i="25"/>
  <c r="E85" i="25" s="1"/>
  <c r="J39" i="24"/>
  <c r="J38" i="24"/>
  <c r="AY123" i="1"/>
  <c r="J37" i="24"/>
  <c r="AX123" i="1"/>
  <c r="BI197" i="24"/>
  <c r="BH197" i="24"/>
  <c r="BG197" i="24"/>
  <c r="BE197" i="24"/>
  <c r="T197" i="24"/>
  <c r="T196" i="24"/>
  <c r="R197" i="24"/>
  <c r="R196" i="24"/>
  <c r="P197" i="24"/>
  <c r="P196" i="24" s="1"/>
  <c r="BI195" i="24"/>
  <c r="BH195" i="24"/>
  <c r="BG195" i="24"/>
  <c r="BE195" i="24"/>
  <c r="T195" i="24"/>
  <c r="R195" i="24"/>
  <c r="P195" i="24"/>
  <c r="BI194" i="24"/>
  <c r="BH194" i="24"/>
  <c r="BG194" i="24"/>
  <c r="BE194" i="24"/>
  <c r="T194" i="24"/>
  <c r="R194" i="24"/>
  <c r="P194" i="24"/>
  <c r="BI193" i="24"/>
  <c r="BH193" i="24"/>
  <c r="BG193" i="24"/>
  <c r="BE193" i="24"/>
  <c r="T193" i="24"/>
  <c r="R193" i="24"/>
  <c r="P193" i="24"/>
  <c r="BI191" i="24"/>
  <c r="BH191" i="24"/>
  <c r="BG191" i="24"/>
  <c r="BE191" i="24"/>
  <c r="T191" i="24"/>
  <c r="R191" i="24"/>
  <c r="P191" i="24"/>
  <c r="BI190" i="24"/>
  <c r="BH190" i="24"/>
  <c r="BG190" i="24"/>
  <c r="BE190" i="24"/>
  <c r="T190" i="24"/>
  <c r="R190" i="24"/>
  <c r="P190" i="24"/>
  <c r="BI189" i="24"/>
  <c r="BH189" i="24"/>
  <c r="BG189" i="24"/>
  <c r="BE189" i="24"/>
  <c r="T189" i="24"/>
  <c r="R189" i="24"/>
  <c r="P189" i="24"/>
  <c r="BI188" i="24"/>
  <c r="BH188" i="24"/>
  <c r="BG188" i="24"/>
  <c r="BE188" i="24"/>
  <c r="T188" i="24"/>
  <c r="R188" i="24"/>
  <c r="P188" i="24"/>
  <c r="BI187" i="24"/>
  <c r="BH187" i="24"/>
  <c r="BG187" i="24"/>
  <c r="BE187" i="24"/>
  <c r="T187" i="24"/>
  <c r="R187" i="24"/>
  <c r="P187" i="24"/>
  <c r="BI186" i="24"/>
  <c r="BH186" i="24"/>
  <c r="BG186" i="24"/>
  <c r="BE186" i="24"/>
  <c r="T186" i="24"/>
  <c r="R186" i="24"/>
  <c r="P186" i="24"/>
  <c r="BI185" i="24"/>
  <c r="BH185" i="24"/>
  <c r="BG185" i="24"/>
  <c r="BE185" i="24"/>
  <c r="T185" i="24"/>
  <c r="R185" i="24"/>
  <c r="P185" i="24"/>
  <c r="BI184" i="24"/>
  <c r="BH184" i="24"/>
  <c r="BG184" i="24"/>
  <c r="BE184" i="24"/>
  <c r="T184" i="24"/>
  <c r="R184" i="24"/>
  <c r="P184" i="24"/>
  <c r="BI183" i="24"/>
  <c r="BH183" i="24"/>
  <c r="BG183" i="24"/>
  <c r="BE183" i="24"/>
  <c r="T183" i="24"/>
  <c r="R183" i="24"/>
  <c r="P183" i="24"/>
  <c r="BI182" i="24"/>
  <c r="BH182" i="24"/>
  <c r="BG182" i="24"/>
  <c r="BE182" i="24"/>
  <c r="T182" i="24"/>
  <c r="R182" i="24"/>
  <c r="P182" i="24"/>
  <c r="BI181" i="24"/>
  <c r="BH181" i="24"/>
  <c r="BG181" i="24"/>
  <c r="BE181" i="24"/>
  <c r="T181" i="24"/>
  <c r="R181" i="24"/>
  <c r="P181" i="24"/>
  <c r="BI178" i="24"/>
  <c r="BH178" i="24"/>
  <c r="BG178" i="24"/>
  <c r="BE178" i="24"/>
  <c r="T178" i="24"/>
  <c r="T177" i="24" s="1"/>
  <c r="R178" i="24"/>
  <c r="R177" i="24" s="1"/>
  <c r="P178" i="24"/>
  <c r="P177" i="24"/>
  <c r="BI176" i="24"/>
  <c r="BH176" i="24"/>
  <c r="BG176" i="24"/>
  <c r="BE176" i="24"/>
  <c r="T176" i="24"/>
  <c r="R176" i="24"/>
  <c r="P176" i="24"/>
  <c r="BI175" i="24"/>
  <c r="BH175" i="24"/>
  <c r="BG175" i="24"/>
  <c r="BE175" i="24"/>
  <c r="T175" i="24"/>
  <c r="R175" i="24"/>
  <c r="P175" i="24"/>
  <c r="BI174" i="24"/>
  <c r="BH174" i="24"/>
  <c r="BG174" i="24"/>
  <c r="BE174" i="24"/>
  <c r="T174" i="24"/>
  <c r="R174" i="24"/>
  <c r="P174" i="24"/>
  <c r="BI173" i="24"/>
  <c r="BH173" i="24"/>
  <c r="BG173" i="24"/>
  <c r="BE173" i="24"/>
  <c r="T173" i="24"/>
  <c r="R173" i="24"/>
  <c r="P173" i="24"/>
  <c r="BI172" i="24"/>
  <c r="BH172" i="24"/>
  <c r="BG172" i="24"/>
  <c r="BE172" i="24"/>
  <c r="T172" i="24"/>
  <c r="R172" i="24"/>
  <c r="P172" i="24"/>
  <c r="BI171" i="24"/>
  <c r="BH171" i="24"/>
  <c r="BG171" i="24"/>
  <c r="BE171" i="24"/>
  <c r="T171" i="24"/>
  <c r="R171" i="24"/>
  <c r="P171" i="24"/>
  <c r="BI170" i="24"/>
  <c r="BH170" i="24"/>
  <c r="BG170" i="24"/>
  <c r="BE170" i="24"/>
  <c r="T170" i="24"/>
  <c r="R170" i="24"/>
  <c r="P170" i="24"/>
  <c r="BI169" i="24"/>
  <c r="BH169" i="24"/>
  <c r="BG169" i="24"/>
  <c r="BE169" i="24"/>
  <c r="T169" i="24"/>
  <c r="R169" i="24"/>
  <c r="P169" i="24"/>
  <c r="BI168" i="24"/>
  <c r="BH168" i="24"/>
  <c r="BG168" i="24"/>
  <c r="BE168" i="24"/>
  <c r="T168" i="24"/>
  <c r="R168" i="24"/>
  <c r="P168" i="24"/>
  <c r="BI167" i="24"/>
  <c r="BH167" i="24"/>
  <c r="BG167" i="24"/>
  <c r="BE167" i="24"/>
  <c r="T167" i="24"/>
  <c r="R167" i="24"/>
  <c r="P167" i="24"/>
  <c r="BI166" i="24"/>
  <c r="BH166" i="24"/>
  <c r="BG166" i="24"/>
  <c r="BE166" i="24"/>
  <c r="T166" i="24"/>
  <c r="R166" i="24"/>
  <c r="P166" i="24"/>
  <c r="BI165" i="24"/>
  <c r="BH165" i="24"/>
  <c r="BG165" i="24"/>
  <c r="BE165" i="24"/>
  <c r="T165" i="24"/>
  <c r="R165" i="24"/>
  <c r="P165" i="24"/>
  <c r="BI164" i="24"/>
  <c r="BH164" i="24"/>
  <c r="BG164" i="24"/>
  <c r="BE164" i="24"/>
  <c r="T164" i="24"/>
  <c r="R164" i="24"/>
  <c r="P164" i="24"/>
  <c r="BI163" i="24"/>
  <c r="BH163" i="24"/>
  <c r="BG163" i="24"/>
  <c r="BE163" i="24"/>
  <c r="T163" i="24"/>
  <c r="R163" i="24"/>
  <c r="P163" i="24"/>
  <c r="BI162" i="24"/>
  <c r="BH162" i="24"/>
  <c r="BG162" i="24"/>
  <c r="BE162" i="24"/>
  <c r="T162" i="24"/>
  <c r="R162" i="24"/>
  <c r="P162" i="24"/>
  <c r="BI161" i="24"/>
  <c r="BH161" i="24"/>
  <c r="BG161" i="24"/>
  <c r="BE161" i="24"/>
  <c r="T161" i="24"/>
  <c r="R161" i="24"/>
  <c r="P161" i="24"/>
  <c r="BI160" i="24"/>
  <c r="BH160" i="24"/>
  <c r="BG160" i="24"/>
  <c r="BE160" i="24"/>
  <c r="T160" i="24"/>
  <c r="R160" i="24"/>
  <c r="P160" i="24"/>
  <c r="BI159" i="24"/>
  <c r="BH159" i="24"/>
  <c r="BG159" i="24"/>
  <c r="BE159" i="24"/>
  <c r="T159" i="24"/>
  <c r="R159" i="24"/>
  <c r="P159" i="24"/>
  <c r="BI158" i="24"/>
  <c r="BH158" i="24"/>
  <c r="BG158" i="24"/>
  <c r="BE158" i="24"/>
  <c r="T158" i="24"/>
  <c r="R158" i="24"/>
  <c r="P158" i="24"/>
  <c r="BI157" i="24"/>
  <c r="BH157" i="24"/>
  <c r="BG157" i="24"/>
  <c r="BE157" i="24"/>
  <c r="T157" i="24"/>
  <c r="R157" i="24"/>
  <c r="P157" i="24"/>
  <c r="BI156" i="24"/>
  <c r="BH156" i="24"/>
  <c r="BG156" i="24"/>
  <c r="BE156" i="24"/>
  <c r="T156" i="24"/>
  <c r="R156" i="24"/>
  <c r="P156" i="24"/>
  <c r="BI155" i="24"/>
  <c r="BH155" i="24"/>
  <c r="BG155" i="24"/>
  <c r="BE155" i="24"/>
  <c r="T155" i="24"/>
  <c r="R155" i="24"/>
  <c r="P155" i="24"/>
  <c r="BI154" i="24"/>
  <c r="BH154" i="24"/>
  <c r="BG154" i="24"/>
  <c r="BE154" i="24"/>
  <c r="T154" i="24"/>
  <c r="R154" i="24"/>
  <c r="P154" i="24"/>
  <c r="BI153" i="24"/>
  <c r="BH153" i="24"/>
  <c r="BG153" i="24"/>
  <c r="BE153" i="24"/>
  <c r="T153" i="24"/>
  <c r="R153" i="24"/>
  <c r="P153" i="24"/>
  <c r="BI152" i="24"/>
  <c r="BH152" i="24"/>
  <c r="BG152" i="24"/>
  <c r="BE152" i="24"/>
  <c r="T152" i="24"/>
  <c r="R152" i="24"/>
  <c r="P152" i="24"/>
  <c r="BI151" i="24"/>
  <c r="BH151" i="24"/>
  <c r="BG151" i="24"/>
  <c r="BE151" i="24"/>
  <c r="T151" i="24"/>
  <c r="R151" i="24"/>
  <c r="P151" i="24"/>
  <c r="BI150" i="24"/>
  <c r="BH150" i="24"/>
  <c r="BG150" i="24"/>
  <c r="BE150" i="24"/>
  <c r="T150" i="24"/>
  <c r="R150" i="24"/>
  <c r="P150" i="24"/>
  <c r="BI149" i="24"/>
  <c r="BH149" i="24"/>
  <c r="BG149" i="24"/>
  <c r="BE149" i="24"/>
  <c r="T149" i="24"/>
  <c r="R149" i="24"/>
  <c r="P149" i="24"/>
  <c r="BI148" i="24"/>
  <c r="BH148" i="24"/>
  <c r="BG148" i="24"/>
  <c r="BE148" i="24"/>
  <c r="T148" i="24"/>
  <c r="R148" i="24"/>
  <c r="P148" i="24"/>
  <c r="BI147" i="24"/>
  <c r="BH147" i="24"/>
  <c r="BG147" i="24"/>
  <c r="BE147" i="24"/>
  <c r="T147" i="24"/>
  <c r="R147" i="24"/>
  <c r="P147" i="24"/>
  <c r="BI146" i="24"/>
  <c r="BH146" i="24"/>
  <c r="BG146" i="24"/>
  <c r="BE146" i="24"/>
  <c r="T146" i="24"/>
  <c r="R146" i="24"/>
  <c r="P146" i="24"/>
  <c r="BI145" i="24"/>
  <c r="BH145" i="24"/>
  <c r="BG145" i="24"/>
  <c r="BE145" i="24"/>
  <c r="T145" i="24"/>
  <c r="R145" i="24"/>
  <c r="P145" i="24"/>
  <c r="BI144" i="24"/>
  <c r="BH144" i="24"/>
  <c r="BG144" i="24"/>
  <c r="BE144" i="24"/>
  <c r="T144" i="24"/>
  <c r="R144" i="24"/>
  <c r="P144" i="24"/>
  <c r="BI143" i="24"/>
  <c r="BH143" i="24"/>
  <c r="BG143" i="24"/>
  <c r="BE143" i="24"/>
  <c r="T143" i="24"/>
  <c r="R143" i="24"/>
  <c r="P143" i="24"/>
  <c r="BI141" i="24"/>
  <c r="BH141" i="24"/>
  <c r="BG141" i="24"/>
  <c r="BE141" i="24"/>
  <c r="T141" i="24"/>
  <c r="R141" i="24"/>
  <c r="P141" i="24"/>
  <c r="BI140" i="24"/>
  <c r="BH140" i="24"/>
  <c r="BG140" i="24"/>
  <c r="BE140" i="24"/>
  <c r="T140" i="24"/>
  <c r="R140" i="24"/>
  <c r="P140" i="24"/>
  <c r="BI139" i="24"/>
  <c r="BH139" i="24"/>
  <c r="BG139" i="24"/>
  <c r="BE139" i="24"/>
  <c r="T139" i="24"/>
  <c r="R139" i="24"/>
  <c r="P139" i="24"/>
  <c r="BI138" i="24"/>
  <c r="BH138" i="24"/>
  <c r="BG138" i="24"/>
  <c r="BE138" i="24"/>
  <c r="T138" i="24"/>
  <c r="R138" i="24"/>
  <c r="P138" i="24"/>
  <c r="BI137" i="24"/>
  <c r="BH137" i="24"/>
  <c r="BG137" i="24"/>
  <c r="BE137" i="24"/>
  <c r="T137" i="24"/>
  <c r="R137" i="24"/>
  <c r="P137" i="24"/>
  <c r="BI136" i="24"/>
  <c r="BH136" i="24"/>
  <c r="BG136" i="24"/>
  <c r="BE136" i="24"/>
  <c r="T136" i="24"/>
  <c r="R136" i="24"/>
  <c r="P136" i="24"/>
  <c r="BI135" i="24"/>
  <c r="BH135" i="24"/>
  <c r="BG135" i="24"/>
  <c r="BE135" i="24"/>
  <c r="T135" i="24"/>
  <c r="R135" i="24"/>
  <c r="P135" i="24"/>
  <c r="BI134" i="24"/>
  <c r="BH134" i="24"/>
  <c r="BG134" i="24"/>
  <c r="BE134" i="24"/>
  <c r="T134" i="24"/>
  <c r="R134" i="24"/>
  <c r="P134" i="24"/>
  <c r="BI133" i="24"/>
  <c r="BH133" i="24"/>
  <c r="BG133" i="24"/>
  <c r="BE133" i="24"/>
  <c r="T133" i="24"/>
  <c r="R133" i="24"/>
  <c r="P133" i="24"/>
  <c r="BI132" i="24"/>
  <c r="BH132" i="24"/>
  <c r="BG132" i="24"/>
  <c r="BE132" i="24"/>
  <c r="T132" i="24"/>
  <c r="R132" i="24"/>
  <c r="P132" i="24"/>
  <c r="BI131" i="24"/>
  <c r="BH131" i="24"/>
  <c r="BG131" i="24"/>
  <c r="BE131" i="24"/>
  <c r="T131" i="24"/>
  <c r="R131" i="24"/>
  <c r="P131" i="24"/>
  <c r="J125" i="24"/>
  <c r="J124" i="24"/>
  <c r="F124" i="24"/>
  <c r="F122" i="24"/>
  <c r="E120" i="24"/>
  <c r="J94" i="24"/>
  <c r="J93" i="24"/>
  <c r="F93" i="24"/>
  <c r="F91" i="24"/>
  <c r="E89" i="24"/>
  <c r="J20" i="24"/>
  <c r="E20" i="24"/>
  <c r="F125" i="24"/>
  <c r="J19" i="24"/>
  <c r="J14" i="24"/>
  <c r="J122" i="24"/>
  <c r="E7" i="24"/>
  <c r="E85" i="24" s="1"/>
  <c r="J39" i="23"/>
  <c r="J38" i="23"/>
  <c r="AY122" i="1"/>
  <c r="J37" i="23"/>
  <c r="AX122" i="1"/>
  <c r="BI163" i="23"/>
  <c r="BH163" i="23"/>
  <c r="BG163" i="23"/>
  <c r="BE163" i="23"/>
  <c r="T163" i="23"/>
  <c r="R163" i="23"/>
  <c r="P163" i="23"/>
  <c r="BI162" i="23"/>
  <c r="BH162" i="23"/>
  <c r="BG162" i="23"/>
  <c r="BE162" i="23"/>
  <c r="T162" i="23"/>
  <c r="R162" i="23"/>
  <c r="P162" i="23"/>
  <c r="BI161" i="23"/>
  <c r="BH161" i="23"/>
  <c r="BG161" i="23"/>
  <c r="BE161" i="23"/>
  <c r="T161" i="23"/>
  <c r="R161" i="23"/>
  <c r="P161" i="23"/>
  <c r="BI159" i="23"/>
  <c r="BH159" i="23"/>
  <c r="BG159" i="23"/>
  <c r="BE159" i="23"/>
  <c r="T159" i="23"/>
  <c r="R159" i="23"/>
  <c r="P159" i="23"/>
  <c r="BI158" i="23"/>
  <c r="BH158" i="23"/>
  <c r="BG158" i="23"/>
  <c r="BE158" i="23"/>
  <c r="T158" i="23"/>
  <c r="R158" i="23"/>
  <c r="P158" i="23"/>
  <c r="BI157" i="23"/>
  <c r="BH157" i="23"/>
  <c r="BG157" i="23"/>
  <c r="BE157" i="23"/>
  <c r="T157" i="23"/>
  <c r="R157" i="23"/>
  <c r="P157" i="23"/>
  <c r="BI156" i="23"/>
  <c r="BH156" i="23"/>
  <c r="BG156" i="23"/>
  <c r="BE156" i="23"/>
  <c r="T156" i="23"/>
  <c r="R156" i="23"/>
  <c r="P156" i="23"/>
  <c r="BI155" i="23"/>
  <c r="BH155" i="23"/>
  <c r="BG155" i="23"/>
  <c r="BE155" i="23"/>
  <c r="T155" i="23"/>
  <c r="R155" i="23"/>
  <c r="P155" i="23"/>
  <c r="BI152" i="23"/>
  <c r="BH152" i="23"/>
  <c r="BG152" i="23"/>
  <c r="BE152" i="23"/>
  <c r="T152" i="23"/>
  <c r="R152" i="23"/>
  <c r="P152" i="23"/>
  <c r="BI151" i="23"/>
  <c r="BH151" i="23"/>
  <c r="BG151" i="23"/>
  <c r="BE151" i="23"/>
  <c r="T151" i="23"/>
  <c r="R151" i="23"/>
  <c r="P151" i="23"/>
  <c r="BI150" i="23"/>
  <c r="BH150" i="23"/>
  <c r="BG150" i="23"/>
  <c r="BE150" i="23"/>
  <c r="T150" i="23"/>
  <c r="R150" i="23"/>
  <c r="P150" i="23"/>
  <c r="BI149" i="23"/>
  <c r="BH149" i="23"/>
  <c r="BG149" i="23"/>
  <c r="BE149" i="23"/>
  <c r="T149" i="23"/>
  <c r="R149" i="23"/>
  <c r="P149" i="23"/>
  <c r="BI148" i="23"/>
  <c r="BH148" i="23"/>
  <c r="BG148" i="23"/>
  <c r="BE148" i="23"/>
  <c r="T148" i="23"/>
  <c r="R148" i="23"/>
  <c r="P148" i="23"/>
  <c r="BI147" i="23"/>
  <c r="BH147" i="23"/>
  <c r="BG147" i="23"/>
  <c r="BE147" i="23"/>
  <c r="T147" i="23"/>
  <c r="R147" i="23"/>
  <c r="P147" i="23"/>
  <c r="BI146" i="23"/>
  <c r="BH146" i="23"/>
  <c r="BG146" i="23"/>
  <c r="BE146" i="23"/>
  <c r="T146" i="23"/>
  <c r="R146" i="23"/>
  <c r="P146" i="23"/>
  <c r="BI145" i="23"/>
  <c r="BH145" i="23"/>
  <c r="BG145" i="23"/>
  <c r="BE145" i="23"/>
  <c r="T145" i="23"/>
  <c r="R145" i="23"/>
  <c r="P145" i="23"/>
  <c r="BI144" i="23"/>
  <c r="BH144" i="23"/>
  <c r="BG144" i="23"/>
  <c r="BE144" i="23"/>
  <c r="T144" i="23"/>
  <c r="R144" i="23"/>
  <c r="P144" i="23"/>
  <c r="BI143" i="23"/>
  <c r="BH143" i="23"/>
  <c r="BG143" i="23"/>
  <c r="BE143" i="23"/>
  <c r="T143" i="23"/>
  <c r="R143" i="23"/>
  <c r="P143" i="23"/>
  <c r="BI142" i="23"/>
  <c r="BH142" i="23"/>
  <c r="BG142" i="23"/>
  <c r="BE142" i="23"/>
  <c r="T142" i="23"/>
  <c r="R142" i="23"/>
  <c r="P142" i="23"/>
  <c r="BI141" i="23"/>
  <c r="BH141" i="23"/>
  <c r="BG141" i="23"/>
  <c r="BE141" i="23"/>
  <c r="T141" i="23"/>
  <c r="R141" i="23"/>
  <c r="P141" i="23"/>
  <c r="BI140" i="23"/>
  <c r="BH140" i="23"/>
  <c r="BG140" i="23"/>
  <c r="BE140" i="23"/>
  <c r="T140" i="23"/>
  <c r="R140" i="23"/>
  <c r="P140" i="23"/>
  <c r="BI139" i="23"/>
  <c r="BH139" i="23"/>
  <c r="BG139" i="23"/>
  <c r="BE139" i="23"/>
  <c r="T139" i="23"/>
  <c r="R139" i="23"/>
  <c r="P139" i="23"/>
  <c r="BI136" i="23"/>
  <c r="BH136" i="23"/>
  <c r="BG136" i="23"/>
  <c r="BE136" i="23"/>
  <c r="T136" i="23"/>
  <c r="T135" i="23" s="1"/>
  <c r="T134" i="23" s="1"/>
  <c r="R136" i="23"/>
  <c r="R135" i="23" s="1"/>
  <c r="R134" i="23" s="1"/>
  <c r="P136" i="23"/>
  <c r="P135" i="23"/>
  <c r="P134" i="23" s="1"/>
  <c r="BI133" i="23"/>
  <c r="BH133" i="23"/>
  <c r="BG133" i="23"/>
  <c r="BE133" i="23"/>
  <c r="T133" i="23"/>
  <c r="T132" i="23"/>
  <c r="R133" i="23"/>
  <c r="R132" i="23" s="1"/>
  <c r="P133" i="23"/>
  <c r="P132" i="23"/>
  <c r="BI131" i="23"/>
  <c r="BH131" i="23"/>
  <c r="BG131" i="23"/>
  <c r="BE131" i="23"/>
  <c r="T131" i="23"/>
  <c r="T130" i="23"/>
  <c r="T129" i="23" s="1"/>
  <c r="R131" i="23"/>
  <c r="R130" i="23" s="1"/>
  <c r="R129" i="23" s="1"/>
  <c r="P131" i="23"/>
  <c r="P130" i="23" s="1"/>
  <c r="P129" i="23" s="1"/>
  <c r="J125" i="23"/>
  <c r="J124" i="23"/>
  <c r="F124" i="23"/>
  <c r="F122" i="23"/>
  <c r="E120" i="23"/>
  <c r="J94" i="23"/>
  <c r="J93" i="23"/>
  <c r="F93" i="23"/>
  <c r="F91" i="23"/>
  <c r="E89" i="23"/>
  <c r="J20" i="23"/>
  <c r="E20" i="23"/>
  <c r="F125" i="23" s="1"/>
  <c r="J19" i="23"/>
  <c r="J14" i="23"/>
  <c r="J122" i="23"/>
  <c r="E7" i="23"/>
  <c r="E116" i="23" s="1"/>
  <c r="J39" i="22"/>
  <c r="J38" i="22"/>
  <c r="AY121" i="1" s="1"/>
  <c r="J37" i="22"/>
  <c r="AX121" i="1" s="1"/>
  <c r="BI173" i="22"/>
  <c r="BH173" i="22"/>
  <c r="BG173" i="22"/>
  <c r="BE173" i="22"/>
  <c r="T173" i="22"/>
  <c r="R173" i="22"/>
  <c r="P173" i="22"/>
  <c r="BI172" i="22"/>
  <c r="BH172" i="22"/>
  <c r="BG172" i="22"/>
  <c r="BE172" i="22"/>
  <c r="T172" i="22"/>
  <c r="R172" i="22"/>
  <c r="P172" i="22"/>
  <c r="BI170" i="22"/>
  <c r="BH170" i="22"/>
  <c r="BG170" i="22"/>
  <c r="BE170" i="22"/>
  <c r="T170" i="22"/>
  <c r="T169" i="22"/>
  <c r="R170" i="22"/>
  <c r="R169" i="22" s="1"/>
  <c r="P170" i="22"/>
  <c r="P169" i="22" s="1"/>
  <c r="BI168" i="22"/>
  <c r="BH168" i="22"/>
  <c r="BG168" i="22"/>
  <c r="BE168" i="22"/>
  <c r="T168" i="22"/>
  <c r="R168" i="22"/>
  <c r="P168" i="22"/>
  <c r="BI167" i="22"/>
  <c r="BH167" i="22"/>
  <c r="BG167" i="22"/>
  <c r="BE167" i="22"/>
  <c r="T167" i="22"/>
  <c r="R167" i="22"/>
  <c r="P167" i="22"/>
  <c r="BI166" i="22"/>
  <c r="BH166" i="22"/>
  <c r="BG166" i="22"/>
  <c r="BE166" i="22"/>
  <c r="T166" i="22"/>
  <c r="R166" i="22"/>
  <c r="P166" i="22"/>
  <c r="BI165" i="22"/>
  <c r="BH165" i="22"/>
  <c r="BG165" i="22"/>
  <c r="BE165" i="22"/>
  <c r="T165" i="22"/>
  <c r="R165" i="22"/>
  <c r="P165" i="22"/>
  <c r="BI164" i="22"/>
  <c r="BH164" i="22"/>
  <c r="BG164" i="22"/>
  <c r="BE164" i="22"/>
  <c r="T164" i="22"/>
  <c r="R164" i="22"/>
  <c r="P164" i="22"/>
  <c r="BI163" i="22"/>
  <c r="BH163" i="22"/>
  <c r="BG163" i="22"/>
  <c r="BE163" i="22"/>
  <c r="T163" i="22"/>
  <c r="R163" i="22"/>
  <c r="P163" i="22"/>
  <c r="BI162" i="22"/>
  <c r="BH162" i="22"/>
  <c r="BG162" i="22"/>
  <c r="BE162" i="22"/>
  <c r="T162" i="22"/>
  <c r="R162" i="22"/>
  <c r="P162" i="22"/>
  <c r="BI161" i="22"/>
  <c r="BH161" i="22"/>
  <c r="BG161" i="22"/>
  <c r="BE161" i="22"/>
  <c r="T161" i="22"/>
  <c r="R161" i="22"/>
  <c r="P161" i="22"/>
  <c r="BI160" i="22"/>
  <c r="BH160" i="22"/>
  <c r="BG160" i="22"/>
  <c r="BE160" i="22"/>
  <c r="T160" i="22"/>
  <c r="R160" i="22"/>
  <c r="P160" i="22"/>
  <c r="BI159" i="22"/>
  <c r="BH159" i="22"/>
  <c r="BG159" i="22"/>
  <c r="BE159" i="22"/>
  <c r="T159" i="22"/>
  <c r="R159" i="22"/>
  <c r="P159" i="22"/>
  <c r="BI158" i="22"/>
  <c r="BH158" i="22"/>
  <c r="BG158" i="22"/>
  <c r="BE158" i="22"/>
  <c r="T158" i="22"/>
  <c r="R158" i="22"/>
  <c r="P158" i="22"/>
  <c r="BI157" i="22"/>
  <c r="BH157" i="22"/>
  <c r="BG157" i="22"/>
  <c r="BE157" i="22"/>
  <c r="T157" i="22"/>
  <c r="R157" i="22"/>
  <c r="P157" i="22"/>
  <c r="BI156" i="22"/>
  <c r="BH156" i="22"/>
  <c r="BG156" i="22"/>
  <c r="BE156" i="22"/>
  <c r="T156" i="22"/>
  <c r="R156" i="22"/>
  <c r="P156" i="22"/>
  <c r="BI155" i="22"/>
  <c r="BH155" i="22"/>
  <c r="BG155" i="22"/>
  <c r="BE155" i="22"/>
  <c r="T155" i="22"/>
  <c r="R155" i="22"/>
  <c r="P155" i="22"/>
  <c r="BI153" i="22"/>
  <c r="BH153" i="22"/>
  <c r="BG153" i="22"/>
  <c r="BE153" i="22"/>
  <c r="T153" i="22"/>
  <c r="R153" i="22"/>
  <c r="P153" i="22"/>
  <c r="BI152" i="22"/>
  <c r="BH152" i="22"/>
  <c r="BG152" i="22"/>
  <c r="BE152" i="22"/>
  <c r="T152" i="22"/>
  <c r="R152" i="22"/>
  <c r="P152" i="22"/>
  <c r="BI151" i="22"/>
  <c r="BH151" i="22"/>
  <c r="BG151" i="22"/>
  <c r="BE151" i="22"/>
  <c r="T151" i="22"/>
  <c r="R151" i="22"/>
  <c r="P151" i="22"/>
  <c r="BI150" i="22"/>
  <c r="BH150" i="22"/>
  <c r="BG150" i="22"/>
  <c r="BE150" i="22"/>
  <c r="T150" i="22"/>
  <c r="R150" i="22"/>
  <c r="P150" i="22"/>
  <c r="BI149" i="22"/>
  <c r="BH149" i="22"/>
  <c r="BG149" i="22"/>
  <c r="BE149" i="22"/>
  <c r="T149" i="22"/>
  <c r="R149" i="22"/>
  <c r="P149" i="22"/>
  <c r="BI148" i="22"/>
  <c r="BH148" i="22"/>
  <c r="BG148" i="22"/>
  <c r="BE148" i="22"/>
  <c r="T148" i="22"/>
  <c r="R148" i="22"/>
  <c r="P148" i="22"/>
  <c r="BI147" i="22"/>
  <c r="BH147" i="22"/>
  <c r="BG147" i="22"/>
  <c r="BE147" i="22"/>
  <c r="T147" i="22"/>
  <c r="R147" i="22"/>
  <c r="P147" i="22"/>
  <c r="BI146" i="22"/>
  <c r="BH146" i="22"/>
  <c r="BG146" i="22"/>
  <c r="BE146" i="22"/>
  <c r="T146" i="22"/>
  <c r="R146" i="22"/>
  <c r="P146" i="22"/>
  <c r="BI144" i="22"/>
  <c r="BH144" i="22"/>
  <c r="BG144" i="22"/>
  <c r="BE144" i="22"/>
  <c r="T144" i="22"/>
  <c r="T143" i="22"/>
  <c r="R144" i="22"/>
  <c r="R143" i="22"/>
  <c r="P144" i="22"/>
  <c r="P143" i="22"/>
  <c r="BI142" i="22"/>
  <c r="BH142" i="22"/>
  <c r="BG142" i="22"/>
  <c r="BE142" i="22"/>
  <c r="T142" i="22"/>
  <c r="R142" i="22"/>
  <c r="P142" i="22"/>
  <c r="BI141" i="22"/>
  <c r="BH141" i="22"/>
  <c r="BG141" i="22"/>
  <c r="BE141" i="22"/>
  <c r="T141" i="22"/>
  <c r="R141" i="22"/>
  <c r="P141" i="22"/>
  <c r="BI140" i="22"/>
  <c r="BH140" i="22"/>
  <c r="BG140" i="22"/>
  <c r="BE140" i="22"/>
  <c r="T140" i="22"/>
  <c r="R140" i="22"/>
  <c r="P140" i="22"/>
  <c r="BI139" i="22"/>
  <c r="BH139" i="22"/>
  <c r="BG139" i="22"/>
  <c r="BE139" i="22"/>
  <c r="T139" i="22"/>
  <c r="R139" i="22"/>
  <c r="P139" i="22"/>
  <c r="BI138" i="22"/>
  <c r="BH138" i="22"/>
  <c r="BG138" i="22"/>
  <c r="BE138" i="22"/>
  <c r="T138" i="22"/>
  <c r="R138" i="22"/>
  <c r="P138" i="22"/>
  <c r="BI137" i="22"/>
  <c r="BH137" i="22"/>
  <c r="BG137" i="22"/>
  <c r="BE137" i="22"/>
  <c r="T137" i="22"/>
  <c r="R137" i="22"/>
  <c r="P137" i="22"/>
  <c r="BI136" i="22"/>
  <c r="BH136" i="22"/>
  <c r="BG136" i="22"/>
  <c r="BE136" i="22"/>
  <c r="T136" i="22"/>
  <c r="R136" i="22"/>
  <c r="P136" i="22"/>
  <c r="BI135" i="22"/>
  <c r="BH135" i="22"/>
  <c r="BG135" i="22"/>
  <c r="BE135" i="22"/>
  <c r="T135" i="22"/>
  <c r="R135" i="22"/>
  <c r="P135" i="22"/>
  <c r="BI134" i="22"/>
  <c r="BH134" i="22"/>
  <c r="BG134" i="22"/>
  <c r="BE134" i="22"/>
  <c r="T134" i="22"/>
  <c r="R134" i="22"/>
  <c r="P134" i="22"/>
  <c r="BI133" i="22"/>
  <c r="BH133" i="22"/>
  <c r="BG133" i="22"/>
  <c r="BE133" i="22"/>
  <c r="T133" i="22"/>
  <c r="R133" i="22"/>
  <c r="P133" i="22"/>
  <c r="BI132" i="22"/>
  <c r="BH132" i="22"/>
  <c r="BG132" i="22"/>
  <c r="BE132" i="22"/>
  <c r="T132" i="22"/>
  <c r="R132" i="22"/>
  <c r="P132" i="22"/>
  <c r="BI131" i="22"/>
  <c r="BH131" i="22"/>
  <c r="BG131" i="22"/>
  <c r="BE131" i="22"/>
  <c r="T131" i="22"/>
  <c r="R131" i="22"/>
  <c r="P131" i="22"/>
  <c r="BI130" i="22"/>
  <c r="BH130" i="22"/>
  <c r="BG130" i="22"/>
  <c r="BE130" i="22"/>
  <c r="T130" i="22"/>
  <c r="R130" i="22"/>
  <c r="P130" i="22"/>
  <c r="BI129" i="22"/>
  <c r="BH129" i="22"/>
  <c r="BG129" i="22"/>
  <c r="BE129" i="22"/>
  <c r="T129" i="22"/>
  <c r="R129" i="22"/>
  <c r="P129" i="22"/>
  <c r="J123" i="22"/>
  <c r="J122" i="22"/>
  <c r="F122" i="22"/>
  <c r="F120" i="22"/>
  <c r="E118" i="22"/>
  <c r="J94" i="22"/>
  <c r="J93" i="22"/>
  <c r="F93" i="22"/>
  <c r="F91" i="22"/>
  <c r="E89" i="22"/>
  <c r="J20" i="22"/>
  <c r="E20" i="22"/>
  <c r="F123" i="22"/>
  <c r="J19" i="22"/>
  <c r="J14" i="22"/>
  <c r="J91" i="22" s="1"/>
  <c r="E7" i="22"/>
  <c r="E114" i="22"/>
  <c r="J39" i="21"/>
  <c r="J38" i="21"/>
  <c r="AY119" i="1" s="1"/>
  <c r="J37" i="21"/>
  <c r="AX119" i="1" s="1"/>
  <c r="BI129" i="21"/>
  <c r="BH129" i="21"/>
  <c r="BG129" i="21"/>
  <c r="BE129" i="21"/>
  <c r="T129" i="21"/>
  <c r="R129" i="21"/>
  <c r="P129" i="21"/>
  <c r="BI128" i="21"/>
  <c r="BH128" i="21"/>
  <c r="BG128" i="21"/>
  <c r="BE128" i="21"/>
  <c r="T128" i="21"/>
  <c r="R128" i="21"/>
  <c r="P128" i="21"/>
  <c r="BI127" i="21"/>
  <c r="BH127" i="21"/>
  <c r="BG127" i="21"/>
  <c r="BE127" i="21"/>
  <c r="T127" i="21"/>
  <c r="R127" i="21"/>
  <c r="P127" i="21"/>
  <c r="BI126" i="21"/>
  <c r="BH126" i="21"/>
  <c r="BG126" i="21"/>
  <c r="BE126" i="21"/>
  <c r="T126" i="21"/>
  <c r="R126" i="21"/>
  <c r="P126" i="21"/>
  <c r="BI124" i="21"/>
  <c r="BH124" i="21"/>
  <c r="BG124" i="21"/>
  <c r="BE124" i="21"/>
  <c r="T124" i="21"/>
  <c r="T123" i="21"/>
  <c r="R124" i="21"/>
  <c r="R123" i="21"/>
  <c r="P124" i="21"/>
  <c r="P123" i="21"/>
  <c r="F118" i="21"/>
  <c r="F116" i="21"/>
  <c r="E114" i="21"/>
  <c r="F93" i="21"/>
  <c r="F91" i="21"/>
  <c r="E89" i="21"/>
  <c r="J26" i="21"/>
  <c r="E26" i="21"/>
  <c r="J119" i="21"/>
  <c r="J25" i="21"/>
  <c r="J23" i="21"/>
  <c r="E23" i="21"/>
  <c r="J118" i="21" s="1"/>
  <c r="J22" i="21"/>
  <c r="J20" i="21"/>
  <c r="E20" i="21"/>
  <c r="F94" i="21" s="1"/>
  <c r="J19" i="21"/>
  <c r="J14" i="21"/>
  <c r="J116" i="21"/>
  <c r="E7" i="21"/>
  <c r="E85" i="21"/>
  <c r="J39" i="20"/>
  <c r="J38" i="20"/>
  <c r="AY118" i="1"/>
  <c r="J37" i="20"/>
  <c r="AX118" i="1" s="1"/>
  <c r="BI195" i="20"/>
  <c r="BH195" i="20"/>
  <c r="BG195" i="20"/>
  <c r="BE195" i="20"/>
  <c r="T195" i="20"/>
  <c r="T194" i="20"/>
  <c r="R195" i="20"/>
  <c r="R194" i="20" s="1"/>
  <c r="P195" i="20"/>
  <c r="P194" i="20" s="1"/>
  <c r="BI193" i="20"/>
  <c r="BH193" i="20"/>
  <c r="BG193" i="20"/>
  <c r="BE193" i="20"/>
  <c r="T193" i="20"/>
  <c r="R193" i="20"/>
  <c r="P193" i="20"/>
  <c r="BI192" i="20"/>
  <c r="BH192" i="20"/>
  <c r="BG192" i="20"/>
  <c r="BE192" i="20"/>
  <c r="T192" i="20"/>
  <c r="R192" i="20"/>
  <c r="P192" i="20"/>
  <c r="BI191" i="20"/>
  <c r="BH191" i="20"/>
  <c r="BG191" i="20"/>
  <c r="BE191" i="20"/>
  <c r="T191" i="20"/>
  <c r="R191" i="20"/>
  <c r="P191" i="20"/>
  <c r="BI189" i="20"/>
  <c r="BH189" i="20"/>
  <c r="BG189" i="20"/>
  <c r="BE189" i="20"/>
  <c r="T189" i="20"/>
  <c r="R189" i="20"/>
  <c r="P189" i="20"/>
  <c r="BI188" i="20"/>
  <c r="BH188" i="20"/>
  <c r="BG188" i="20"/>
  <c r="BE188" i="20"/>
  <c r="T188" i="20"/>
  <c r="R188" i="20"/>
  <c r="P188" i="20"/>
  <c r="BI187" i="20"/>
  <c r="BH187" i="20"/>
  <c r="BG187" i="20"/>
  <c r="BE187" i="20"/>
  <c r="T187" i="20"/>
  <c r="R187" i="20"/>
  <c r="P187" i="20"/>
  <c r="BI186" i="20"/>
  <c r="BH186" i="20"/>
  <c r="BG186" i="20"/>
  <c r="BE186" i="20"/>
  <c r="T186" i="20"/>
  <c r="R186" i="20"/>
  <c r="P186" i="20"/>
  <c r="BI185" i="20"/>
  <c r="BH185" i="20"/>
  <c r="BG185" i="20"/>
  <c r="BE185" i="20"/>
  <c r="T185" i="20"/>
  <c r="R185" i="20"/>
  <c r="P185" i="20"/>
  <c r="BI184" i="20"/>
  <c r="BH184" i="20"/>
  <c r="BG184" i="20"/>
  <c r="BE184" i="20"/>
  <c r="T184" i="20"/>
  <c r="R184" i="20"/>
  <c r="P184" i="20"/>
  <c r="BI183" i="20"/>
  <c r="BH183" i="20"/>
  <c r="BG183" i="20"/>
  <c r="BE183" i="20"/>
  <c r="T183" i="20"/>
  <c r="R183" i="20"/>
  <c r="P183" i="20"/>
  <c r="BI182" i="20"/>
  <c r="BH182" i="20"/>
  <c r="BG182" i="20"/>
  <c r="BE182" i="20"/>
  <c r="T182" i="20"/>
  <c r="R182" i="20"/>
  <c r="P182" i="20"/>
  <c r="BI181" i="20"/>
  <c r="BH181" i="20"/>
  <c r="BG181" i="20"/>
  <c r="BE181" i="20"/>
  <c r="T181" i="20"/>
  <c r="R181" i="20"/>
  <c r="P181" i="20"/>
  <c r="BI180" i="20"/>
  <c r="BH180" i="20"/>
  <c r="BG180" i="20"/>
  <c r="BE180" i="20"/>
  <c r="T180" i="20"/>
  <c r="R180" i="20"/>
  <c r="P180" i="20"/>
  <c r="BI179" i="20"/>
  <c r="BH179" i="20"/>
  <c r="BG179" i="20"/>
  <c r="BE179" i="20"/>
  <c r="T179" i="20"/>
  <c r="R179" i="20"/>
  <c r="P179" i="20"/>
  <c r="BI176" i="20"/>
  <c r="BH176" i="20"/>
  <c r="BG176" i="20"/>
  <c r="BE176" i="20"/>
  <c r="T176" i="20"/>
  <c r="T175" i="20"/>
  <c r="R176" i="20"/>
  <c r="R175" i="20" s="1"/>
  <c r="P176" i="20"/>
  <c r="P175" i="20" s="1"/>
  <c r="BI174" i="20"/>
  <c r="BH174" i="20"/>
  <c r="BG174" i="20"/>
  <c r="BE174" i="20"/>
  <c r="T174" i="20"/>
  <c r="R174" i="20"/>
  <c r="P174" i="20"/>
  <c r="BI173" i="20"/>
  <c r="BH173" i="20"/>
  <c r="BG173" i="20"/>
  <c r="BE173" i="20"/>
  <c r="T173" i="20"/>
  <c r="R173" i="20"/>
  <c r="P173" i="20"/>
  <c r="BI172" i="20"/>
  <c r="BH172" i="20"/>
  <c r="BG172" i="20"/>
  <c r="BE172" i="20"/>
  <c r="T172" i="20"/>
  <c r="R172" i="20"/>
  <c r="P172" i="20"/>
  <c r="BI171" i="20"/>
  <c r="BH171" i="20"/>
  <c r="BG171" i="20"/>
  <c r="BE171" i="20"/>
  <c r="T171" i="20"/>
  <c r="R171" i="20"/>
  <c r="P171" i="20"/>
  <c r="BI170" i="20"/>
  <c r="BH170" i="20"/>
  <c r="BG170" i="20"/>
  <c r="BE170" i="20"/>
  <c r="T170" i="20"/>
  <c r="R170" i="20"/>
  <c r="P170" i="20"/>
  <c r="BI169" i="20"/>
  <c r="BH169" i="20"/>
  <c r="BG169" i="20"/>
  <c r="BE169" i="20"/>
  <c r="T169" i="20"/>
  <c r="R169" i="20"/>
  <c r="P169" i="20"/>
  <c r="BI168" i="20"/>
  <c r="BH168" i="20"/>
  <c r="BG168" i="20"/>
  <c r="BE168" i="20"/>
  <c r="T168" i="20"/>
  <c r="R168" i="20"/>
  <c r="P168" i="20"/>
  <c r="BI167" i="20"/>
  <c r="BH167" i="20"/>
  <c r="BG167" i="20"/>
  <c r="BE167" i="20"/>
  <c r="T167" i="20"/>
  <c r="R167" i="20"/>
  <c r="P167" i="20"/>
  <c r="BI166" i="20"/>
  <c r="BH166" i="20"/>
  <c r="BG166" i="20"/>
  <c r="BE166" i="20"/>
  <c r="T166" i="20"/>
  <c r="R166" i="20"/>
  <c r="P166" i="20"/>
  <c r="BI165" i="20"/>
  <c r="BH165" i="20"/>
  <c r="BG165" i="20"/>
  <c r="BE165" i="20"/>
  <c r="T165" i="20"/>
  <c r="R165" i="20"/>
  <c r="P165" i="20"/>
  <c r="BI164" i="20"/>
  <c r="BH164" i="20"/>
  <c r="BG164" i="20"/>
  <c r="BE164" i="20"/>
  <c r="T164" i="20"/>
  <c r="R164" i="20"/>
  <c r="P164" i="20"/>
  <c r="BI163" i="20"/>
  <c r="BH163" i="20"/>
  <c r="BG163" i="20"/>
  <c r="BE163" i="20"/>
  <c r="T163" i="20"/>
  <c r="R163" i="20"/>
  <c r="P163" i="20"/>
  <c r="BI162" i="20"/>
  <c r="BH162" i="20"/>
  <c r="BG162" i="20"/>
  <c r="BE162" i="20"/>
  <c r="T162" i="20"/>
  <c r="R162" i="20"/>
  <c r="P162" i="20"/>
  <c r="BI161" i="20"/>
  <c r="BH161" i="20"/>
  <c r="BG161" i="20"/>
  <c r="BE161" i="20"/>
  <c r="T161" i="20"/>
  <c r="R161" i="20"/>
  <c r="P161" i="20"/>
  <c r="BI160" i="20"/>
  <c r="BH160" i="20"/>
  <c r="BG160" i="20"/>
  <c r="BE160" i="20"/>
  <c r="T160" i="20"/>
  <c r="R160" i="20"/>
  <c r="P160" i="20"/>
  <c r="BI159" i="20"/>
  <c r="BH159" i="20"/>
  <c r="BG159" i="20"/>
  <c r="BE159" i="20"/>
  <c r="T159" i="20"/>
  <c r="R159" i="20"/>
  <c r="P159" i="20"/>
  <c r="BI158" i="20"/>
  <c r="BH158" i="20"/>
  <c r="BG158" i="20"/>
  <c r="BE158" i="20"/>
  <c r="T158" i="20"/>
  <c r="R158" i="20"/>
  <c r="P158" i="20"/>
  <c r="BI157" i="20"/>
  <c r="BH157" i="20"/>
  <c r="BG157" i="20"/>
  <c r="BE157" i="20"/>
  <c r="T157" i="20"/>
  <c r="R157" i="20"/>
  <c r="P157" i="20"/>
  <c r="BI156" i="20"/>
  <c r="BH156" i="20"/>
  <c r="BG156" i="20"/>
  <c r="BE156" i="20"/>
  <c r="T156" i="20"/>
  <c r="R156" i="20"/>
  <c r="P156" i="20"/>
  <c r="BI155" i="20"/>
  <c r="BH155" i="20"/>
  <c r="BG155" i="20"/>
  <c r="BE155" i="20"/>
  <c r="T155" i="20"/>
  <c r="R155" i="20"/>
  <c r="P155" i="20"/>
  <c r="BI154" i="20"/>
  <c r="BH154" i="20"/>
  <c r="BG154" i="20"/>
  <c r="BE154" i="20"/>
  <c r="T154" i="20"/>
  <c r="R154" i="20"/>
  <c r="P154" i="20"/>
  <c r="BI153" i="20"/>
  <c r="BH153" i="20"/>
  <c r="BG153" i="20"/>
  <c r="BE153" i="20"/>
  <c r="T153" i="20"/>
  <c r="R153" i="20"/>
  <c r="P153" i="20"/>
  <c r="BI152" i="20"/>
  <c r="BH152" i="20"/>
  <c r="BG152" i="20"/>
  <c r="BE152" i="20"/>
  <c r="T152" i="20"/>
  <c r="R152" i="20"/>
  <c r="P152" i="20"/>
  <c r="BI151" i="20"/>
  <c r="BH151" i="20"/>
  <c r="BG151" i="20"/>
  <c r="BE151" i="20"/>
  <c r="T151" i="20"/>
  <c r="R151" i="20"/>
  <c r="P151" i="20"/>
  <c r="BI150" i="20"/>
  <c r="BH150" i="20"/>
  <c r="BG150" i="20"/>
  <c r="BE150" i="20"/>
  <c r="T150" i="20"/>
  <c r="R150" i="20"/>
  <c r="P150" i="20"/>
  <c r="BI149" i="20"/>
  <c r="BH149" i="20"/>
  <c r="BG149" i="20"/>
  <c r="BE149" i="20"/>
  <c r="T149" i="20"/>
  <c r="R149" i="20"/>
  <c r="P149" i="20"/>
  <c r="BI148" i="20"/>
  <c r="BH148" i="20"/>
  <c r="BG148" i="20"/>
  <c r="BE148" i="20"/>
  <c r="T148" i="20"/>
  <c r="R148" i="20"/>
  <c r="P148" i="20"/>
  <c r="BI147" i="20"/>
  <c r="BH147" i="20"/>
  <c r="BG147" i="20"/>
  <c r="BE147" i="20"/>
  <c r="T147" i="20"/>
  <c r="R147" i="20"/>
  <c r="P147" i="20"/>
  <c r="BI146" i="20"/>
  <c r="BH146" i="20"/>
  <c r="BG146" i="20"/>
  <c r="BE146" i="20"/>
  <c r="T146" i="20"/>
  <c r="R146" i="20"/>
  <c r="P146" i="20"/>
  <c r="BI145" i="20"/>
  <c r="BH145" i="20"/>
  <c r="BG145" i="20"/>
  <c r="BE145" i="20"/>
  <c r="T145" i="20"/>
  <c r="R145" i="20"/>
  <c r="P145" i="20"/>
  <c r="BI144" i="20"/>
  <c r="BH144" i="20"/>
  <c r="BG144" i="20"/>
  <c r="BE144" i="20"/>
  <c r="T144" i="20"/>
  <c r="R144" i="20"/>
  <c r="P144" i="20"/>
  <c r="BI143" i="20"/>
  <c r="BH143" i="20"/>
  <c r="BG143" i="20"/>
  <c r="BE143" i="20"/>
  <c r="T143" i="20"/>
  <c r="R143" i="20"/>
  <c r="P143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9" i="20"/>
  <c r="BH139" i="20"/>
  <c r="BG139" i="20"/>
  <c r="BE139" i="20"/>
  <c r="T139" i="20"/>
  <c r="R139" i="20"/>
  <c r="P139" i="20"/>
  <c r="BI138" i="20"/>
  <c r="BH138" i="20"/>
  <c r="BG138" i="20"/>
  <c r="BE138" i="20"/>
  <c r="T138" i="20"/>
  <c r="R138" i="20"/>
  <c r="P138" i="20"/>
  <c r="BI137" i="20"/>
  <c r="BH137" i="20"/>
  <c r="BG137" i="20"/>
  <c r="BE137" i="20"/>
  <c r="T137" i="20"/>
  <c r="R137" i="20"/>
  <c r="P137" i="20"/>
  <c r="BI136" i="20"/>
  <c r="BH136" i="20"/>
  <c r="BG136" i="20"/>
  <c r="BE136" i="20"/>
  <c r="T136" i="20"/>
  <c r="R136" i="20"/>
  <c r="P136" i="20"/>
  <c r="BI135" i="20"/>
  <c r="BH135" i="20"/>
  <c r="BG135" i="20"/>
  <c r="BE135" i="20"/>
  <c r="T135" i="20"/>
  <c r="R135" i="20"/>
  <c r="P135" i="20"/>
  <c r="BI134" i="20"/>
  <c r="BH134" i="20"/>
  <c r="BG134" i="20"/>
  <c r="BE134" i="20"/>
  <c r="T134" i="20"/>
  <c r="R134" i="20"/>
  <c r="P134" i="20"/>
  <c r="BI133" i="20"/>
  <c r="BH133" i="20"/>
  <c r="BG133" i="20"/>
  <c r="BE133" i="20"/>
  <c r="T133" i="20"/>
  <c r="R133" i="20"/>
  <c r="P133" i="20"/>
  <c r="BI132" i="20"/>
  <c r="BH132" i="20"/>
  <c r="BG132" i="20"/>
  <c r="BE132" i="20"/>
  <c r="T132" i="20"/>
  <c r="R132" i="20"/>
  <c r="P132" i="20"/>
  <c r="BI131" i="20"/>
  <c r="BH131" i="20"/>
  <c r="BG131" i="20"/>
  <c r="BE131" i="20"/>
  <c r="T131" i="20"/>
  <c r="R131" i="20"/>
  <c r="P131" i="20"/>
  <c r="J125" i="20"/>
  <c r="J124" i="20"/>
  <c r="F124" i="20"/>
  <c r="F122" i="20"/>
  <c r="E120" i="20"/>
  <c r="J94" i="20"/>
  <c r="J93" i="20"/>
  <c r="F93" i="20"/>
  <c r="F91" i="20"/>
  <c r="E89" i="20"/>
  <c r="J20" i="20"/>
  <c r="E20" i="20"/>
  <c r="F94" i="20" s="1"/>
  <c r="J19" i="20"/>
  <c r="J14" i="20"/>
  <c r="J122" i="20"/>
  <c r="E7" i="20"/>
  <c r="E85" i="20" s="1"/>
  <c r="J39" i="19"/>
  <c r="J38" i="19"/>
  <c r="AY117" i="1" s="1"/>
  <c r="J37" i="19"/>
  <c r="AX117" i="1" s="1"/>
  <c r="BI163" i="19"/>
  <c r="BH163" i="19"/>
  <c r="BG163" i="19"/>
  <c r="BE163" i="19"/>
  <c r="T163" i="19"/>
  <c r="R163" i="19"/>
  <c r="P163" i="19"/>
  <c r="BI162" i="19"/>
  <c r="BH162" i="19"/>
  <c r="BG162" i="19"/>
  <c r="BE162" i="19"/>
  <c r="T162" i="19"/>
  <c r="R162" i="19"/>
  <c r="P162" i="19"/>
  <c r="BI161" i="19"/>
  <c r="BH161" i="19"/>
  <c r="BG161" i="19"/>
  <c r="BE161" i="19"/>
  <c r="T161" i="19"/>
  <c r="R161" i="19"/>
  <c r="P161" i="19"/>
  <c r="BI159" i="19"/>
  <c r="BH159" i="19"/>
  <c r="BG159" i="19"/>
  <c r="BE159" i="19"/>
  <c r="T159" i="19"/>
  <c r="R159" i="19"/>
  <c r="P159" i="19"/>
  <c r="BI158" i="19"/>
  <c r="BH158" i="19"/>
  <c r="BG158" i="19"/>
  <c r="BE158" i="19"/>
  <c r="T158" i="19"/>
  <c r="R158" i="19"/>
  <c r="P158" i="19"/>
  <c r="BI157" i="19"/>
  <c r="BH157" i="19"/>
  <c r="BG157" i="19"/>
  <c r="BE157" i="19"/>
  <c r="T157" i="19"/>
  <c r="R157" i="19"/>
  <c r="P157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2" i="19"/>
  <c r="BH152" i="19"/>
  <c r="BG152" i="19"/>
  <c r="BE152" i="19"/>
  <c r="T152" i="19"/>
  <c r="R152" i="19"/>
  <c r="P152" i="19"/>
  <c r="BI151" i="19"/>
  <c r="BH151" i="19"/>
  <c r="BG151" i="19"/>
  <c r="BE151" i="19"/>
  <c r="T151" i="19"/>
  <c r="R151" i="19"/>
  <c r="P151" i="19"/>
  <c r="BI150" i="19"/>
  <c r="BH150" i="19"/>
  <c r="BG150" i="19"/>
  <c r="BE150" i="19"/>
  <c r="T150" i="19"/>
  <c r="R150" i="19"/>
  <c r="P150" i="19"/>
  <c r="BI149" i="19"/>
  <c r="BH149" i="19"/>
  <c r="BG149" i="19"/>
  <c r="BE149" i="19"/>
  <c r="T149" i="19"/>
  <c r="R149" i="19"/>
  <c r="P149" i="19"/>
  <c r="BI148" i="19"/>
  <c r="BH148" i="19"/>
  <c r="BG148" i="19"/>
  <c r="BE148" i="19"/>
  <c r="T148" i="19"/>
  <c r="R148" i="19"/>
  <c r="P148" i="19"/>
  <c r="BI147" i="19"/>
  <c r="BH147" i="19"/>
  <c r="BG147" i="19"/>
  <c r="BE147" i="19"/>
  <c r="T147" i="19"/>
  <c r="R147" i="19"/>
  <c r="P147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3" i="19"/>
  <c r="BH143" i="19"/>
  <c r="BG143" i="19"/>
  <c r="BE143" i="19"/>
  <c r="T143" i="19"/>
  <c r="R143" i="19"/>
  <c r="P143" i="19"/>
  <c r="BI142" i="19"/>
  <c r="BH142" i="19"/>
  <c r="BG142" i="19"/>
  <c r="BE142" i="19"/>
  <c r="T142" i="19"/>
  <c r="R142" i="19"/>
  <c r="P142" i="19"/>
  <c r="BI141" i="19"/>
  <c r="BH141" i="19"/>
  <c r="BG141" i="19"/>
  <c r="BE141" i="19"/>
  <c r="T141" i="19"/>
  <c r="R141" i="19"/>
  <c r="P141" i="19"/>
  <c r="BI140" i="19"/>
  <c r="BH140" i="19"/>
  <c r="BG140" i="19"/>
  <c r="BE140" i="19"/>
  <c r="T140" i="19"/>
  <c r="R140" i="19"/>
  <c r="P140" i="19"/>
  <c r="BI139" i="19"/>
  <c r="BH139" i="19"/>
  <c r="BG139" i="19"/>
  <c r="BE139" i="19"/>
  <c r="T139" i="19"/>
  <c r="R139" i="19"/>
  <c r="P139" i="19"/>
  <c r="BI136" i="19"/>
  <c r="BH136" i="19"/>
  <c r="BG136" i="19"/>
  <c r="BE136" i="19"/>
  <c r="T136" i="19"/>
  <c r="T135" i="19"/>
  <c r="T134" i="19"/>
  <c r="R136" i="19"/>
  <c r="R135" i="19" s="1"/>
  <c r="R134" i="19" s="1"/>
  <c r="P136" i="19"/>
  <c r="P135" i="19" s="1"/>
  <c r="P134" i="19" s="1"/>
  <c r="BI133" i="19"/>
  <c r="BH133" i="19"/>
  <c r="BG133" i="19"/>
  <c r="BE133" i="19"/>
  <c r="T133" i="19"/>
  <c r="T132" i="19"/>
  <c r="R133" i="19"/>
  <c r="R132" i="19"/>
  <c r="P133" i="19"/>
  <c r="P132" i="19"/>
  <c r="BI131" i="19"/>
  <c r="BH131" i="19"/>
  <c r="BG131" i="19"/>
  <c r="BE131" i="19"/>
  <c r="T131" i="19"/>
  <c r="T130" i="19" s="1"/>
  <c r="T129" i="19" s="1"/>
  <c r="R131" i="19"/>
  <c r="R130" i="19"/>
  <c r="R129" i="19" s="1"/>
  <c r="P131" i="19"/>
  <c r="P130" i="19" s="1"/>
  <c r="P129" i="19" s="1"/>
  <c r="J125" i="19"/>
  <c r="J124" i="19"/>
  <c r="F124" i="19"/>
  <c r="F122" i="19"/>
  <c r="E120" i="19"/>
  <c r="J94" i="19"/>
  <c r="J93" i="19"/>
  <c r="F93" i="19"/>
  <c r="F91" i="19"/>
  <c r="E89" i="19"/>
  <c r="J20" i="19"/>
  <c r="E20" i="19"/>
  <c r="F125" i="19"/>
  <c r="J19" i="19"/>
  <c r="J14" i="19"/>
  <c r="J91" i="19" s="1"/>
  <c r="E7" i="19"/>
  <c r="E116" i="19"/>
  <c r="J39" i="18"/>
  <c r="J38" i="18"/>
  <c r="AY116" i="1" s="1"/>
  <c r="J37" i="18"/>
  <c r="AX116" i="1" s="1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0" i="18"/>
  <c r="BH170" i="18"/>
  <c r="BG170" i="18"/>
  <c r="BE170" i="18"/>
  <c r="T170" i="18"/>
  <c r="T169" i="18"/>
  <c r="R170" i="18"/>
  <c r="R169" i="18" s="1"/>
  <c r="P170" i="18"/>
  <c r="P169" i="18" s="1"/>
  <c r="BI168" i="18"/>
  <c r="BH168" i="18"/>
  <c r="BG168" i="18"/>
  <c r="BE168" i="18"/>
  <c r="T168" i="18"/>
  <c r="R168" i="18"/>
  <c r="P168" i="18"/>
  <c r="BI167" i="18"/>
  <c r="BH167" i="18"/>
  <c r="BG167" i="18"/>
  <c r="BE167" i="18"/>
  <c r="T167" i="18"/>
  <c r="R167" i="18"/>
  <c r="P167" i="18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4" i="18"/>
  <c r="BH144" i="18"/>
  <c r="BG144" i="18"/>
  <c r="BE144" i="18"/>
  <c r="T144" i="18"/>
  <c r="T143" i="18" s="1"/>
  <c r="R144" i="18"/>
  <c r="R143" i="18" s="1"/>
  <c r="P144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6" i="18"/>
  <c r="BH136" i="18"/>
  <c r="BG136" i="18"/>
  <c r="BE136" i="18"/>
  <c r="T136" i="18"/>
  <c r="R136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J123" i="18"/>
  <c r="J122" i="18"/>
  <c r="F122" i="18"/>
  <c r="F120" i="18"/>
  <c r="E118" i="18"/>
  <c r="J94" i="18"/>
  <c r="J93" i="18"/>
  <c r="F93" i="18"/>
  <c r="F91" i="18"/>
  <c r="E89" i="18"/>
  <c r="J20" i="18"/>
  <c r="E20" i="18"/>
  <c r="F123" i="18"/>
  <c r="J19" i="18"/>
  <c r="J14" i="18"/>
  <c r="J120" i="18"/>
  <c r="E7" i="18"/>
  <c r="E85" i="18" s="1"/>
  <c r="J39" i="17"/>
  <c r="J38" i="17"/>
  <c r="AY114" i="1"/>
  <c r="J37" i="17"/>
  <c r="AX114" i="1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4" i="17"/>
  <c r="BH124" i="17"/>
  <c r="BG124" i="17"/>
  <c r="BE124" i="17"/>
  <c r="T124" i="17"/>
  <c r="T123" i="17" s="1"/>
  <c r="R124" i="17"/>
  <c r="R123" i="17"/>
  <c r="P124" i="17"/>
  <c r="P123" i="17"/>
  <c r="F118" i="17"/>
  <c r="F116" i="17"/>
  <c r="E114" i="17"/>
  <c r="F93" i="17"/>
  <c r="F91" i="17"/>
  <c r="E89" i="17"/>
  <c r="J26" i="17"/>
  <c r="E26" i="17"/>
  <c r="J119" i="17"/>
  <c r="J25" i="17"/>
  <c r="J23" i="17"/>
  <c r="E23" i="17"/>
  <c r="J118" i="17" s="1"/>
  <c r="J22" i="17"/>
  <c r="J20" i="17"/>
  <c r="E20" i="17"/>
  <c r="F94" i="17"/>
  <c r="J19" i="17"/>
  <c r="J14" i="17"/>
  <c r="J116" i="17" s="1"/>
  <c r="E7" i="17"/>
  <c r="E110" i="17"/>
  <c r="J39" i="16"/>
  <c r="J38" i="16"/>
  <c r="AY113" i="1"/>
  <c r="J37" i="16"/>
  <c r="AX113" i="1"/>
  <c r="BI195" i="16"/>
  <c r="BH195" i="16"/>
  <c r="BG195" i="16"/>
  <c r="BE195" i="16"/>
  <c r="T195" i="16"/>
  <c r="T194" i="16"/>
  <c r="R195" i="16"/>
  <c r="R194" i="16" s="1"/>
  <c r="P195" i="16"/>
  <c r="P194" i="16" s="1"/>
  <c r="BI193" i="16"/>
  <c r="BH193" i="16"/>
  <c r="BG193" i="16"/>
  <c r="BE193" i="16"/>
  <c r="T193" i="16"/>
  <c r="R193" i="16"/>
  <c r="P193" i="16"/>
  <c r="BI192" i="16"/>
  <c r="BH192" i="16"/>
  <c r="BG192" i="16"/>
  <c r="BE192" i="16"/>
  <c r="T192" i="16"/>
  <c r="R192" i="16"/>
  <c r="P192" i="16"/>
  <c r="BI191" i="16"/>
  <c r="BH191" i="16"/>
  <c r="BG191" i="16"/>
  <c r="BE191" i="16"/>
  <c r="T191" i="16"/>
  <c r="R191" i="16"/>
  <c r="P191" i="16"/>
  <c r="BI189" i="16"/>
  <c r="BH189" i="16"/>
  <c r="BG189" i="16"/>
  <c r="BE189" i="16"/>
  <c r="T189" i="16"/>
  <c r="R189" i="16"/>
  <c r="P189" i="16"/>
  <c r="BI188" i="16"/>
  <c r="BH188" i="16"/>
  <c r="BG188" i="16"/>
  <c r="BE188" i="16"/>
  <c r="T188" i="16"/>
  <c r="R188" i="16"/>
  <c r="P188" i="16"/>
  <c r="BI187" i="16"/>
  <c r="BH187" i="16"/>
  <c r="BG187" i="16"/>
  <c r="BE187" i="16"/>
  <c r="T187" i="16"/>
  <c r="R187" i="16"/>
  <c r="P187" i="16"/>
  <c r="BI186" i="16"/>
  <c r="BH186" i="16"/>
  <c r="BG186" i="16"/>
  <c r="BE186" i="16"/>
  <c r="T186" i="16"/>
  <c r="R186" i="16"/>
  <c r="P186" i="16"/>
  <c r="BI185" i="16"/>
  <c r="BH185" i="16"/>
  <c r="BG185" i="16"/>
  <c r="BE185" i="16"/>
  <c r="T185" i="16"/>
  <c r="R185" i="16"/>
  <c r="P185" i="16"/>
  <c r="BI184" i="16"/>
  <c r="BH184" i="16"/>
  <c r="BG184" i="16"/>
  <c r="BE184" i="16"/>
  <c r="T184" i="16"/>
  <c r="R184" i="16"/>
  <c r="P184" i="16"/>
  <c r="BI183" i="16"/>
  <c r="BH183" i="16"/>
  <c r="BG183" i="16"/>
  <c r="BE183" i="16"/>
  <c r="T183" i="16"/>
  <c r="R183" i="16"/>
  <c r="P183" i="16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6" i="16"/>
  <c r="BH176" i="16"/>
  <c r="BG176" i="16"/>
  <c r="BE176" i="16"/>
  <c r="T176" i="16"/>
  <c r="T175" i="16" s="1"/>
  <c r="R176" i="16"/>
  <c r="R175" i="16" s="1"/>
  <c r="P176" i="16"/>
  <c r="P175" i="16" s="1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J125" i="16"/>
  <c r="J124" i="16"/>
  <c r="F124" i="16"/>
  <c r="F122" i="16"/>
  <c r="E120" i="16"/>
  <c r="J94" i="16"/>
  <c r="J93" i="16"/>
  <c r="F93" i="16"/>
  <c r="F91" i="16"/>
  <c r="E89" i="16"/>
  <c r="J20" i="16"/>
  <c r="E20" i="16"/>
  <c r="F94" i="16"/>
  <c r="J19" i="16"/>
  <c r="J14" i="16"/>
  <c r="J122" i="16" s="1"/>
  <c r="E7" i="16"/>
  <c r="E116" i="16"/>
  <c r="J39" i="15"/>
  <c r="J38" i="15"/>
  <c r="AY112" i="1" s="1"/>
  <c r="J37" i="15"/>
  <c r="AX112" i="1" s="1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6" i="15"/>
  <c r="BH136" i="15"/>
  <c r="BG136" i="15"/>
  <c r="BE136" i="15"/>
  <c r="T136" i="15"/>
  <c r="T135" i="15" s="1"/>
  <c r="T134" i="15" s="1"/>
  <c r="R136" i="15"/>
  <c r="R135" i="15"/>
  <c r="R134" i="15"/>
  <c r="P136" i="15"/>
  <c r="P135" i="15" s="1"/>
  <c r="P134" i="15" s="1"/>
  <c r="BI133" i="15"/>
  <c r="BH133" i="15"/>
  <c r="BG133" i="15"/>
  <c r="BE133" i="15"/>
  <c r="T133" i="15"/>
  <c r="T132" i="15" s="1"/>
  <c r="R133" i="15"/>
  <c r="R132" i="15" s="1"/>
  <c r="P133" i="15"/>
  <c r="P132" i="15"/>
  <c r="BI131" i="15"/>
  <c r="BH131" i="15"/>
  <c r="BG131" i="15"/>
  <c r="BE131" i="15"/>
  <c r="T131" i="15"/>
  <c r="T130" i="15"/>
  <c r="R131" i="15"/>
  <c r="R130" i="15" s="1"/>
  <c r="P131" i="15"/>
  <c r="P130" i="15"/>
  <c r="P129" i="15" s="1"/>
  <c r="J125" i="15"/>
  <c r="J124" i="15"/>
  <c r="F124" i="15"/>
  <c r="F122" i="15"/>
  <c r="E120" i="15"/>
  <c r="J94" i="15"/>
  <c r="J93" i="15"/>
  <c r="F93" i="15"/>
  <c r="F91" i="15"/>
  <c r="E89" i="15"/>
  <c r="J20" i="15"/>
  <c r="E20" i="15"/>
  <c r="F94" i="15"/>
  <c r="J19" i="15"/>
  <c r="J14" i="15"/>
  <c r="J91" i="15"/>
  <c r="E7" i="15"/>
  <c r="E85" i="15" s="1"/>
  <c r="J39" i="14"/>
  <c r="J38" i="14"/>
  <c r="AY111" i="1"/>
  <c r="J37" i="14"/>
  <c r="AX111" i="1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0" i="14"/>
  <c r="BH170" i="14"/>
  <c r="BG170" i="14"/>
  <c r="BE170" i="14"/>
  <c r="T170" i="14"/>
  <c r="T169" i="14" s="1"/>
  <c r="R170" i="14"/>
  <c r="R169" i="14"/>
  <c r="P170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4" i="14"/>
  <c r="BH144" i="14"/>
  <c r="BG144" i="14"/>
  <c r="BE144" i="14"/>
  <c r="T144" i="14"/>
  <c r="T143" i="14" s="1"/>
  <c r="R144" i="14"/>
  <c r="R143" i="14"/>
  <c r="P144" i="14"/>
  <c r="P143" i="14" s="1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J123" i="14"/>
  <c r="J122" i="14"/>
  <c r="F122" i="14"/>
  <c r="F120" i="14"/>
  <c r="E118" i="14"/>
  <c r="J94" i="14"/>
  <c r="J93" i="14"/>
  <c r="F93" i="14"/>
  <c r="F91" i="14"/>
  <c r="E89" i="14"/>
  <c r="J20" i="14"/>
  <c r="E20" i="14"/>
  <c r="F123" i="14"/>
  <c r="J19" i="14"/>
  <c r="J14" i="14"/>
  <c r="J91" i="14"/>
  <c r="E7" i="14"/>
  <c r="E114" i="14" s="1"/>
  <c r="J39" i="13"/>
  <c r="J38" i="13"/>
  <c r="AY109" i="1" s="1"/>
  <c r="J37" i="13"/>
  <c r="AX109" i="1" s="1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4" i="13"/>
  <c r="BH124" i="13"/>
  <c r="BG124" i="13"/>
  <c r="BE124" i="13"/>
  <c r="T124" i="13"/>
  <c r="T123" i="13"/>
  <c r="R124" i="13"/>
  <c r="R123" i="13"/>
  <c r="P124" i="13"/>
  <c r="P123" i="13"/>
  <c r="F118" i="13"/>
  <c r="F116" i="13"/>
  <c r="E114" i="13"/>
  <c r="F93" i="13"/>
  <c r="F91" i="13"/>
  <c r="E89" i="13"/>
  <c r="J26" i="13"/>
  <c r="E26" i="13"/>
  <c r="J94" i="13" s="1"/>
  <c r="J25" i="13"/>
  <c r="J23" i="13"/>
  <c r="E23" i="13"/>
  <c r="J93" i="13"/>
  <c r="J22" i="13"/>
  <c r="J20" i="13"/>
  <c r="E20" i="13"/>
  <c r="F94" i="13" s="1"/>
  <c r="J19" i="13"/>
  <c r="J14" i="13"/>
  <c r="J91" i="13"/>
  <c r="E7" i="13"/>
  <c r="E85" i="13"/>
  <c r="J39" i="12"/>
  <c r="J38" i="12"/>
  <c r="AY108" i="1"/>
  <c r="J37" i="12"/>
  <c r="AX108" i="1"/>
  <c r="BI196" i="12"/>
  <c r="BH196" i="12"/>
  <c r="BG196" i="12"/>
  <c r="BE196" i="12"/>
  <c r="T196" i="12"/>
  <c r="T195" i="12" s="1"/>
  <c r="R196" i="12"/>
  <c r="R195" i="12"/>
  <c r="P196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7" i="12"/>
  <c r="BH177" i="12"/>
  <c r="BG177" i="12"/>
  <c r="BE177" i="12"/>
  <c r="T177" i="12"/>
  <c r="T176" i="12" s="1"/>
  <c r="R177" i="12"/>
  <c r="R176" i="12" s="1"/>
  <c r="P177" i="12"/>
  <c r="P176" i="12" s="1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J125" i="12"/>
  <c r="J124" i="12"/>
  <c r="F124" i="12"/>
  <c r="F122" i="12"/>
  <c r="E120" i="12"/>
  <c r="J94" i="12"/>
  <c r="J93" i="12"/>
  <c r="F93" i="12"/>
  <c r="F91" i="12"/>
  <c r="E89" i="12"/>
  <c r="J20" i="12"/>
  <c r="E20" i="12"/>
  <c r="F125" i="12" s="1"/>
  <c r="J19" i="12"/>
  <c r="J14" i="12"/>
  <c r="J91" i="12"/>
  <c r="E7" i="12"/>
  <c r="E85" i="12"/>
  <c r="J39" i="11"/>
  <c r="J38" i="11"/>
  <c r="AY107" i="1"/>
  <c r="J37" i="11"/>
  <c r="AX107" i="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6" i="11"/>
  <c r="BH136" i="11"/>
  <c r="BG136" i="11"/>
  <c r="BE136" i="11"/>
  <c r="T136" i="11"/>
  <c r="T135" i="11"/>
  <c r="T134" i="11"/>
  <c r="R136" i="11"/>
  <c r="R135" i="11"/>
  <c r="R134" i="11" s="1"/>
  <c r="P136" i="11"/>
  <c r="P135" i="11"/>
  <c r="P134" i="11" s="1"/>
  <c r="BI133" i="11"/>
  <c r="BH133" i="11"/>
  <c r="BG133" i="11"/>
  <c r="BE133" i="11"/>
  <c r="T133" i="11"/>
  <c r="T132" i="11"/>
  <c r="R133" i="11"/>
  <c r="R132" i="11" s="1"/>
  <c r="P133" i="11"/>
  <c r="P132" i="11" s="1"/>
  <c r="BI131" i="11"/>
  <c r="BH131" i="11"/>
  <c r="BG131" i="11"/>
  <c r="BE131" i="11"/>
  <c r="T131" i="11"/>
  <c r="T130" i="11"/>
  <c r="T129" i="11"/>
  <c r="R131" i="11"/>
  <c r="R130" i="11" s="1"/>
  <c r="R129" i="11" s="1"/>
  <c r="P131" i="11"/>
  <c r="P130" i="11" s="1"/>
  <c r="P129" i="11" s="1"/>
  <c r="J125" i="11"/>
  <c r="J124" i="11"/>
  <c r="F124" i="11"/>
  <c r="F122" i="11"/>
  <c r="E120" i="11"/>
  <c r="J94" i="11"/>
  <c r="J93" i="11"/>
  <c r="F93" i="11"/>
  <c r="F91" i="11"/>
  <c r="E89" i="11"/>
  <c r="J20" i="11"/>
  <c r="E20" i="11"/>
  <c r="F94" i="11"/>
  <c r="J19" i="11"/>
  <c r="J14" i="11"/>
  <c r="J122" i="11" s="1"/>
  <c r="E7" i="11"/>
  <c r="E116" i="11"/>
  <c r="J39" i="10"/>
  <c r="J38" i="10"/>
  <c r="AY106" i="1"/>
  <c r="J37" i="10"/>
  <c r="AX106" i="1" s="1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5" i="10"/>
  <c r="BH165" i="10"/>
  <c r="BG165" i="10"/>
  <c r="BE165" i="10"/>
  <c r="T165" i="10"/>
  <c r="T164" i="10"/>
  <c r="R165" i="10"/>
  <c r="R164" i="10"/>
  <c r="P165" i="10"/>
  <c r="P164" i="10" s="1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4" i="10"/>
  <c r="BH144" i="10"/>
  <c r="BG144" i="10"/>
  <c r="BE144" i="10"/>
  <c r="T144" i="10"/>
  <c r="T143" i="10"/>
  <c r="R144" i="10"/>
  <c r="R143" i="10" s="1"/>
  <c r="P144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J123" i="10"/>
  <c r="J122" i="10"/>
  <c r="F122" i="10"/>
  <c r="F120" i="10"/>
  <c r="E118" i="10"/>
  <c r="J94" i="10"/>
  <c r="J93" i="10"/>
  <c r="F93" i="10"/>
  <c r="F91" i="10"/>
  <c r="E89" i="10"/>
  <c r="J20" i="10"/>
  <c r="E20" i="10"/>
  <c r="F123" i="10" s="1"/>
  <c r="J19" i="10"/>
  <c r="J14" i="10"/>
  <c r="J91" i="10"/>
  <c r="E7" i="10"/>
  <c r="E114" i="10"/>
  <c r="J39" i="9"/>
  <c r="J38" i="9"/>
  <c r="AY104" i="1"/>
  <c r="J37" i="9"/>
  <c r="AX104" i="1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4" i="9"/>
  <c r="BH124" i="9"/>
  <c r="BG124" i="9"/>
  <c r="BE124" i="9"/>
  <c r="T124" i="9"/>
  <c r="T123" i="9"/>
  <c r="R124" i="9"/>
  <c r="R123" i="9"/>
  <c r="P124" i="9"/>
  <c r="P123" i="9" s="1"/>
  <c r="F118" i="9"/>
  <c r="F116" i="9"/>
  <c r="E114" i="9"/>
  <c r="F93" i="9"/>
  <c r="F91" i="9"/>
  <c r="E89" i="9"/>
  <c r="J26" i="9"/>
  <c r="E26" i="9"/>
  <c r="J94" i="9"/>
  <c r="J25" i="9"/>
  <c r="J23" i="9"/>
  <c r="E23" i="9"/>
  <c r="J93" i="9"/>
  <c r="J22" i="9"/>
  <c r="J20" i="9"/>
  <c r="E20" i="9"/>
  <c r="F119" i="9" s="1"/>
  <c r="J19" i="9"/>
  <c r="J14" i="9"/>
  <c r="J116" i="9"/>
  <c r="E7" i="9"/>
  <c r="E85" i="9"/>
  <c r="J39" i="8"/>
  <c r="J38" i="8"/>
  <c r="AY103" i="1"/>
  <c r="J37" i="8"/>
  <c r="AX103" i="1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5" i="8"/>
  <c r="BH205" i="8"/>
  <c r="BG205" i="8"/>
  <c r="BE205" i="8"/>
  <c r="T205" i="8"/>
  <c r="T204" i="8" s="1"/>
  <c r="R205" i="8"/>
  <c r="R204" i="8" s="1"/>
  <c r="P205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2" i="8"/>
  <c r="BH182" i="8"/>
  <c r="BG182" i="8"/>
  <c r="BE182" i="8"/>
  <c r="T182" i="8"/>
  <c r="T181" i="8" s="1"/>
  <c r="R182" i="8"/>
  <c r="R181" i="8" s="1"/>
  <c r="P182" i="8"/>
  <c r="P181" i="8" s="1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J127" i="8"/>
  <c r="J126" i="8"/>
  <c r="F126" i="8"/>
  <c r="F124" i="8"/>
  <c r="E122" i="8"/>
  <c r="J94" i="8"/>
  <c r="J93" i="8"/>
  <c r="F93" i="8"/>
  <c r="F91" i="8"/>
  <c r="E89" i="8"/>
  <c r="J20" i="8"/>
  <c r="E20" i="8"/>
  <c r="F127" i="8"/>
  <c r="J19" i="8"/>
  <c r="J14" i="8"/>
  <c r="J124" i="8"/>
  <c r="E7" i="8"/>
  <c r="E85" i="8" s="1"/>
  <c r="J39" i="7"/>
  <c r="J38" i="7"/>
  <c r="AY102" i="1"/>
  <c r="J37" i="7"/>
  <c r="AX102" i="1" s="1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8" i="7"/>
  <c r="BH138" i="7"/>
  <c r="BG138" i="7"/>
  <c r="BE138" i="7"/>
  <c r="T138" i="7"/>
  <c r="T137" i="7" s="1"/>
  <c r="T136" i="7" s="1"/>
  <c r="R138" i="7"/>
  <c r="R137" i="7" s="1"/>
  <c r="R136" i="7" s="1"/>
  <c r="P138" i="7"/>
  <c r="P137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1" i="7"/>
  <c r="BH131" i="7"/>
  <c r="BG131" i="7"/>
  <c r="BE131" i="7"/>
  <c r="T131" i="7"/>
  <c r="T130" i="7"/>
  <c r="R131" i="7"/>
  <c r="R130" i="7" s="1"/>
  <c r="P131" i="7"/>
  <c r="P130" i="7" s="1"/>
  <c r="J125" i="7"/>
  <c r="J124" i="7"/>
  <c r="F124" i="7"/>
  <c r="F122" i="7"/>
  <c r="E120" i="7"/>
  <c r="J94" i="7"/>
  <c r="J93" i="7"/>
  <c r="F93" i="7"/>
  <c r="F91" i="7"/>
  <c r="E89" i="7"/>
  <c r="J20" i="7"/>
  <c r="E20" i="7"/>
  <c r="F94" i="7" s="1"/>
  <c r="J19" i="7"/>
  <c r="J14" i="7"/>
  <c r="J122" i="7"/>
  <c r="E7" i="7"/>
  <c r="E85" i="7"/>
  <c r="J39" i="6"/>
  <c r="J38" i="6"/>
  <c r="AY101" i="1" s="1"/>
  <c r="J37" i="6"/>
  <c r="AX101" i="1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0" i="6"/>
  <c r="BH170" i="6"/>
  <c r="BG170" i="6"/>
  <c r="BE170" i="6"/>
  <c r="T170" i="6"/>
  <c r="T169" i="6" s="1"/>
  <c r="R170" i="6"/>
  <c r="R169" i="6" s="1"/>
  <c r="P170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T143" i="6" s="1"/>
  <c r="R144" i="6"/>
  <c r="R143" i="6"/>
  <c r="P144" i="6"/>
  <c r="P143" i="6" s="1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J123" i="6"/>
  <c r="J122" i="6"/>
  <c r="F122" i="6"/>
  <c r="F120" i="6"/>
  <c r="E118" i="6"/>
  <c r="J94" i="6"/>
  <c r="J93" i="6"/>
  <c r="F93" i="6"/>
  <c r="F91" i="6"/>
  <c r="E89" i="6"/>
  <c r="J20" i="6"/>
  <c r="E20" i="6"/>
  <c r="F123" i="6" s="1"/>
  <c r="J19" i="6"/>
  <c r="J14" i="6"/>
  <c r="J91" i="6" s="1"/>
  <c r="E7" i="6"/>
  <c r="E114" i="6" s="1"/>
  <c r="J39" i="5"/>
  <c r="J38" i="5"/>
  <c r="AY99" i="1"/>
  <c r="J37" i="5"/>
  <c r="AX99" i="1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4" i="5"/>
  <c r="BH124" i="5"/>
  <c r="BG124" i="5"/>
  <c r="BE124" i="5"/>
  <c r="T124" i="5"/>
  <c r="T123" i="5"/>
  <c r="R124" i="5"/>
  <c r="R123" i="5" s="1"/>
  <c r="P124" i="5"/>
  <c r="P123" i="5" s="1"/>
  <c r="F118" i="5"/>
  <c r="F116" i="5"/>
  <c r="E114" i="5"/>
  <c r="F93" i="5"/>
  <c r="F91" i="5"/>
  <c r="E89" i="5"/>
  <c r="J26" i="5"/>
  <c r="E26" i="5"/>
  <c r="J119" i="5" s="1"/>
  <c r="J25" i="5"/>
  <c r="J23" i="5"/>
  <c r="E23" i="5"/>
  <c r="J93" i="5"/>
  <c r="J22" i="5"/>
  <c r="J20" i="5"/>
  <c r="E20" i="5"/>
  <c r="F119" i="5"/>
  <c r="J19" i="5"/>
  <c r="J14" i="5"/>
  <c r="J91" i="5"/>
  <c r="E7" i="5"/>
  <c r="E110" i="5" s="1"/>
  <c r="J39" i="4"/>
  <c r="J38" i="4"/>
  <c r="AY98" i="1"/>
  <c r="J37" i="4"/>
  <c r="AX98" i="1" s="1"/>
  <c r="BI141" i="4"/>
  <c r="BH141" i="4"/>
  <c r="BG141" i="4"/>
  <c r="BE141" i="4"/>
  <c r="T141" i="4"/>
  <c r="T140" i="4" s="1"/>
  <c r="R141" i="4"/>
  <c r="R140" i="4" s="1"/>
  <c r="P141" i="4"/>
  <c r="P140" i="4"/>
  <c r="BI139" i="4"/>
  <c r="BH139" i="4"/>
  <c r="BG139" i="4"/>
  <c r="BE139" i="4"/>
  <c r="T139" i="4"/>
  <c r="T138" i="4" s="1"/>
  <c r="R139" i="4"/>
  <c r="R138" i="4"/>
  <c r="P139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J122" i="4"/>
  <c r="J121" i="4"/>
  <c r="F121" i="4"/>
  <c r="F119" i="4"/>
  <c r="E117" i="4"/>
  <c r="J94" i="4"/>
  <c r="J93" i="4"/>
  <c r="F93" i="4"/>
  <c r="F91" i="4"/>
  <c r="E89" i="4"/>
  <c r="J20" i="4"/>
  <c r="E20" i="4"/>
  <c r="F122" i="4" s="1"/>
  <c r="J19" i="4"/>
  <c r="J14" i="4"/>
  <c r="J119" i="4"/>
  <c r="E7" i="4"/>
  <c r="E113" i="4"/>
  <c r="J39" i="3"/>
  <c r="J38" i="3"/>
  <c r="AY97" i="1" s="1"/>
  <c r="J37" i="3"/>
  <c r="AX97" i="1"/>
  <c r="BI141" i="3"/>
  <c r="BH141" i="3"/>
  <c r="BG141" i="3"/>
  <c r="BE141" i="3"/>
  <c r="T141" i="3"/>
  <c r="T140" i="3"/>
  <c r="R141" i="3"/>
  <c r="R140" i="3"/>
  <c r="P141" i="3"/>
  <c r="P140" i="3"/>
  <c r="BI139" i="3"/>
  <c r="BH139" i="3"/>
  <c r="BG139" i="3"/>
  <c r="BE139" i="3"/>
  <c r="T139" i="3"/>
  <c r="T138" i="3" s="1"/>
  <c r="R139" i="3"/>
  <c r="R138" i="3"/>
  <c r="P139" i="3"/>
  <c r="P138" i="3" s="1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J122" i="3"/>
  <c r="J121" i="3"/>
  <c r="F121" i="3"/>
  <c r="F119" i="3"/>
  <c r="E117" i="3"/>
  <c r="J94" i="3"/>
  <c r="J93" i="3"/>
  <c r="F93" i="3"/>
  <c r="F91" i="3"/>
  <c r="E89" i="3"/>
  <c r="J20" i="3"/>
  <c r="E20" i="3"/>
  <c r="F94" i="3"/>
  <c r="J19" i="3"/>
  <c r="J14" i="3"/>
  <c r="J91" i="3" s="1"/>
  <c r="E7" i="3"/>
  <c r="E85" i="3" s="1"/>
  <c r="J37" i="2"/>
  <c r="J36" i="2"/>
  <c r="AY96" i="1"/>
  <c r="J35" i="2"/>
  <c r="AX96" i="1"/>
  <c r="BI175" i="2"/>
  <c r="BH175" i="2"/>
  <c r="BG175" i="2"/>
  <c r="BE175" i="2"/>
  <c r="T175" i="2"/>
  <c r="T174" i="2" s="1"/>
  <c r="R175" i="2"/>
  <c r="R174" i="2"/>
  <c r="P175" i="2"/>
  <c r="P174" i="2" s="1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6" i="2"/>
  <c r="BH136" i="2"/>
  <c r="BG136" i="2"/>
  <c r="BE136" i="2"/>
  <c r="T136" i="2"/>
  <c r="R136" i="2"/>
  <c r="P136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5" i="2"/>
  <c r="BH125" i="2"/>
  <c r="BG125" i="2"/>
  <c r="BE125" i="2"/>
  <c r="T125" i="2"/>
  <c r="R125" i="2"/>
  <c r="P125" i="2"/>
  <c r="J119" i="2"/>
  <c r="J118" i="2"/>
  <c r="F118" i="2"/>
  <c r="F116" i="2"/>
  <c r="E114" i="2"/>
  <c r="J92" i="2"/>
  <c r="J91" i="2"/>
  <c r="F91" i="2"/>
  <c r="F89" i="2"/>
  <c r="E87" i="2"/>
  <c r="J18" i="2"/>
  <c r="E18" i="2"/>
  <c r="F92" i="2"/>
  <c r="J17" i="2"/>
  <c r="J12" i="2"/>
  <c r="J116" i="2" s="1"/>
  <c r="E7" i="2"/>
  <c r="E112" i="2"/>
  <c r="L90" i="1"/>
  <c r="AM90" i="1"/>
  <c r="AM89" i="1"/>
  <c r="L89" i="1"/>
  <c r="AM87" i="1"/>
  <c r="L87" i="1"/>
  <c r="L85" i="1"/>
  <c r="L84" i="1"/>
  <c r="J168" i="34"/>
  <c r="BK161" i="34"/>
  <c r="J157" i="34"/>
  <c r="J156" i="34"/>
  <c r="J136" i="34"/>
  <c r="J134" i="34"/>
  <c r="J132" i="34"/>
  <c r="J131" i="34"/>
  <c r="J128" i="33"/>
  <c r="J127" i="33"/>
  <c r="J124" i="33"/>
  <c r="J186" i="32"/>
  <c r="BK154" i="32"/>
  <c r="J230" i="31"/>
  <c r="BK223" i="31"/>
  <c r="J220" i="31"/>
  <c r="J219" i="31"/>
  <c r="BK213" i="31"/>
  <c r="BK207" i="31"/>
  <c r="BK194" i="31"/>
  <c r="BK192" i="31"/>
  <c r="J189" i="31"/>
  <c r="BK184" i="31"/>
  <c r="J180" i="31"/>
  <c r="J173" i="31"/>
  <c r="BK170" i="31"/>
  <c r="J165" i="31"/>
  <c r="J150" i="31"/>
  <c r="BK144" i="31"/>
  <c r="BK198" i="30"/>
  <c r="J192" i="30"/>
  <c r="BK189" i="30"/>
  <c r="J149" i="30"/>
  <c r="BK143" i="30"/>
  <c r="BK142" i="30"/>
  <c r="J169" i="28"/>
  <c r="J165" i="28"/>
  <c r="J148" i="28"/>
  <c r="BK144" i="28"/>
  <c r="BK128" i="28"/>
  <c r="BK128" i="27"/>
  <c r="J134" i="26"/>
  <c r="J130" i="26"/>
  <c r="BK128" i="25"/>
  <c r="J126" i="25"/>
  <c r="J185" i="24"/>
  <c r="J182" i="24"/>
  <c r="BK173" i="24"/>
  <c r="BK141" i="24"/>
  <c r="J136" i="24"/>
  <c r="J135" i="24"/>
  <c r="BK131" i="24"/>
  <c r="J163" i="23"/>
  <c r="J159" i="23"/>
  <c r="J158" i="23"/>
  <c r="J156" i="23"/>
  <c r="BK152" i="23"/>
  <c r="BK136" i="23"/>
  <c r="J172" i="22"/>
  <c r="J170" i="22"/>
  <c r="BK165" i="22"/>
  <c r="J164" i="22"/>
  <c r="BK159" i="22"/>
  <c r="J157" i="22"/>
  <c r="J156" i="22"/>
  <c r="J152" i="22"/>
  <c r="BK157" i="20"/>
  <c r="BK148" i="20"/>
  <c r="J138" i="20"/>
  <c r="J137" i="20"/>
  <c r="J148" i="19"/>
  <c r="J145" i="19"/>
  <c r="J164" i="18"/>
  <c r="J158" i="18"/>
  <c r="J183" i="16"/>
  <c r="BK180" i="16"/>
  <c r="BK168" i="16"/>
  <c r="J151" i="16"/>
  <c r="BK147" i="16"/>
  <c r="BK132" i="16"/>
  <c r="BK158" i="15"/>
  <c r="J157" i="15"/>
  <c r="J156" i="15"/>
  <c r="J146" i="15"/>
  <c r="BK167" i="10"/>
  <c r="BK160" i="10"/>
  <c r="J157" i="10"/>
  <c r="J146" i="10"/>
  <c r="J141" i="10"/>
  <c r="J138" i="10"/>
  <c r="J135" i="10"/>
  <c r="BK131" i="10"/>
  <c r="J129" i="9"/>
  <c r="BK160" i="8"/>
  <c r="J137" i="8"/>
  <c r="J170" i="7"/>
  <c r="J168" i="7"/>
  <c r="BK164" i="7"/>
  <c r="BK161" i="7"/>
  <c r="J155" i="7"/>
  <c r="J133" i="7"/>
  <c r="BK173" i="6"/>
  <c r="BK162" i="6"/>
  <c r="BK160" i="6"/>
  <c r="J159" i="6"/>
  <c r="J152" i="6"/>
  <c r="J140" i="6"/>
  <c r="J134" i="6"/>
  <c r="J130" i="6"/>
  <c r="J129" i="6"/>
  <c r="BK166" i="34"/>
  <c r="BK163" i="34"/>
  <c r="BK162" i="34"/>
  <c r="J160" i="34"/>
  <c r="BK159" i="34"/>
  <c r="BK156" i="34"/>
  <c r="BK151" i="34"/>
  <c r="J133" i="34"/>
  <c r="BK132" i="34"/>
  <c r="BK127" i="33"/>
  <c r="J175" i="32"/>
  <c r="BK148" i="32"/>
  <c r="J232" i="31"/>
  <c r="BK231" i="31"/>
  <c r="J225" i="31"/>
  <c r="BK217" i="31"/>
  <c r="J216" i="31"/>
  <c r="J212" i="31"/>
  <c r="BK203" i="31"/>
  <c r="BK202" i="31"/>
  <c r="J201" i="31"/>
  <c r="BK190" i="31"/>
  <c r="J188" i="31"/>
  <c r="J174" i="31"/>
  <c r="BK155" i="31"/>
  <c r="BK145" i="31"/>
  <c r="J144" i="31"/>
  <c r="J207" i="30"/>
  <c r="J146" i="30"/>
  <c r="J143" i="30"/>
  <c r="J141" i="30"/>
  <c r="BK129" i="30"/>
  <c r="BK126" i="30"/>
  <c r="J127" i="29"/>
  <c r="BK165" i="28"/>
  <c r="J159" i="28"/>
  <c r="J129" i="26"/>
  <c r="BK129" i="25"/>
  <c r="BK183" i="24"/>
  <c r="BK176" i="24"/>
  <c r="BK161" i="24"/>
  <c r="BK146" i="24"/>
  <c r="BK145" i="24"/>
  <c r="J140" i="24"/>
  <c r="BK132" i="24"/>
  <c r="J145" i="23"/>
  <c r="J163" i="22"/>
  <c r="BK162" i="22"/>
  <c r="BK157" i="22"/>
  <c r="J148" i="22"/>
  <c r="BK137" i="22"/>
  <c r="BK131" i="22"/>
  <c r="J129" i="22"/>
  <c r="J195" i="20"/>
  <c r="J183" i="20"/>
  <c r="BK176" i="20"/>
  <c r="J168" i="18"/>
  <c r="J157" i="18"/>
  <c r="J151" i="18"/>
  <c r="J141" i="18"/>
  <c r="BK136" i="18"/>
  <c r="BK128" i="17"/>
  <c r="J124" i="17"/>
  <c r="BK195" i="16"/>
  <c r="BK192" i="16"/>
  <c r="J185" i="16"/>
  <c r="J165" i="16"/>
  <c r="J159" i="16"/>
  <c r="BK158" i="16"/>
  <c r="BK154" i="16"/>
  <c r="BK153" i="16"/>
  <c r="BK163" i="15"/>
  <c r="J150" i="15"/>
  <c r="J157" i="14"/>
  <c r="J155" i="14"/>
  <c r="BK153" i="14"/>
  <c r="J163" i="8"/>
  <c r="J162" i="8"/>
  <c r="BK156" i="8"/>
  <c r="BK140" i="8"/>
  <c r="BK139" i="8"/>
  <c r="J138" i="8"/>
  <c r="BK165" i="7"/>
  <c r="J160" i="7"/>
  <c r="J159" i="7"/>
  <c r="J158" i="7"/>
  <c r="J148" i="7"/>
  <c r="J147" i="7"/>
  <c r="J146" i="7"/>
  <c r="BK131" i="7"/>
  <c r="J167" i="6"/>
  <c r="BK165" i="6"/>
  <c r="J163" i="6"/>
  <c r="J155" i="6"/>
  <c r="J147" i="6"/>
  <c r="J169" i="2"/>
  <c r="BK164" i="2"/>
  <c r="J163" i="2"/>
  <c r="BK156" i="2"/>
  <c r="BK146" i="2"/>
  <c r="BK164" i="34"/>
  <c r="J161" i="34"/>
  <c r="BK158" i="34"/>
  <c r="BK145" i="34"/>
  <c r="J137" i="34"/>
  <c r="BK136" i="34"/>
  <c r="BK134" i="34"/>
  <c r="BK126" i="34"/>
  <c r="J126" i="33"/>
  <c r="BK167" i="32"/>
  <c r="BK151" i="32"/>
  <c r="BK145" i="32"/>
  <c r="BK143" i="32"/>
  <c r="J135" i="32"/>
  <c r="J131" i="32"/>
  <c r="J226" i="31"/>
  <c r="BK216" i="31"/>
  <c r="J215" i="31"/>
  <c r="J214" i="31"/>
  <c r="J213" i="31"/>
  <c r="BK209" i="31"/>
  <c r="J208" i="31"/>
  <c r="BK206" i="31"/>
  <c r="J205" i="31"/>
  <c r="J204" i="31"/>
  <c r="BK201" i="31"/>
  <c r="J200" i="31"/>
  <c r="J199" i="31"/>
  <c r="J198" i="31"/>
  <c r="J195" i="31"/>
  <c r="J194" i="31"/>
  <c r="J181" i="31"/>
  <c r="BK180" i="31"/>
  <c r="BK158" i="31"/>
  <c r="BK153" i="31"/>
  <c r="J149" i="31"/>
  <c r="J146" i="31"/>
  <c r="BK138" i="31"/>
  <c r="BK137" i="31"/>
  <c r="J209" i="30"/>
  <c r="BK208" i="30"/>
  <c r="J204" i="30"/>
  <c r="J184" i="30"/>
  <c r="BK148" i="30"/>
  <c r="J147" i="30"/>
  <c r="BK130" i="30"/>
  <c r="J177" i="28"/>
  <c r="BK176" i="28"/>
  <c r="BK173" i="28"/>
  <c r="J167" i="28"/>
  <c r="J160" i="28"/>
  <c r="BK155" i="28"/>
  <c r="J147" i="27"/>
  <c r="J133" i="27"/>
  <c r="BK125" i="27"/>
  <c r="J140" i="26"/>
  <c r="J149" i="23"/>
  <c r="BK147" i="23"/>
  <c r="BK145" i="23"/>
  <c r="J144" i="23"/>
  <c r="BK143" i="23"/>
  <c r="J139" i="23"/>
  <c r="J136" i="23"/>
  <c r="BK173" i="22"/>
  <c r="BK192" i="20"/>
  <c r="J162" i="19"/>
  <c r="J143" i="19"/>
  <c r="BK131" i="19"/>
  <c r="BK173" i="18"/>
  <c r="BK156" i="18"/>
  <c r="BK150" i="18"/>
  <c r="BK139" i="18"/>
  <c r="J127" i="17"/>
  <c r="J189" i="16"/>
  <c r="J187" i="16"/>
  <c r="BK172" i="16"/>
  <c r="J148" i="16"/>
  <c r="J147" i="16"/>
  <c r="J162" i="15"/>
  <c r="BK168" i="14"/>
  <c r="BK164" i="14"/>
  <c r="J159" i="14"/>
  <c r="BK157" i="14"/>
  <c r="J150" i="14"/>
  <c r="J146" i="14"/>
  <c r="BK141" i="14"/>
  <c r="BK210" i="8"/>
  <c r="J201" i="8"/>
  <c r="J198" i="8"/>
  <c r="BK186" i="8"/>
  <c r="BK185" i="8"/>
  <c r="J180" i="8"/>
  <c r="BK179" i="8"/>
  <c r="J152" i="8"/>
  <c r="BK150" i="8"/>
  <c r="BK145" i="8"/>
  <c r="J133" i="8"/>
  <c r="BK152" i="6"/>
  <c r="BK150" i="2"/>
  <c r="BK128" i="2"/>
  <c r="AS115" i="1"/>
  <c r="BK168" i="34"/>
  <c r="J166" i="34"/>
  <c r="J164" i="34"/>
  <c r="J163" i="34"/>
  <c r="J162" i="34"/>
  <c r="BK160" i="34"/>
  <c r="J159" i="34"/>
  <c r="J158" i="34"/>
  <c r="BK157" i="34"/>
  <c r="J151" i="34"/>
  <c r="J145" i="34"/>
  <c r="BK140" i="34"/>
  <c r="J140" i="34"/>
  <c r="BK137" i="34"/>
  <c r="BK133" i="34"/>
  <c r="BK131" i="34"/>
  <c r="J184" i="32"/>
  <c r="BK182" i="32"/>
  <c r="J180" i="32"/>
  <c r="J173" i="32"/>
  <c r="J154" i="32"/>
  <c r="J148" i="32"/>
  <c r="J145" i="32"/>
  <c r="BK141" i="32"/>
  <c r="J139" i="32"/>
  <c r="BK131" i="32"/>
  <c r="J228" i="31"/>
  <c r="BK219" i="31"/>
  <c r="BK218" i="31"/>
  <c r="BK205" i="31"/>
  <c r="BK204" i="31"/>
  <c r="J203" i="31"/>
  <c r="J185" i="31"/>
  <c r="J178" i="31"/>
  <c r="J175" i="31"/>
  <c r="BK173" i="31"/>
  <c r="BK172" i="31"/>
  <c r="BK167" i="31"/>
  <c r="J166" i="31"/>
  <c r="BK165" i="31"/>
  <c r="BK164" i="31"/>
  <c r="BK160" i="31"/>
  <c r="BK156" i="31"/>
  <c r="J152" i="31"/>
  <c r="J128" i="31"/>
  <c r="BK179" i="30"/>
  <c r="J177" i="30"/>
  <c r="J176" i="30"/>
  <c r="J161" i="30"/>
  <c r="J151" i="30"/>
  <c r="BK140" i="30"/>
  <c r="J135" i="30"/>
  <c r="J131" i="30"/>
  <c r="BK174" i="28"/>
  <c r="BK167" i="28"/>
  <c r="BK166" i="28"/>
  <c r="J162" i="28"/>
  <c r="J161" i="28"/>
  <c r="J157" i="28"/>
  <c r="BK151" i="28"/>
  <c r="BK125" i="28"/>
  <c r="J160" i="27"/>
  <c r="BK155" i="27"/>
  <c r="BK154" i="27"/>
  <c r="J151" i="27"/>
  <c r="J149" i="27"/>
  <c r="J145" i="27"/>
  <c r="BK141" i="27"/>
  <c r="BK139" i="27"/>
  <c r="BK137" i="27"/>
  <c r="J136" i="27"/>
  <c r="J124" i="25"/>
  <c r="BK175" i="24"/>
  <c r="J167" i="24"/>
  <c r="J156" i="19"/>
  <c r="J167" i="18"/>
  <c r="BK153" i="18"/>
  <c r="BK149" i="18"/>
  <c r="J195" i="16"/>
  <c r="J193" i="16"/>
  <c r="J186" i="16"/>
  <c r="J181" i="16"/>
  <c r="J180" i="16"/>
  <c r="J176" i="16"/>
  <c r="J158" i="15"/>
  <c r="BK152" i="15"/>
  <c r="BK148" i="11"/>
  <c r="BK191" i="8"/>
  <c r="J161" i="8"/>
  <c r="BK157" i="8"/>
  <c r="J144" i="7"/>
  <c r="J126" i="34"/>
  <c r="BK128" i="33"/>
  <c r="BK126" i="33"/>
  <c r="BK124" i="33"/>
  <c r="J182" i="32"/>
  <c r="J167" i="32"/>
  <c r="J162" i="32"/>
  <c r="J137" i="32"/>
  <c r="J211" i="31"/>
  <c r="BK210" i="31"/>
  <c r="J206" i="31"/>
  <c r="BK197" i="31"/>
  <c r="J196" i="31"/>
  <c r="BK193" i="31"/>
  <c r="BK182" i="31"/>
  <c r="BK178" i="31"/>
  <c r="J161" i="31"/>
  <c r="BK147" i="31"/>
  <c r="BK141" i="31"/>
  <c r="J132" i="31"/>
  <c r="J129" i="31"/>
  <c r="J191" i="30"/>
  <c r="J181" i="30"/>
  <c r="J178" i="30"/>
  <c r="J174" i="30"/>
  <c r="BK155" i="30"/>
  <c r="BK128" i="30"/>
  <c r="BK134" i="28"/>
  <c r="BK132" i="28"/>
  <c r="BK127" i="28"/>
  <c r="J159" i="27"/>
  <c r="BK156" i="27"/>
  <c r="J155" i="27"/>
  <c r="BK146" i="27"/>
  <c r="BK143" i="27"/>
  <c r="J172" i="24"/>
  <c r="J170" i="24"/>
  <c r="J166" i="24"/>
  <c r="J160" i="24"/>
  <c r="BK152" i="24"/>
  <c r="J151" i="24"/>
  <c r="J149" i="22"/>
  <c r="J137" i="22"/>
  <c r="BK129" i="22"/>
  <c r="BK128" i="21"/>
  <c r="BK193" i="20"/>
  <c r="BK179" i="20"/>
  <c r="J165" i="20"/>
  <c r="J162" i="20"/>
  <c r="J161" i="19"/>
  <c r="J152" i="19"/>
  <c r="J136" i="19"/>
  <c r="BK166" i="18"/>
  <c r="J162" i="18"/>
  <c r="J142" i="18"/>
  <c r="BK135" i="18"/>
  <c r="J133" i="18"/>
  <c r="BK132" i="18"/>
  <c r="J131" i="18"/>
  <c r="J145" i="12"/>
  <c r="J137" i="12"/>
  <c r="J136" i="12"/>
  <c r="J135" i="12"/>
  <c r="J129" i="10"/>
  <c r="BK128" i="9"/>
  <c r="BK127" i="9"/>
  <c r="BK205" i="8"/>
  <c r="BK176" i="8"/>
  <c r="J135" i="7"/>
  <c r="BK166" i="6"/>
  <c r="BK158" i="6"/>
  <c r="J157" i="6"/>
  <c r="J156" i="6"/>
  <c r="J146" i="6"/>
  <c r="J141" i="6"/>
  <c r="BK136" i="6"/>
  <c r="BK134" i="6"/>
  <c r="BK128" i="5"/>
  <c r="BK127" i="5"/>
  <c r="J128" i="3"/>
  <c r="BK152" i="2"/>
  <c r="BK151" i="2"/>
  <c r="J144" i="2"/>
  <c r="J141" i="2"/>
  <c r="BK133" i="2"/>
  <c r="BK125" i="2"/>
  <c r="AS110" i="1"/>
  <c r="BK186" i="32"/>
  <c r="BK184" i="32"/>
  <c r="BK180" i="32"/>
  <c r="BK173" i="32"/>
  <c r="BK162" i="32"/>
  <c r="BK139" i="32"/>
  <c r="BK229" i="31"/>
  <c r="BK228" i="31"/>
  <c r="BK221" i="31"/>
  <c r="BK220" i="31"/>
  <c r="BK215" i="31"/>
  <c r="BK214" i="31"/>
  <c r="BK200" i="31"/>
  <c r="BK189" i="31"/>
  <c r="BK181" i="31"/>
  <c r="BK166" i="31"/>
  <c r="BK157" i="31"/>
  <c r="BK151" i="31"/>
  <c r="BK148" i="31"/>
  <c r="J147" i="31"/>
  <c r="BK146" i="31"/>
  <c r="BK134" i="31"/>
  <c r="J133" i="31"/>
  <c r="BK128" i="31"/>
  <c r="J196" i="30"/>
  <c r="BK190" i="30"/>
  <c r="J189" i="30"/>
  <c r="BK184" i="30"/>
  <c r="BK152" i="30"/>
  <c r="BK186" i="24"/>
  <c r="BK164" i="24"/>
  <c r="J158" i="24"/>
  <c r="BK153" i="24"/>
  <c r="BK150" i="24"/>
  <c r="J145" i="24"/>
  <c r="BK139" i="24"/>
  <c r="BK135" i="24"/>
  <c r="BK163" i="23"/>
  <c r="BK147" i="22"/>
  <c r="BK141" i="22"/>
  <c r="J140" i="22"/>
  <c r="BK126" i="21"/>
  <c r="J187" i="20"/>
  <c r="BK174" i="20"/>
  <c r="J171" i="20"/>
  <c r="J169" i="20"/>
  <c r="BK156" i="20"/>
  <c r="BK147" i="20"/>
  <c r="BK163" i="19"/>
  <c r="BK141" i="19"/>
  <c r="J139" i="19"/>
  <c r="BK167" i="18"/>
  <c r="BK163" i="18"/>
  <c r="BK126" i="17"/>
  <c r="J188" i="16"/>
  <c r="BK187" i="16"/>
  <c r="J140" i="16"/>
  <c r="BK131" i="16"/>
  <c r="J151" i="15"/>
  <c r="J147" i="15"/>
  <c r="BK160" i="14"/>
  <c r="BK158" i="14"/>
  <c r="BK150" i="14"/>
  <c r="BK140" i="14"/>
  <c r="J129" i="13"/>
  <c r="J124" i="13"/>
  <c r="BK177" i="12"/>
  <c r="J173" i="12"/>
  <c r="J171" i="12"/>
  <c r="BK167" i="12"/>
  <c r="BK163" i="12"/>
  <c r="J150" i="12"/>
  <c r="J147" i="12"/>
  <c r="J131" i="12"/>
  <c r="BK157" i="11"/>
  <c r="J152" i="11"/>
  <c r="BK150" i="11"/>
  <c r="J162" i="10"/>
  <c r="BK148" i="10"/>
  <c r="J142" i="10"/>
  <c r="J139" i="10"/>
  <c r="BK133" i="10"/>
  <c r="BK132" i="10"/>
  <c r="J131" i="10"/>
  <c r="J124" i="9"/>
  <c r="J213" i="8"/>
  <c r="J212" i="8"/>
  <c r="J195" i="8"/>
  <c r="BK193" i="8"/>
  <c r="J185" i="8"/>
  <c r="J182" i="8"/>
  <c r="J179" i="8"/>
  <c r="J178" i="8"/>
  <c r="J172" i="8"/>
  <c r="BK168" i="8"/>
  <c r="J152" i="7"/>
  <c r="J131" i="7"/>
  <c r="BK170" i="6"/>
  <c r="J166" i="6"/>
  <c r="BK157" i="6"/>
  <c r="J173" i="2"/>
  <c r="BK163" i="2"/>
  <c r="J151" i="2"/>
  <c r="J143" i="2"/>
  <c r="BK139" i="2"/>
  <c r="J136" i="2"/>
  <c r="J133" i="2"/>
  <c r="J143" i="32"/>
  <c r="J233" i="31"/>
  <c r="BK225" i="31"/>
  <c r="J224" i="31"/>
  <c r="BK212" i="31"/>
  <c r="J209" i="31"/>
  <c r="BK187" i="31"/>
  <c r="BK186" i="31"/>
  <c r="BK183" i="31"/>
  <c r="BK179" i="31"/>
  <c r="J172" i="31"/>
  <c r="J171" i="31"/>
  <c r="BK169" i="31"/>
  <c r="J168" i="31"/>
  <c r="J142" i="31"/>
  <c r="J135" i="31"/>
  <c r="J127" i="31"/>
  <c r="BK185" i="30"/>
  <c r="BK150" i="30"/>
  <c r="BK149" i="30"/>
  <c r="J142" i="30"/>
  <c r="J136" i="30"/>
  <c r="J129" i="30"/>
  <c r="J128" i="30"/>
  <c r="J178" i="28"/>
  <c r="BK162" i="28"/>
  <c r="J171" i="24"/>
  <c r="BK162" i="24"/>
  <c r="BK155" i="24"/>
  <c r="J139" i="24"/>
  <c r="J138" i="24"/>
  <c r="BK161" i="23"/>
  <c r="BK155" i="23"/>
  <c r="BK146" i="23"/>
  <c r="BK166" i="22"/>
  <c r="BK160" i="22"/>
  <c r="BK150" i="22"/>
  <c r="BK144" i="22"/>
  <c r="J133" i="22"/>
  <c r="J128" i="21"/>
  <c r="J191" i="20"/>
  <c r="J188" i="20"/>
  <c r="BK172" i="20"/>
  <c r="J166" i="20"/>
  <c r="BK144" i="20"/>
  <c r="BK132" i="20"/>
  <c r="J131" i="20"/>
  <c r="BK152" i="19"/>
  <c r="J149" i="19"/>
  <c r="BK143" i="19"/>
  <c r="J164" i="16"/>
  <c r="J161" i="16"/>
  <c r="J157" i="16"/>
  <c r="J143" i="16"/>
  <c r="BK162" i="15"/>
  <c r="BK148" i="15"/>
  <c r="J143" i="15"/>
  <c r="J133" i="15"/>
  <c r="J131" i="15"/>
  <c r="J161" i="14"/>
  <c r="J160" i="14"/>
  <c r="J151" i="14"/>
  <c r="BK130" i="14"/>
  <c r="J129" i="14"/>
  <c r="J182" i="12"/>
  <c r="J181" i="12"/>
  <c r="J169" i="12"/>
  <c r="J162" i="12"/>
  <c r="J152" i="12"/>
  <c r="J146" i="12"/>
  <c r="BK144" i="12"/>
  <c r="J140" i="12"/>
  <c r="J139" i="12"/>
  <c r="J144" i="10"/>
  <c r="J136" i="10"/>
  <c r="J134" i="10"/>
  <c r="J132" i="10"/>
  <c r="BK212" i="8"/>
  <c r="BK211" i="8"/>
  <c r="J209" i="8"/>
  <c r="BK208" i="8"/>
  <c r="J207" i="8"/>
  <c r="J205" i="8"/>
  <c r="BK195" i="8"/>
  <c r="J194" i="8"/>
  <c r="BK192" i="8"/>
  <c r="J191" i="8"/>
  <c r="J175" i="8"/>
  <c r="J171" i="8"/>
  <c r="BK167" i="8"/>
  <c r="BK164" i="8"/>
  <c r="BK146" i="8"/>
  <c r="BK136" i="8"/>
  <c r="BK149" i="6"/>
  <c r="BK173" i="2"/>
  <c r="J172" i="2"/>
  <c r="BK144" i="2"/>
  <c r="BK132" i="2"/>
  <c r="J151" i="32"/>
  <c r="J141" i="32"/>
  <c r="BK137" i="32"/>
  <c r="BK135" i="32"/>
  <c r="BK230" i="31"/>
  <c r="J223" i="31"/>
  <c r="J218" i="31"/>
  <c r="J217" i="31"/>
  <c r="BK208" i="31"/>
  <c r="J207" i="31"/>
  <c r="BK198" i="31"/>
  <c r="BK195" i="31"/>
  <c r="J191" i="31"/>
  <c r="J187" i="31"/>
  <c r="J182" i="31"/>
  <c r="J179" i="31"/>
  <c r="J177" i="31"/>
  <c r="J176" i="31"/>
  <c r="J164" i="31"/>
  <c r="J163" i="31"/>
  <c r="J162" i="31"/>
  <c r="J151" i="31"/>
  <c r="J145" i="31"/>
  <c r="J134" i="31"/>
  <c r="BK133" i="31"/>
  <c r="J156" i="30"/>
  <c r="J152" i="30"/>
  <c r="J144" i="30"/>
  <c r="J140" i="30"/>
  <c r="J138" i="30"/>
  <c r="BK131" i="30"/>
  <c r="BK150" i="28"/>
  <c r="J149" i="28"/>
  <c r="BK142" i="28"/>
  <c r="J138" i="28"/>
  <c r="BK137" i="28"/>
  <c r="J136" i="28"/>
  <c r="BK129" i="28"/>
  <c r="J124" i="28"/>
  <c r="BK158" i="27"/>
  <c r="J150" i="27"/>
  <c r="J139" i="27"/>
  <c r="BK130" i="27"/>
  <c r="BK129" i="27"/>
  <c r="J124" i="27"/>
  <c r="BK124" i="25"/>
  <c r="BK188" i="24"/>
  <c r="BK187" i="24"/>
  <c r="J178" i="24"/>
  <c r="BK171" i="24"/>
  <c r="BK189" i="20"/>
  <c r="BK188" i="20"/>
  <c r="J186" i="20"/>
  <c r="J181" i="20"/>
  <c r="BK163" i="20"/>
  <c r="J160" i="20"/>
  <c r="BK158" i="20"/>
  <c r="J150" i="20"/>
  <c r="J136" i="20"/>
  <c r="J159" i="19"/>
  <c r="BK151" i="19"/>
  <c r="J146" i="19"/>
  <c r="J131" i="19"/>
  <c r="J150" i="18"/>
  <c r="BK138" i="18"/>
  <c r="BK150" i="15"/>
  <c r="J152" i="14"/>
  <c r="J144" i="14"/>
  <c r="BK138" i="14"/>
  <c r="J137" i="14"/>
  <c r="BK134" i="14"/>
  <c r="BK136" i="10"/>
  <c r="BK158" i="8"/>
  <c r="J143" i="8"/>
  <c r="J229" i="31"/>
  <c r="BK224" i="31"/>
  <c r="J202" i="31"/>
  <c r="BK199" i="31"/>
  <c r="J186" i="31"/>
  <c r="BK185" i="31"/>
  <c r="BK162" i="31"/>
  <c r="BK130" i="31"/>
  <c r="J210" i="30"/>
  <c r="BK206" i="30"/>
  <c r="J203" i="30"/>
  <c r="J201" i="30"/>
  <c r="BK197" i="30"/>
  <c r="J195" i="30"/>
  <c r="J194" i="30"/>
  <c r="J135" i="28"/>
  <c r="BK131" i="28"/>
  <c r="J152" i="27"/>
  <c r="BK133" i="27"/>
  <c r="BK131" i="27"/>
  <c r="J139" i="26"/>
  <c r="J127" i="25"/>
  <c r="J197" i="24"/>
  <c r="BK178" i="24"/>
  <c r="BK163" i="24"/>
  <c r="J162" i="24"/>
  <c r="J159" i="24"/>
  <c r="J156" i="24"/>
  <c r="BK147" i="24"/>
  <c r="BK144" i="24"/>
  <c r="J161" i="23"/>
  <c r="BK142" i="23"/>
  <c r="J159" i="22"/>
  <c r="J150" i="22"/>
  <c r="BK148" i="22"/>
  <c r="J138" i="22"/>
  <c r="J157" i="20"/>
  <c r="J140" i="20"/>
  <c r="BK162" i="19"/>
  <c r="J151" i="19"/>
  <c r="BK133" i="19"/>
  <c r="J166" i="18"/>
  <c r="J163" i="18"/>
  <c r="J156" i="18"/>
  <c r="BK151" i="18"/>
  <c r="BK148" i="18"/>
  <c r="BK142" i="18"/>
  <c r="BK141" i="18"/>
  <c r="J126" i="17"/>
  <c r="BK189" i="16"/>
  <c r="BK183" i="16"/>
  <c r="BK157" i="15"/>
  <c r="J148" i="15"/>
  <c r="J145" i="15"/>
  <c r="BK131" i="15"/>
  <c r="BK173" i="14"/>
  <c r="BK172" i="14"/>
  <c r="J170" i="14"/>
  <c r="J168" i="14"/>
  <c r="J167" i="14"/>
  <c r="J164" i="14"/>
  <c r="BK143" i="12"/>
  <c r="BK139" i="12"/>
  <c r="BK133" i="12"/>
  <c r="BK132" i="12"/>
  <c r="J162" i="11"/>
  <c r="J146" i="11"/>
  <c r="BK201" i="8"/>
  <c r="J174" i="8"/>
  <c r="BK169" i="8"/>
  <c r="BK159" i="8"/>
  <c r="J140" i="8"/>
  <c r="J154" i="7"/>
  <c r="J150" i="7"/>
  <c r="J135" i="4"/>
  <c r="J137" i="3"/>
  <c r="BK136" i="3"/>
  <c r="BK168" i="2"/>
  <c r="J164" i="2"/>
  <c r="BK140" i="2"/>
  <c r="J139" i="2"/>
  <c r="J128" i="2"/>
  <c r="J125" i="2"/>
  <c r="AS105" i="1"/>
  <c r="BK233" i="31"/>
  <c r="BK232" i="31"/>
  <c r="J231" i="31"/>
  <c r="BK222" i="31"/>
  <c r="J221" i="31"/>
  <c r="BK211" i="31"/>
  <c r="BK196" i="31"/>
  <c r="J192" i="31"/>
  <c r="J190" i="31"/>
  <c r="BK175" i="31"/>
  <c r="BK174" i="31"/>
  <c r="BK171" i="31"/>
  <c r="J159" i="31"/>
  <c r="J158" i="31"/>
  <c r="BK154" i="31"/>
  <c r="BK143" i="31"/>
  <c r="J140" i="31"/>
  <c r="J137" i="31"/>
  <c r="BK129" i="31"/>
  <c r="BK211" i="30"/>
  <c r="J186" i="30"/>
  <c r="J175" i="30"/>
  <c r="BK170" i="30"/>
  <c r="J166" i="30"/>
  <c r="J165" i="30"/>
  <c r="J155" i="30"/>
  <c r="BK146" i="30"/>
  <c r="BK145" i="30"/>
  <c r="BK144" i="30"/>
  <c r="BK134" i="30"/>
  <c r="BK141" i="28"/>
  <c r="BK126" i="26"/>
  <c r="BK191" i="24"/>
  <c r="BK190" i="24"/>
  <c r="J175" i="24"/>
  <c r="J143" i="23"/>
  <c r="J173" i="22"/>
  <c r="BK172" i="22"/>
  <c r="J161" i="22"/>
  <c r="J158" i="22"/>
  <c r="J144" i="22"/>
  <c r="BK138" i="22"/>
  <c r="BK134" i="22"/>
  <c r="BK185" i="20"/>
  <c r="J184" i="20"/>
  <c r="BK182" i="20"/>
  <c r="J179" i="20"/>
  <c r="BK173" i="20"/>
  <c r="J170" i="20"/>
  <c r="BK159" i="20"/>
  <c r="J151" i="20"/>
  <c r="J145" i="20"/>
  <c r="J143" i="20"/>
  <c r="J133" i="19"/>
  <c r="J170" i="18"/>
  <c r="BK161" i="18"/>
  <c r="J173" i="16"/>
  <c r="BK157" i="16"/>
  <c r="J156" i="16"/>
  <c r="BK139" i="16"/>
  <c r="BK134" i="16"/>
  <c r="BK156" i="15"/>
  <c r="BK146" i="15"/>
  <c r="J163" i="14"/>
  <c r="J138" i="14"/>
  <c r="BK133" i="14"/>
  <c r="J130" i="14"/>
  <c r="J186" i="12"/>
  <c r="J168" i="12"/>
  <c r="BK158" i="12"/>
  <c r="J151" i="12"/>
  <c r="J148" i="12"/>
  <c r="BK145" i="12"/>
  <c r="BK141" i="12"/>
  <c r="J138" i="12"/>
  <c r="BK161" i="11"/>
  <c r="J159" i="11"/>
  <c r="J158" i="11"/>
  <c r="BK156" i="11"/>
  <c r="J144" i="11"/>
  <c r="BK140" i="11"/>
  <c r="BK131" i="11"/>
  <c r="J155" i="10"/>
  <c r="BK140" i="10"/>
  <c r="BK148" i="8"/>
  <c r="J172" i="7"/>
  <c r="J171" i="7"/>
  <c r="BK155" i="7"/>
  <c r="J153" i="7"/>
  <c r="BK150" i="7"/>
  <c r="J143" i="7"/>
  <c r="J168" i="6"/>
  <c r="BK161" i="6"/>
  <c r="J133" i="6"/>
  <c r="J127" i="5"/>
  <c r="J130" i="4"/>
  <c r="J129" i="4"/>
  <c r="J128" i="4"/>
  <c r="BK175" i="32"/>
  <c r="J222" i="31"/>
  <c r="J210" i="31"/>
  <c r="J197" i="31"/>
  <c r="J193" i="31"/>
  <c r="BK191" i="31"/>
  <c r="J184" i="31"/>
  <c r="J183" i="31"/>
  <c r="BK159" i="31"/>
  <c r="J153" i="31"/>
  <c r="BK152" i="31"/>
  <c r="J148" i="31"/>
  <c r="BK181" i="30"/>
  <c r="J170" i="30"/>
  <c r="BK159" i="30"/>
  <c r="BK158" i="30"/>
  <c r="J134" i="30"/>
  <c r="BK171" i="28"/>
  <c r="J164" i="28"/>
  <c r="J135" i="27"/>
  <c r="J129" i="25"/>
  <c r="J128" i="25"/>
  <c r="BK195" i="24"/>
  <c r="BK193" i="24"/>
  <c r="BK165" i="24"/>
  <c r="J163" i="24"/>
  <c r="J161" i="24"/>
  <c r="BK160" i="24"/>
  <c r="J157" i="24"/>
  <c r="BK149" i="24"/>
  <c r="J144" i="24"/>
  <c r="J143" i="24"/>
  <c r="BK140" i="24"/>
  <c r="BK137" i="24"/>
  <c r="J134" i="24"/>
  <c r="J133" i="24"/>
  <c r="J132" i="24"/>
  <c r="J147" i="22"/>
  <c r="BK135" i="20"/>
  <c r="BK161" i="19"/>
  <c r="BK159" i="19"/>
  <c r="BK155" i="19"/>
  <c r="BK150" i="19"/>
  <c r="BK149" i="19"/>
  <c r="J141" i="19"/>
  <c r="BK164" i="16"/>
  <c r="J160" i="16"/>
  <c r="BK146" i="16"/>
  <c r="BK144" i="16"/>
  <c r="J139" i="16"/>
  <c r="J141" i="12"/>
  <c r="BK138" i="12"/>
  <c r="BK137" i="12"/>
  <c r="BK149" i="11"/>
  <c r="J142" i="11"/>
  <c r="J133" i="11"/>
  <c r="J149" i="7"/>
  <c r="BK142" i="7"/>
  <c r="BK156" i="6"/>
  <c r="BK148" i="6"/>
  <c r="J139" i="6"/>
  <c r="J137" i="6"/>
  <c r="BK130" i="6"/>
  <c r="J128" i="5"/>
  <c r="J139" i="4"/>
  <c r="BK133" i="4"/>
  <c r="BK128" i="3"/>
  <c r="BK171" i="2"/>
  <c r="BK159" i="2"/>
  <c r="BK129" i="2"/>
  <c r="BK188" i="31"/>
  <c r="BK177" i="31"/>
  <c r="BK176" i="31"/>
  <c r="J170" i="31"/>
  <c r="J169" i="31"/>
  <c r="BK168" i="31"/>
  <c r="J167" i="31"/>
  <c r="BK163" i="31"/>
  <c r="J157" i="31"/>
  <c r="J156" i="31"/>
  <c r="J155" i="31"/>
  <c r="J154" i="31"/>
  <c r="BK140" i="31"/>
  <c r="J138" i="31"/>
  <c r="BK135" i="31"/>
  <c r="J211" i="30"/>
  <c r="J206" i="30"/>
  <c r="BK205" i="30"/>
  <c r="BK200" i="30"/>
  <c r="J199" i="30"/>
  <c r="J198" i="30"/>
  <c r="BK195" i="30"/>
  <c r="J182" i="30"/>
  <c r="BK180" i="30"/>
  <c r="BK175" i="30"/>
  <c r="J171" i="30"/>
  <c r="BK169" i="30"/>
  <c r="BK164" i="30"/>
  <c r="J160" i="30"/>
  <c r="BK157" i="30"/>
  <c r="BK141" i="30"/>
  <c r="BK137" i="30"/>
  <c r="BK127" i="30"/>
  <c r="J128" i="29"/>
  <c r="J176" i="28"/>
  <c r="J175" i="28"/>
  <c r="J168" i="28"/>
  <c r="J163" i="28"/>
  <c r="BK160" i="28"/>
  <c r="BK159" i="28"/>
  <c r="J156" i="28"/>
  <c r="J153" i="28"/>
  <c r="J151" i="28"/>
  <c r="J145" i="28"/>
  <c r="J153" i="27"/>
  <c r="BK142" i="27"/>
  <c r="J141" i="27"/>
  <c r="J140" i="27"/>
  <c r="BK135" i="27"/>
  <c r="BK132" i="27"/>
  <c r="J127" i="27"/>
  <c r="J126" i="27"/>
  <c r="J125" i="27"/>
  <c r="J190" i="24"/>
  <c r="J184" i="24"/>
  <c r="BK181" i="24"/>
  <c r="J174" i="24"/>
  <c r="J173" i="24"/>
  <c r="J152" i="23"/>
  <c r="BK149" i="22"/>
  <c r="J146" i="22"/>
  <c r="BK139" i="22"/>
  <c r="J182" i="20"/>
  <c r="BK168" i="20"/>
  <c r="BK165" i="20"/>
  <c r="J164" i="20"/>
  <c r="BK145" i="20"/>
  <c r="J134" i="20"/>
  <c r="J147" i="19"/>
  <c r="BK127" i="17"/>
  <c r="BK174" i="16"/>
  <c r="BK171" i="16"/>
  <c r="J163" i="16"/>
  <c r="BK136" i="16"/>
  <c r="J152" i="15"/>
  <c r="J149" i="15"/>
  <c r="BK147" i="15"/>
  <c r="BK163" i="14"/>
  <c r="J162" i="14"/>
  <c r="BK152" i="14"/>
  <c r="BK142" i="14"/>
  <c r="J134" i="14"/>
  <c r="BK126" i="13"/>
  <c r="J189" i="12"/>
  <c r="BK186" i="12"/>
  <c r="BK165" i="12"/>
  <c r="J164" i="12"/>
  <c r="J160" i="12"/>
  <c r="BK153" i="12"/>
  <c r="BK131" i="12"/>
  <c r="J163" i="11"/>
  <c r="J151" i="11"/>
  <c r="BK202" i="8"/>
  <c r="J192" i="8"/>
  <c r="J187" i="8"/>
  <c r="J173" i="8"/>
  <c r="BK166" i="8"/>
  <c r="BK163" i="8"/>
  <c r="J151" i="8"/>
  <c r="BK149" i="8"/>
  <c r="J148" i="8"/>
  <c r="J147" i="8"/>
  <c r="BK153" i="6"/>
  <c r="BK138" i="6"/>
  <c r="J135" i="6"/>
  <c r="J126" i="5"/>
  <c r="BK132" i="4"/>
  <c r="J139" i="3"/>
  <c r="BK167" i="2"/>
  <c r="J150" i="2"/>
  <c r="AS120" i="1"/>
  <c r="AS100" i="1"/>
  <c r="AS95" i="1"/>
  <c r="BK226" i="31"/>
  <c r="BK132" i="31"/>
  <c r="J130" i="31"/>
  <c r="BK210" i="30"/>
  <c r="BK209" i="30"/>
  <c r="BK207" i="30"/>
  <c r="BK203" i="30"/>
  <c r="BK202" i="30"/>
  <c r="J200" i="30"/>
  <c r="BK191" i="30"/>
  <c r="BK187" i="30"/>
  <c r="J179" i="30"/>
  <c r="J172" i="30"/>
  <c r="BK167" i="30"/>
  <c r="J158" i="30"/>
  <c r="J157" i="30"/>
  <c r="J132" i="30"/>
  <c r="J130" i="30"/>
  <c r="J126" i="29"/>
  <c r="BK164" i="28"/>
  <c r="BK153" i="28"/>
  <c r="BK143" i="28"/>
  <c r="J140" i="28"/>
  <c r="J133" i="28"/>
  <c r="J127" i="28"/>
  <c r="BK126" i="28"/>
  <c r="J134" i="27"/>
  <c r="J157" i="23"/>
  <c r="BK139" i="23"/>
  <c r="J133" i="23"/>
  <c r="J131" i="23"/>
  <c r="BK170" i="22"/>
  <c r="BK168" i="22"/>
  <c r="J160" i="22"/>
  <c r="BK158" i="22"/>
  <c r="J151" i="22"/>
  <c r="BK137" i="20"/>
  <c r="BK134" i="20"/>
  <c r="BK131" i="20"/>
  <c r="J158" i="19"/>
  <c r="BK146" i="19"/>
  <c r="BK140" i="19"/>
  <c r="BK160" i="18"/>
  <c r="BK158" i="18"/>
  <c r="J149" i="18"/>
  <c r="BK140" i="18"/>
  <c r="J137" i="18"/>
  <c r="J135" i="18"/>
  <c r="J134" i="18"/>
  <c r="J132" i="18"/>
  <c r="BK135" i="16"/>
  <c r="J159" i="15"/>
  <c r="BK149" i="15"/>
  <c r="BK142" i="15"/>
  <c r="BK136" i="15"/>
  <c r="J172" i="14"/>
  <c r="BK159" i="14"/>
  <c r="J158" i="14"/>
  <c r="J147" i="14"/>
  <c r="J139" i="14"/>
  <c r="J194" i="12"/>
  <c r="BK192" i="12"/>
  <c r="BK187" i="12"/>
  <c r="J183" i="12"/>
  <c r="BK182" i="12"/>
  <c r="J175" i="12"/>
  <c r="BK173" i="12"/>
  <c r="BK172" i="12"/>
  <c r="J166" i="12"/>
  <c r="J145" i="11"/>
  <c r="J136" i="11"/>
  <c r="J161" i="10"/>
  <c r="J159" i="10"/>
  <c r="J158" i="10"/>
  <c r="BK157" i="10"/>
  <c r="J154" i="10"/>
  <c r="J147" i="10"/>
  <c r="BK139" i="10"/>
  <c r="J126" i="9"/>
  <c r="J193" i="8"/>
  <c r="BK188" i="8"/>
  <c r="BK187" i="8"/>
  <c r="BK165" i="8"/>
  <c r="J141" i="8"/>
  <c r="BK134" i="8"/>
  <c r="J176" i="7"/>
  <c r="BK161" i="31"/>
  <c r="J160" i="31"/>
  <c r="BK150" i="31"/>
  <c r="BK149" i="31"/>
  <c r="J143" i="31"/>
  <c r="J197" i="30"/>
  <c r="BK196" i="30"/>
  <c r="BK193" i="30"/>
  <c r="J187" i="30"/>
  <c r="BK178" i="30"/>
  <c r="BK172" i="30"/>
  <c r="BK171" i="30"/>
  <c r="BK162" i="30"/>
  <c r="BK151" i="30"/>
  <c r="BK147" i="30"/>
  <c r="J127" i="30"/>
  <c r="BK147" i="27"/>
  <c r="J131" i="27"/>
  <c r="BK124" i="27"/>
  <c r="J135" i="26"/>
  <c r="J147" i="23"/>
  <c r="BK141" i="23"/>
  <c r="J140" i="23"/>
  <c r="J166" i="22"/>
  <c r="J153" i="22"/>
  <c r="J136" i="22"/>
  <c r="J135" i="22"/>
  <c r="BK132" i="22"/>
  <c r="J131" i="22"/>
  <c r="BK127" i="21"/>
  <c r="BK124" i="21"/>
  <c r="J185" i="20"/>
  <c r="J172" i="20"/>
  <c r="BK169" i="20"/>
  <c r="BK165" i="18"/>
  <c r="J159" i="18"/>
  <c r="J172" i="16"/>
  <c r="J169" i="16"/>
  <c r="BK161" i="16"/>
  <c r="BK156" i="16"/>
  <c r="BK145" i="16"/>
  <c r="BK140" i="16"/>
  <c r="J132" i="16"/>
  <c r="J163" i="15"/>
  <c r="J155" i="15"/>
  <c r="J140" i="15"/>
  <c r="BK139" i="15"/>
  <c r="J166" i="14"/>
  <c r="BK162" i="14"/>
  <c r="BK151" i="14"/>
  <c r="BK139" i="14"/>
  <c r="BK129" i="14"/>
  <c r="J127" i="13"/>
  <c r="J196" i="12"/>
  <c r="BK194" i="12"/>
  <c r="J188" i="12"/>
  <c r="BK185" i="12"/>
  <c r="BK170" i="12"/>
  <c r="J167" i="12"/>
  <c r="J161" i="12"/>
  <c r="BK159" i="12"/>
  <c r="BK140" i="12"/>
  <c r="BK143" i="11"/>
  <c r="BK163" i="10"/>
  <c r="BK154" i="10"/>
  <c r="BK142" i="10"/>
  <c r="BK135" i="10"/>
  <c r="J130" i="10"/>
  <c r="J208" i="8"/>
  <c r="J186" i="8"/>
  <c r="J172" i="6"/>
  <c r="BK167" i="6"/>
  <c r="BK164" i="6"/>
  <c r="J160" i="6"/>
  <c r="BK159" i="6"/>
  <c r="BK155" i="6"/>
  <c r="J153" i="6"/>
  <c r="J138" i="6"/>
  <c r="BK131" i="6"/>
  <c r="J137" i="4"/>
  <c r="BK131" i="4"/>
  <c r="J141" i="3"/>
  <c r="BK135" i="3"/>
  <c r="BK129" i="3"/>
  <c r="BK142" i="31"/>
  <c r="BK192" i="30"/>
  <c r="J185" i="30"/>
  <c r="BK174" i="30"/>
  <c r="J169" i="30"/>
  <c r="J164" i="30"/>
  <c r="J163" i="30"/>
  <c r="J159" i="30"/>
  <c r="J183" i="24"/>
  <c r="BK174" i="24"/>
  <c r="J169" i="24"/>
  <c r="J165" i="24"/>
  <c r="J155" i="24"/>
  <c r="J154" i="24"/>
  <c r="J153" i="24"/>
  <c r="J150" i="24"/>
  <c r="J149" i="24"/>
  <c r="BK143" i="24"/>
  <c r="J141" i="24"/>
  <c r="BK134" i="24"/>
  <c r="BK162" i="23"/>
  <c r="J150" i="23"/>
  <c r="J142" i="23"/>
  <c r="BK133" i="23"/>
  <c r="J165" i="22"/>
  <c r="BK163" i="22"/>
  <c r="J132" i="22"/>
  <c r="J130" i="22"/>
  <c r="J189" i="20"/>
  <c r="BK180" i="20"/>
  <c r="J167" i="20"/>
  <c r="J158" i="20"/>
  <c r="J152" i="20"/>
  <c r="J149" i="20"/>
  <c r="BK133" i="20"/>
  <c r="J163" i="19"/>
  <c r="J144" i="19"/>
  <c r="J140" i="19"/>
  <c r="J172" i="18"/>
  <c r="BK170" i="18"/>
  <c r="BK164" i="18"/>
  <c r="BK159" i="18"/>
  <c r="J139" i="18"/>
  <c r="BK149" i="14"/>
  <c r="BK146" i="14"/>
  <c r="BK136" i="14"/>
  <c r="J135" i="14"/>
  <c r="J133" i="14"/>
  <c r="J193" i="12"/>
  <c r="J192" i="12"/>
  <c r="J190" i="12"/>
  <c r="BK181" i="12"/>
  <c r="BK180" i="12"/>
  <c r="J170" i="12"/>
  <c r="BK169" i="12"/>
  <c r="BK168" i="12"/>
  <c r="J134" i="12"/>
  <c r="BK162" i="11"/>
  <c r="J157" i="11"/>
  <c r="BK146" i="11"/>
  <c r="BK161" i="10"/>
  <c r="J149" i="10"/>
  <c r="BK141" i="10"/>
  <c r="BK138" i="10"/>
  <c r="BK137" i="10"/>
  <c r="BK129" i="9"/>
  <c r="J199" i="8"/>
  <c r="BK194" i="8"/>
  <c r="J159" i="8"/>
  <c r="BK153" i="8"/>
  <c r="J173" i="6"/>
  <c r="BK172" i="6"/>
  <c r="J170" i="6"/>
  <c r="BK168" i="6"/>
  <c r="J165" i="6"/>
  <c r="J164" i="6"/>
  <c r="BK163" i="6"/>
  <c r="BK139" i="4"/>
  <c r="BK136" i="4"/>
  <c r="J132" i="4"/>
  <c r="BK130" i="4"/>
  <c r="J133" i="3"/>
  <c r="J175" i="2"/>
  <c r="J154" i="2"/>
  <c r="BK141" i="2"/>
  <c r="AS130" i="1"/>
  <c r="BK127" i="31"/>
  <c r="BK204" i="30"/>
  <c r="J202" i="30"/>
  <c r="BK201" i="30"/>
  <c r="BK132" i="30"/>
  <c r="BK169" i="28"/>
  <c r="J150" i="28"/>
  <c r="J137" i="28"/>
  <c r="J158" i="27"/>
  <c r="BK138" i="27"/>
  <c r="BK136" i="27"/>
  <c r="BK126" i="27"/>
  <c r="BK130" i="26"/>
  <c r="J148" i="23"/>
  <c r="J146" i="23"/>
  <c r="J167" i="22"/>
  <c r="BK155" i="22"/>
  <c r="J141" i="22"/>
  <c r="BK184" i="20"/>
  <c r="J173" i="20"/>
  <c r="BK170" i="20"/>
  <c r="BK166" i="20"/>
  <c r="BK162" i="20"/>
  <c r="J152" i="18"/>
  <c r="J155" i="16"/>
  <c r="J154" i="16"/>
  <c r="J153" i="16"/>
  <c r="J152" i="16"/>
  <c r="BK151" i="16"/>
  <c r="BK148" i="16"/>
  <c r="J141" i="16"/>
  <c r="BK196" i="12"/>
  <c r="BK193" i="12"/>
  <c r="BK190" i="12"/>
  <c r="BK188" i="12"/>
  <c r="J185" i="12"/>
  <c r="J165" i="12"/>
  <c r="BK164" i="12"/>
  <c r="J157" i="12"/>
  <c r="J156" i="12"/>
  <c r="BK149" i="12"/>
  <c r="BK144" i="10"/>
  <c r="J136" i="8"/>
  <c r="BK133" i="8"/>
  <c r="BK171" i="7"/>
  <c r="BK159" i="7"/>
  <c r="BK154" i="7"/>
  <c r="J161" i="6"/>
  <c r="J150" i="6"/>
  <c r="J149" i="6"/>
  <c r="BK147" i="6"/>
  <c r="J142" i="6"/>
  <c r="BK140" i="6"/>
  <c r="BK135" i="6"/>
  <c r="BK133" i="6"/>
  <c r="J132" i="6"/>
  <c r="BK126" i="5"/>
  <c r="BK129" i="4"/>
  <c r="J135" i="3"/>
  <c r="BK131" i="3"/>
  <c r="BK130" i="3"/>
  <c r="BK194" i="30"/>
  <c r="J190" i="30"/>
  <c r="BK186" i="30"/>
  <c r="BK183" i="30"/>
  <c r="BK177" i="30"/>
  <c r="BK176" i="30"/>
  <c r="J173" i="30"/>
  <c r="BK168" i="30"/>
  <c r="BK161" i="30"/>
  <c r="BK156" i="30"/>
  <c r="BK153" i="30"/>
  <c r="J128" i="28"/>
  <c r="J161" i="27"/>
  <c r="BK159" i="27"/>
  <c r="J156" i="27"/>
  <c r="BK153" i="27"/>
  <c r="BK151" i="27"/>
  <c r="BK150" i="27"/>
  <c r="BK149" i="27"/>
  <c r="BK140" i="27"/>
  <c r="BK134" i="27"/>
  <c r="J132" i="27"/>
  <c r="BK135" i="26"/>
  <c r="BK129" i="26"/>
  <c r="BK197" i="24"/>
  <c r="BK194" i="24"/>
  <c r="J193" i="24"/>
  <c r="BK189" i="24"/>
  <c r="J188" i="24"/>
  <c r="BK167" i="24"/>
  <c r="J164" i="24"/>
  <c r="BK138" i="24"/>
  <c r="J137" i="24"/>
  <c r="BK157" i="23"/>
  <c r="J142" i="22"/>
  <c r="BK136" i="22"/>
  <c r="BK133" i="22"/>
  <c r="BK130" i="22"/>
  <c r="J193" i="20"/>
  <c r="J192" i="20"/>
  <c r="BK191" i="20"/>
  <c r="BK187" i="20"/>
  <c r="J163" i="20"/>
  <c r="BK153" i="20"/>
  <c r="BK152" i="20"/>
  <c r="J147" i="20"/>
  <c r="BK140" i="20"/>
  <c r="BK142" i="19"/>
  <c r="BK172" i="18"/>
  <c r="BK155" i="18"/>
  <c r="J136" i="18"/>
  <c r="J128" i="17"/>
  <c r="BK193" i="16"/>
  <c r="J192" i="16"/>
  <c r="BK176" i="16"/>
  <c r="J158" i="16"/>
  <c r="BK152" i="16"/>
  <c r="J150" i="16"/>
  <c r="J145" i="16"/>
  <c r="J144" i="16"/>
  <c r="BK155" i="14"/>
  <c r="J153" i="14"/>
  <c r="J149" i="14"/>
  <c r="BK148" i="14"/>
  <c r="J141" i="14"/>
  <c r="J132" i="14"/>
  <c r="J126" i="13"/>
  <c r="BK124" i="13"/>
  <c r="J184" i="12"/>
  <c r="J197" i="8"/>
  <c r="J158" i="8"/>
  <c r="BK152" i="7"/>
  <c r="BK144" i="7"/>
  <c r="J142" i="7"/>
  <c r="J141" i="7"/>
  <c r="J134" i="7"/>
  <c r="J162" i="6"/>
  <c r="BK141" i="6"/>
  <c r="J129" i="5"/>
  <c r="BK124" i="5"/>
  <c r="BK141" i="4"/>
  <c r="J133" i="4"/>
  <c r="J131" i="3"/>
  <c r="J129" i="3"/>
  <c r="BK169" i="2"/>
  <c r="J208" i="30"/>
  <c r="J205" i="30"/>
  <c r="BK199" i="30"/>
  <c r="BK128" i="29"/>
  <c r="BK175" i="28"/>
  <c r="J173" i="28"/>
  <c r="BK148" i="28"/>
  <c r="BK147" i="28"/>
  <c r="BK145" i="28"/>
  <c r="BK139" i="28"/>
  <c r="J132" i="28"/>
  <c r="J131" i="28"/>
  <c r="J125" i="28"/>
  <c r="BK148" i="27"/>
  <c r="J146" i="27"/>
  <c r="J130" i="27"/>
  <c r="J129" i="27"/>
  <c r="BK140" i="26"/>
  <c r="BK127" i="25"/>
  <c r="BK126" i="25"/>
  <c r="J191" i="24"/>
  <c r="BK182" i="24"/>
  <c r="BK170" i="24"/>
  <c r="BK169" i="24"/>
  <c r="J168" i="24"/>
  <c r="BK166" i="24"/>
  <c r="BK159" i="24"/>
  <c r="BK158" i="24"/>
  <c r="BK157" i="24"/>
  <c r="BK154" i="24"/>
  <c r="J152" i="24"/>
  <c r="J148" i="24"/>
  <c r="BK136" i="24"/>
  <c r="J131" i="24"/>
  <c r="J162" i="23"/>
  <c r="BK159" i="23"/>
  <c r="J151" i="23"/>
  <c r="J141" i="23"/>
  <c r="BK167" i="22"/>
  <c r="J155" i="22"/>
  <c r="BK146" i="22"/>
  <c r="J134" i="22"/>
  <c r="J126" i="21"/>
  <c r="J180" i="20"/>
  <c r="BK164" i="20"/>
  <c r="J161" i="20"/>
  <c r="BK160" i="20"/>
  <c r="BK155" i="20"/>
  <c r="J154" i="20"/>
  <c r="J153" i="20"/>
  <c r="J146" i="20"/>
  <c r="BK141" i="20"/>
  <c r="J135" i="20"/>
  <c r="BK147" i="19"/>
  <c r="J161" i="18"/>
  <c r="BK152" i="18"/>
  <c r="J140" i="18"/>
  <c r="BK134" i="18"/>
  <c r="BK184" i="16"/>
  <c r="BK181" i="16"/>
  <c r="J174" i="16"/>
  <c r="BK167" i="16"/>
  <c r="BK160" i="16"/>
  <c r="J149" i="16"/>
  <c r="BK143" i="16"/>
  <c r="J138" i="16"/>
  <c r="J137" i="16"/>
  <c r="BK161" i="15"/>
  <c r="J142" i="15"/>
  <c r="BK140" i="15"/>
  <c r="BK166" i="14"/>
  <c r="J165" i="14"/>
  <c r="J156" i="14"/>
  <c r="J136" i="14"/>
  <c r="BK132" i="14"/>
  <c r="J128" i="13"/>
  <c r="BK189" i="12"/>
  <c r="BK174" i="12"/>
  <c r="J172" i="12"/>
  <c r="J163" i="12"/>
  <c r="BK162" i="12"/>
  <c r="BK161" i="12"/>
  <c r="BK154" i="12"/>
  <c r="BK152" i="12"/>
  <c r="J149" i="12"/>
  <c r="BK147" i="12"/>
  <c r="BK146" i="12"/>
  <c r="J144" i="12"/>
  <c r="J133" i="12"/>
  <c r="J132" i="12"/>
  <c r="J156" i="11"/>
  <c r="BK151" i="11"/>
  <c r="BK165" i="10"/>
  <c r="BK153" i="10"/>
  <c r="J152" i="10"/>
  <c r="BK149" i="10"/>
  <c r="J149" i="8"/>
  <c r="BK170" i="7"/>
  <c r="J161" i="7"/>
  <c r="J157" i="7"/>
  <c r="BK146" i="7"/>
  <c r="BK145" i="7"/>
  <c r="J138" i="7"/>
  <c r="BK144" i="6"/>
  <c r="BK132" i="6"/>
  <c r="BK129" i="6"/>
  <c r="BK129" i="5"/>
  <c r="J124" i="5"/>
  <c r="J141" i="31"/>
  <c r="J193" i="30"/>
  <c r="J180" i="30"/>
  <c r="BK173" i="30"/>
  <c r="J168" i="30"/>
  <c r="J150" i="30"/>
  <c r="BK136" i="30"/>
  <c r="BK135" i="30"/>
  <c r="J126" i="30"/>
  <c r="BK126" i="29"/>
  <c r="BK168" i="28"/>
  <c r="BK158" i="28"/>
  <c r="BK157" i="28"/>
  <c r="J155" i="28"/>
  <c r="J154" i="28"/>
  <c r="J152" i="28"/>
  <c r="J147" i="28"/>
  <c r="J143" i="28"/>
  <c r="J142" i="28"/>
  <c r="J141" i="28"/>
  <c r="J139" i="28"/>
  <c r="J134" i="28"/>
  <c r="BK130" i="28"/>
  <c r="J129" i="28"/>
  <c r="J126" i="28"/>
  <c r="J126" i="26"/>
  <c r="BK185" i="24"/>
  <c r="BK172" i="24"/>
  <c r="BK144" i="23"/>
  <c r="BK131" i="23"/>
  <c r="J168" i="22"/>
  <c r="BK153" i="22"/>
  <c r="BK151" i="22"/>
  <c r="BK129" i="21"/>
  <c r="J127" i="21"/>
  <c r="BK186" i="20"/>
  <c r="J159" i="20"/>
  <c r="BK154" i="20"/>
  <c r="BK149" i="20"/>
  <c r="BK143" i="20"/>
  <c r="BK138" i="20"/>
  <c r="J132" i="20"/>
  <c r="J155" i="19"/>
  <c r="J150" i="19"/>
  <c r="BK168" i="18"/>
  <c r="J160" i="18"/>
  <c r="BK133" i="18"/>
  <c r="BK130" i="18"/>
  <c r="J129" i="18"/>
  <c r="BK191" i="16"/>
  <c r="J182" i="16"/>
  <c r="BK170" i="16"/>
  <c r="BK163" i="16"/>
  <c r="BK138" i="16"/>
  <c r="BK155" i="15"/>
  <c r="BK171" i="12"/>
  <c r="BK157" i="12"/>
  <c r="J143" i="12"/>
  <c r="BK159" i="11"/>
  <c r="BK155" i="11"/>
  <c r="BK152" i="11"/>
  <c r="J149" i="11"/>
  <c r="BK133" i="11"/>
  <c r="J168" i="10"/>
  <c r="J133" i="10"/>
  <c r="BK213" i="8"/>
  <c r="J211" i="8"/>
  <c r="BK207" i="8"/>
  <c r="J202" i="8"/>
  <c r="J188" i="8"/>
  <c r="BK178" i="8"/>
  <c r="BK177" i="8"/>
  <c r="J176" i="8"/>
  <c r="J160" i="8"/>
  <c r="BK151" i="7"/>
  <c r="J141" i="4"/>
  <c r="BK135" i="4"/>
  <c r="BK139" i="3"/>
  <c r="BK137" i="3"/>
  <c r="J132" i="3"/>
  <c r="BK175" i="2"/>
  <c r="J156" i="2"/>
  <c r="BK155" i="2"/>
  <c r="J152" i="2"/>
  <c r="BK143" i="2"/>
  <c r="J140" i="2"/>
  <c r="BK136" i="2"/>
  <c r="J132" i="2"/>
  <c r="J129" i="2"/>
  <c r="BK166" i="30"/>
  <c r="BK163" i="30"/>
  <c r="J162" i="30"/>
  <c r="BK160" i="30"/>
  <c r="J153" i="30"/>
  <c r="J148" i="30"/>
  <c r="J145" i="30"/>
  <c r="J139" i="30"/>
  <c r="BK124" i="29"/>
  <c r="BK177" i="28"/>
  <c r="J171" i="28"/>
  <c r="J142" i="27"/>
  <c r="J138" i="27"/>
  <c r="J128" i="27"/>
  <c r="BK136" i="26"/>
  <c r="BK133" i="24"/>
  <c r="BK158" i="23"/>
  <c r="BK156" i="23"/>
  <c r="BK151" i="23"/>
  <c r="BK142" i="22"/>
  <c r="J129" i="21"/>
  <c r="J124" i="21"/>
  <c r="BK181" i="20"/>
  <c r="J168" i="20"/>
  <c r="J165" i="18"/>
  <c r="J153" i="18"/>
  <c r="BK147" i="18"/>
  <c r="BK146" i="18"/>
  <c r="BK131" i="18"/>
  <c r="BK188" i="16"/>
  <c r="J179" i="16"/>
  <c r="J170" i="16"/>
  <c r="BK166" i="16"/>
  <c r="BK162" i="16"/>
  <c r="BK159" i="16"/>
  <c r="BK150" i="16"/>
  <c r="BK149" i="16"/>
  <c r="J146" i="16"/>
  <c r="BK137" i="16"/>
  <c r="BK133" i="16"/>
  <c r="J131" i="16"/>
  <c r="BK144" i="15"/>
  <c r="BK141" i="15"/>
  <c r="BK167" i="14"/>
  <c r="BK161" i="14"/>
  <c r="BK156" i="14"/>
  <c r="BK144" i="14"/>
  <c r="J142" i="14"/>
  <c r="BK135" i="14"/>
  <c r="BK131" i="14"/>
  <c r="BK183" i="12"/>
  <c r="BK175" i="12"/>
  <c r="J174" i="12"/>
  <c r="BK148" i="12"/>
  <c r="BK136" i="12"/>
  <c r="BK158" i="11"/>
  <c r="BK147" i="11"/>
  <c r="J143" i="11"/>
  <c r="BK142" i="11"/>
  <c r="BK141" i="11"/>
  <c r="J140" i="11"/>
  <c r="BK159" i="10"/>
  <c r="BK151" i="10"/>
  <c r="J150" i="10"/>
  <c r="J148" i="10"/>
  <c r="BK146" i="10"/>
  <c r="J137" i="10"/>
  <c r="J128" i="9"/>
  <c r="BK124" i="9"/>
  <c r="J203" i="8"/>
  <c r="BK199" i="8"/>
  <c r="BK198" i="8"/>
  <c r="J190" i="8"/>
  <c r="BK182" i="8"/>
  <c r="BK174" i="8"/>
  <c r="BK172" i="8"/>
  <c r="J167" i="8"/>
  <c r="J165" i="8"/>
  <c r="J164" i="8"/>
  <c r="J155" i="8"/>
  <c r="BK152" i="8"/>
  <c r="BK151" i="8"/>
  <c r="J146" i="8"/>
  <c r="J142" i="8"/>
  <c r="BK138" i="8"/>
  <c r="BK137" i="8"/>
  <c r="J175" i="7"/>
  <c r="J174" i="7"/>
  <c r="BK163" i="7"/>
  <c r="J162" i="7"/>
  <c r="BK135" i="7"/>
  <c r="BK134" i="7"/>
  <c r="J183" i="30"/>
  <c r="BK182" i="30"/>
  <c r="BK138" i="30"/>
  <c r="BK170" i="28"/>
  <c r="BK161" i="28"/>
  <c r="BK156" i="28"/>
  <c r="BK146" i="28"/>
  <c r="J144" i="28"/>
  <c r="BK136" i="28"/>
  <c r="BK135" i="28"/>
  <c r="BK133" i="28"/>
  <c r="J130" i="28"/>
  <c r="J186" i="24"/>
  <c r="BK184" i="24"/>
  <c r="J155" i="23"/>
  <c r="BK148" i="23"/>
  <c r="J162" i="22"/>
  <c r="BK161" i="22"/>
  <c r="BK152" i="22"/>
  <c r="BK161" i="20"/>
  <c r="BK150" i="20"/>
  <c r="BK146" i="20"/>
  <c r="J141" i="20"/>
  <c r="BK136" i="20"/>
  <c r="J133" i="20"/>
  <c r="BK158" i="19"/>
  <c r="BK144" i="19"/>
  <c r="BK162" i="18"/>
  <c r="J155" i="18"/>
  <c r="BK144" i="18"/>
  <c r="BK137" i="18"/>
  <c r="BK129" i="18"/>
  <c r="BK129" i="17"/>
  <c r="BK124" i="17"/>
  <c r="BK186" i="16"/>
  <c r="BK185" i="16"/>
  <c r="BK173" i="16"/>
  <c r="BK169" i="16"/>
  <c r="J167" i="16"/>
  <c r="J166" i="16"/>
  <c r="J161" i="15"/>
  <c r="BK159" i="15"/>
  <c r="J187" i="12"/>
  <c r="BK184" i="12"/>
  <c r="J159" i="12"/>
  <c r="J158" i="12"/>
  <c r="J155" i="12"/>
  <c r="J153" i="12"/>
  <c r="J161" i="11"/>
  <c r="J155" i="11"/>
  <c r="J147" i="11"/>
  <c r="BK144" i="11"/>
  <c r="BK139" i="11"/>
  <c r="BK168" i="10"/>
  <c r="BK147" i="10"/>
  <c r="BK130" i="10"/>
  <c r="BK129" i="10"/>
  <c r="BK162" i="8"/>
  <c r="BK161" i="8"/>
  <c r="J156" i="8"/>
  <c r="BK147" i="8"/>
  <c r="J145" i="8"/>
  <c r="BK176" i="7"/>
  <c r="BK175" i="7"/>
  <c r="BK169" i="7"/>
  <c r="BK162" i="7"/>
  <c r="BK158" i="7"/>
  <c r="BK157" i="7"/>
  <c r="J151" i="7"/>
  <c r="BK139" i="6"/>
  <c r="J137" i="30"/>
  <c r="J166" i="28"/>
  <c r="BK163" i="28"/>
  <c r="J158" i="28"/>
  <c r="BK154" i="28"/>
  <c r="BK152" i="28"/>
  <c r="BK149" i="28"/>
  <c r="J146" i="28"/>
  <c r="BK138" i="28"/>
  <c r="BK160" i="27"/>
  <c r="J157" i="27"/>
  <c r="J154" i="27"/>
  <c r="BK152" i="27"/>
  <c r="J148" i="27"/>
  <c r="J138" i="26"/>
  <c r="J195" i="24"/>
  <c r="J189" i="24"/>
  <c r="J181" i="24"/>
  <c r="BK151" i="24"/>
  <c r="BK148" i="24"/>
  <c r="J147" i="24"/>
  <c r="J146" i="24"/>
  <c r="BK156" i="22"/>
  <c r="BK140" i="22"/>
  <c r="J139" i="22"/>
  <c r="BK135" i="22"/>
  <c r="BK183" i="20"/>
  <c r="J176" i="20"/>
  <c r="J174" i="20"/>
  <c r="BK171" i="20"/>
  <c r="BK167" i="20"/>
  <c r="BK139" i="20"/>
  <c r="J157" i="19"/>
  <c r="BK145" i="19"/>
  <c r="J142" i="19"/>
  <c r="BK139" i="19"/>
  <c r="BK136" i="19"/>
  <c r="J147" i="18"/>
  <c r="J146" i="18"/>
  <c r="J144" i="15"/>
  <c r="BK143" i="15"/>
  <c r="J139" i="15"/>
  <c r="J136" i="15"/>
  <c r="BK133" i="15"/>
  <c r="J173" i="14"/>
  <c r="BK170" i="14"/>
  <c r="J148" i="11"/>
  <c r="BK145" i="11"/>
  <c r="J141" i="11"/>
  <c r="J139" i="11"/>
  <c r="BK136" i="11"/>
  <c r="J131" i="11"/>
  <c r="J165" i="10"/>
  <c r="J163" i="10"/>
  <c r="BK162" i="10"/>
  <c r="J160" i="10"/>
  <c r="BK158" i="10"/>
  <c r="BK155" i="10"/>
  <c r="J151" i="10"/>
  <c r="BK134" i="10"/>
  <c r="J127" i="9"/>
  <c r="BK126" i="9"/>
  <c r="J210" i="8"/>
  <c r="BK209" i="8"/>
  <c r="BK203" i="8"/>
  <c r="BK175" i="8"/>
  <c r="BK173" i="8"/>
  <c r="J166" i="8"/>
  <c r="BK155" i="8"/>
  <c r="J154" i="8"/>
  <c r="BK141" i="8"/>
  <c r="J139" i="8"/>
  <c r="J135" i="8"/>
  <c r="J134" i="8"/>
  <c r="BK174" i="7"/>
  <c r="J169" i="7"/>
  <c r="BK168" i="7"/>
  <c r="J165" i="7"/>
  <c r="J164" i="7"/>
  <c r="BK160" i="7"/>
  <c r="BK156" i="7"/>
  <c r="BK148" i="7"/>
  <c r="BK138" i="7"/>
  <c r="BK133" i="7"/>
  <c r="BK151" i="6"/>
  <c r="BK150" i="6"/>
  <c r="BK146" i="6"/>
  <c r="J144" i="6"/>
  <c r="J136" i="6"/>
  <c r="J162" i="2"/>
  <c r="J167" i="30"/>
  <c r="BK165" i="30"/>
  <c r="BK127" i="29"/>
  <c r="J124" i="29"/>
  <c r="BK178" i="28"/>
  <c r="J174" i="28"/>
  <c r="J170" i="28"/>
  <c r="BK124" i="28"/>
  <c r="BK161" i="27"/>
  <c r="BK157" i="27"/>
  <c r="BK145" i="27"/>
  <c r="J143" i="27"/>
  <c r="BK127" i="27"/>
  <c r="BK150" i="23"/>
  <c r="BK140" i="23"/>
  <c r="BK164" i="22"/>
  <c r="J155" i="20"/>
  <c r="BK151" i="20"/>
  <c r="J148" i="20"/>
  <c r="BK156" i="19"/>
  <c r="J191" i="16"/>
  <c r="J136" i="16"/>
  <c r="J135" i="16"/>
  <c r="J134" i="16"/>
  <c r="J133" i="16"/>
  <c r="J140" i="14"/>
  <c r="BK137" i="14"/>
  <c r="J131" i="14"/>
  <c r="BK129" i="13"/>
  <c r="BK127" i="13"/>
  <c r="BK190" i="8"/>
  <c r="BK189" i="8"/>
  <c r="BK171" i="8"/>
  <c r="BK170" i="8"/>
  <c r="J169" i="8"/>
  <c r="J157" i="8"/>
  <c r="BK154" i="8"/>
  <c r="J153" i="8"/>
  <c r="J150" i="8"/>
  <c r="BK143" i="8"/>
  <c r="BK142" i="8"/>
  <c r="BK135" i="8"/>
  <c r="BK172" i="7"/>
  <c r="J163" i="7"/>
  <c r="J156" i="7"/>
  <c r="BK153" i="7"/>
  <c r="BK149" i="7"/>
  <c r="BK147" i="7"/>
  <c r="J145" i="7"/>
  <c r="BK143" i="7"/>
  <c r="BK141" i="7"/>
  <c r="J158" i="6"/>
  <c r="J148" i="6"/>
  <c r="J136" i="4"/>
  <c r="J136" i="3"/>
  <c r="BK133" i="3"/>
  <c r="BK172" i="2"/>
  <c r="J171" i="2"/>
  <c r="J168" i="2"/>
  <c r="J167" i="2"/>
  <c r="BK162" i="2"/>
  <c r="J159" i="2"/>
  <c r="J155" i="2"/>
  <c r="BK154" i="2"/>
  <c r="J146" i="2"/>
  <c r="AS125" i="1"/>
  <c r="BK139" i="30"/>
  <c r="BK140" i="28"/>
  <c r="J137" i="27"/>
  <c r="BK139" i="26"/>
  <c r="BK138" i="26"/>
  <c r="J136" i="26"/>
  <c r="BK134" i="26"/>
  <c r="J194" i="24"/>
  <c r="J187" i="24"/>
  <c r="J176" i="24"/>
  <c r="BK168" i="24"/>
  <c r="BK156" i="24"/>
  <c r="BK149" i="23"/>
  <c r="BK195" i="20"/>
  <c r="J156" i="20"/>
  <c r="J144" i="20"/>
  <c r="J139" i="20"/>
  <c r="BK157" i="19"/>
  <c r="BK148" i="19"/>
  <c r="J173" i="18"/>
  <c r="BK157" i="18"/>
  <c r="J148" i="18"/>
  <c r="J144" i="18"/>
  <c r="J138" i="18"/>
  <c r="J130" i="18"/>
  <c r="J129" i="17"/>
  <c r="J184" i="16"/>
  <c r="BK182" i="16"/>
  <c r="BK179" i="16"/>
  <c r="J171" i="16"/>
  <c r="J168" i="16"/>
  <c r="BK165" i="16"/>
  <c r="J162" i="16"/>
  <c r="BK155" i="16"/>
  <c r="BK141" i="16"/>
  <c r="BK151" i="15"/>
  <c r="BK145" i="15"/>
  <c r="J141" i="15"/>
  <c r="BK165" i="14"/>
  <c r="J148" i="14"/>
  <c r="BK147" i="14"/>
  <c r="BK128" i="13"/>
  <c r="J180" i="12"/>
  <c r="J177" i="12"/>
  <c r="BK166" i="12"/>
  <c r="BK160" i="12"/>
  <c r="BK156" i="12"/>
  <c r="BK155" i="12"/>
  <c r="J154" i="12"/>
  <c r="BK151" i="12"/>
  <c r="BK150" i="12"/>
  <c r="BK135" i="12"/>
  <c r="BK134" i="12"/>
  <c r="BK163" i="11"/>
  <c r="J150" i="11"/>
  <c r="J167" i="10"/>
  <c r="J153" i="10"/>
  <c r="BK152" i="10"/>
  <c r="BK150" i="10"/>
  <c r="J140" i="10"/>
  <c r="BK197" i="8"/>
  <c r="J189" i="8"/>
  <c r="BK180" i="8"/>
  <c r="J177" i="8"/>
  <c r="J170" i="8"/>
  <c r="J168" i="8"/>
  <c r="J151" i="6"/>
  <c r="BK142" i="6"/>
  <c r="BK137" i="6"/>
  <c r="J131" i="6"/>
  <c r="BK137" i="4"/>
  <c r="J131" i="4"/>
  <c r="BK128" i="4"/>
  <c r="BK141" i="3"/>
  <c r="BK132" i="3"/>
  <c r="J130" i="3"/>
  <c r="R129" i="15" l="1"/>
  <c r="T129" i="15"/>
  <c r="P127" i="3"/>
  <c r="T134" i="4"/>
  <c r="T144" i="8"/>
  <c r="BK196" i="8"/>
  <c r="J196" i="8"/>
  <c r="J105" i="8"/>
  <c r="R145" i="10"/>
  <c r="T166" i="10"/>
  <c r="T138" i="11"/>
  <c r="BK142" i="12"/>
  <c r="J142" i="12" s="1"/>
  <c r="J101" i="12" s="1"/>
  <c r="BK171" i="14"/>
  <c r="J171" i="14"/>
  <c r="J104" i="14"/>
  <c r="T154" i="15"/>
  <c r="P145" i="18"/>
  <c r="P127" i="18" s="1"/>
  <c r="T138" i="19"/>
  <c r="R133" i="26"/>
  <c r="R124" i="26" s="1"/>
  <c r="R123" i="26" s="1"/>
  <c r="R161" i="2"/>
  <c r="P134" i="3"/>
  <c r="T127" i="4"/>
  <c r="T126" i="4" s="1"/>
  <c r="T125" i="4" s="1"/>
  <c r="T132" i="7"/>
  <c r="T129" i="7"/>
  <c r="R130" i="12"/>
  <c r="BK179" i="12"/>
  <c r="R142" i="16"/>
  <c r="T190" i="16"/>
  <c r="T177" i="16" s="1"/>
  <c r="T154" i="19"/>
  <c r="R145" i="22"/>
  <c r="R127" i="22" s="1"/>
  <c r="R126" i="22" s="1"/>
  <c r="T133" i="26"/>
  <c r="P144" i="27"/>
  <c r="T172" i="28"/>
  <c r="P125" i="29"/>
  <c r="P122" i="29"/>
  <c r="AU129" i="1"/>
  <c r="BK128" i="6"/>
  <c r="J128" i="6" s="1"/>
  <c r="J100" i="6" s="1"/>
  <c r="BK132" i="7"/>
  <c r="J132" i="7" s="1"/>
  <c r="J101" i="7" s="1"/>
  <c r="BK167" i="7"/>
  <c r="J167" i="7"/>
  <c r="J106" i="7" s="1"/>
  <c r="P184" i="8"/>
  <c r="R200" i="8"/>
  <c r="T128" i="14"/>
  <c r="P171" i="14"/>
  <c r="BK171" i="18"/>
  <c r="J171" i="18"/>
  <c r="J104" i="18"/>
  <c r="R138" i="19"/>
  <c r="T130" i="20"/>
  <c r="P154" i="23"/>
  <c r="R130" i="24"/>
  <c r="P180" i="24"/>
  <c r="P172" i="28"/>
  <c r="P127" i="4"/>
  <c r="T128" i="6"/>
  <c r="BK140" i="7"/>
  <c r="BK139" i="7" s="1"/>
  <c r="J139" i="7" s="1"/>
  <c r="J104" i="7" s="1"/>
  <c r="P138" i="11"/>
  <c r="BK178" i="16"/>
  <c r="T128" i="18"/>
  <c r="R171" i="18"/>
  <c r="T128" i="22"/>
  <c r="P192" i="24"/>
  <c r="BK144" i="8"/>
  <c r="J144" i="8"/>
  <c r="J101" i="8"/>
  <c r="P196" i="8"/>
  <c r="P206" i="8"/>
  <c r="BK154" i="11"/>
  <c r="J154" i="11"/>
  <c r="J106" i="11" s="1"/>
  <c r="P130" i="16"/>
  <c r="R125" i="17"/>
  <c r="R122" i="17" s="1"/>
  <c r="T142" i="20"/>
  <c r="P123" i="28"/>
  <c r="P122" i="28"/>
  <c r="AU128" i="1"/>
  <c r="P144" i="8"/>
  <c r="BK128" i="10"/>
  <c r="J128" i="10"/>
  <c r="J100" i="10" s="1"/>
  <c r="R166" i="10"/>
  <c r="T154" i="11"/>
  <c r="P138" i="15"/>
  <c r="T142" i="16"/>
  <c r="R178" i="16"/>
  <c r="BK128" i="18"/>
  <c r="J128" i="18"/>
  <c r="J100" i="18"/>
  <c r="P142" i="20"/>
  <c r="BK125" i="21"/>
  <c r="J125" i="21"/>
  <c r="J100" i="21"/>
  <c r="P145" i="22"/>
  <c r="BK130" i="24"/>
  <c r="J130" i="24"/>
  <c r="J100" i="24" s="1"/>
  <c r="T125" i="5"/>
  <c r="T122" i="5"/>
  <c r="T140" i="7"/>
  <c r="T145" i="10"/>
  <c r="P191" i="12"/>
  <c r="P178" i="12" s="1"/>
  <c r="P125" i="13"/>
  <c r="P122" i="13" s="1"/>
  <c r="AU109" i="1" s="1"/>
  <c r="P128" i="14"/>
  <c r="R154" i="15"/>
  <c r="R130" i="16"/>
  <c r="R129" i="16" s="1"/>
  <c r="P190" i="16"/>
  <c r="P125" i="17"/>
  <c r="P122" i="17"/>
  <c r="AU114" i="1"/>
  <c r="R145" i="18"/>
  <c r="P178" i="20"/>
  <c r="P125" i="21"/>
  <c r="P122" i="21"/>
  <c r="AU119" i="1" s="1"/>
  <c r="R138" i="23"/>
  <c r="R180" i="24"/>
  <c r="R125" i="25"/>
  <c r="R122" i="25"/>
  <c r="R123" i="27"/>
  <c r="R123" i="28"/>
  <c r="BK124" i="2"/>
  <c r="J124" i="2" s="1"/>
  <c r="J98" i="2" s="1"/>
  <c r="R149" i="2"/>
  <c r="P153" i="2"/>
  <c r="T127" i="3"/>
  <c r="P134" i="4"/>
  <c r="R145" i="6"/>
  <c r="T179" i="12"/>
  <c r="R125" i="13"/>
  <c r="R122" i="13"/>
  <c r="BK138" i="15"/>
  <c r="BK142" i="16"/>
  <c r="J142" i="16" s="1"/>
  <c r="J101" i="16" s="1"/>
  <c r="BK154" i="23"/>
  <c r="J154" i="23"/>
  <c r="J106" i="23" s="1"/>
  <c r="R142" i="24"/>
  <c r="T192" i="24"/>
  <c r="T179" i="24" s="1"/>
  <c r="T125" i="26"/>
  <c r="T124" i="26"/>
  <c r="T123" i="26"/>
  <c r="T144" i="27"/>
  <c r="R125" i="30"/>
  <c r="R124" i="2"/>
  <c r="T153" i="2"/>
  <c r="P125" i="5"/>
  <c r="P122" i="5" s="1"/>
  <c r="AU99" i="1" s="1"/>
  <c r="P128" i="6"/>
  <c r="R138" i="15"/>
  <c r="R137" i="15" s="1"/>
  <c r="R128" i="15" s="1"/>
  <c r="T178" i="20"/>
  <c r="BK145" i="22"/>
  <c r="J145" i="22"/>
  <c r="J102" i="22" s="1"/>
  <c r="BK172" i="28"/>
  <c r="J172" i="28"/>
  <c r="J100" i="28"/>
  <c r="T188" i="30"/>
  <c r="P149" i="2"/>
  <c r="T149" i="2"/>
  <c r="T134" i="3"/>
  <c r="BK132" i="8"/>
  <c r="BK184" i="8"/>
  <c r="J184" i="8"/>
  <c r="J104" i="8"/>
  <c r="P200" i="8"/>
  <c r="P125" i="9"/>
  <c r="P122" i="9" s="1"/>
  <c r="AU104" i="1" s="1"/>
  <c r="BK145" i="10"/>
  <c r="J145" i="10"/>
  <c r="J102" i="10"/>
  <c r="BK130" i="12"/>
  <c r="J130" i="12"/>
  <c r="J100" i="12"/>
  <c r="P179" i="12"/>
  <c r="R154" i="19"/>
  <c r="P130" i="20"/>
  <c r="P129" i="20"/>
  <c r="BK190" i="20"/>
  <c r="J190" i="20" s="1"/>
  <c r="J105" i="20" s="1"/>
  <c r="R125" i="21"/>
  <c r="R122" i="21" s="1"/>
  <c r="T138" i="23"/>
  <c r="P130" i="24"/>
  <c r="P125" i="30"/>
  <c r="BK188" i="30"/>
  <c r="J188" i="30" s="1"/>
  <c r="J102" i="30" s="1"/>
  <c r="BK149" i="2"/>
  <c r="J149" i="2" s="1"/>
  <c r="J99" i="2" s="1"/>
  <c r="BK161" i="2"/>
  <c r="J161" i="2"/>
  <c r="J101" i="2" s="1"/>
  <c r="R134" i="3"/>
  <c r="BK127" i="4"/>
  <c r="J127" i="4"/>
  <c r="J100" i="4"/>
  <c r="T145" i="6"/>
  <c r="R144" i="8"/>
  <c r="R131" i="8" s="1"/>
  <c r="T200" i="8"/>
  <c r="T128" i="10"/>
  <c r="T127" i="10" s="1"/>
  <c r="T126" i="10" s="1"/>
  <c r="P166" i="10"/>
  <c r="P145" i="14"/>
  <c r="P142" i="16"/>
  <c r="BK178" i="20"/>
  <c r="J178" i="20"/>
  <c r="J104" i="20"/>
  <c r="BK128" i="22"/>
  <c r="J128" i="22"/>
  <c r="J100" i="22" s="1"/>
  <c r="P133" i="26"/>
  <c r="T154" i="30"/>
  <c r="R134" i="4"/>
  <c r="R126" i="4" s="1"/>
  <c r="R125" i="4" s="1"/>
  <c r="R132" i="7"/>
  <c r="R129" i="7" s="1"/>
  <c r="T167" i="7"/>
  <c r="R132" i="8"/>
  <c r="T184" i="8"/>
  <c r="T196" i="8"/>
  <c r="R206" i="8"/>
  <c r="BK125" i="9"/>
  <c r="J125" i="9" s="1"/>
  <c r="J100" i="9" s="1"/>
  <c r="R128" i="10"/>
  <c r="R127" i="10" s="1"/>
  <c r="R126" i="10" s="1"/>
  <c r="T142" i="12"/>
  <c r="T129" i="12" s="1"/>
  <c r="T191" i="12"/>
  <c r="R145" i="14"/>
  <c r="T130" i="16"/>
  <c r="T129" i="16"/>
  <c r="BK190" i="16"/>
  <c r="J190" i="16" s="1"/>
  <c r="J105" i="16" s="1"/>
  <c r="T125" i="17"/>
  <c r="T122" i="17"/>
  <c r="P128" i="18"/>
  <c r="BK130" i="20"/>
  <c r="T190" i="20"/>
  <c r="R128" i="22"/>
  <c r="R171" i="22"/>
  <c r="P154" i="30"/>
  <c r="P124" i="2"/>
  <c r="P123" i="2" s="1"/>
  <c r="P122" i="2" s="1"/>
  <c r="AU96" i="1" s="1"/>
  <c r="P161" i="2"/>
  <c r="R125" i="5"/>
  <c r="R122" i="5"/>
  <c r="R154" i="11"/>
  <c r="R142" i="12"/>
  <c r="BK125" i="13"/>
  <c r="J125" i="13" s="1"/>
  <c r="J100" i="13" s="1"/>
  <c r="R128" i="14"/>
  <c r="R127" i="14"/>
  <c r="BK142" i="20"/>
  <c r="J142" i="20" s="1"/>
  <c r="J101" i="20" s="1"/>
  <c r="P190" i="20"/>
  <c r="T125" i="21"/>
  <c r="T122" i="21"/>
  <c r="R144" i="27"/>
  <c r="R172" i="28"/>
  <c r="R188" i="30"/>
  <c r="T161" i="2"/>
  <c r="R127" i="3"/>
  <c r="R126" i="3" s="1"/>
  <c r="R125" i="3" s="1"/>
  <c r="BK171" i="6"/>
  <c r="J171" i="6"/>
  <c r="J104" i="6"/>
  <c r="R138" i="11"/>
  <c r="R137" i="11" s="1"/>
  <c r="R128" i="11" s="1"/>
  <c r="BK138" i="19"/>
  <c r="J138" i="19" s="1"/>
  <c r="J105" i="19" s="1"/>
  <c r="BK138" i="23"/>
  <c r="J138" i="23"/>
  <c r="J105" i="23"/>
  <c r="T142" i="24"/>
  <c r="T125" i="25"/>
  <c r="T122" i="25"/>
  <c r="R125" i="26"/>
  <c r="BK123" i="28"/>
  <c r="BK122" i="28"/>
  <c r="J122" i="28"/>
  <c r="BK127" i="3"/>
  <c r="J127" i="3" s="1"/>
  <c r="J100" i="3" s="1"/>
  <c r="BK134" i="4"/>
  <c r="J134" i="4"/>
  <c r="J101" i="4"/>
  <c r="BK125" i="5"/>
  <c r="J125" i="5"/>
  <c r="J100" i="5" s="1"/>
  <c r="P145" i="6"/>
  <c r="P167" i="7"/>
  <c r="P139" i="7" s="1"/>
  <c r="P128" i="7" s="1"/>
  <c r="AU102" i="1" s="1"/>
  <c r="P128" i="10"/>
  <c r="P154" i="11"/>
  <c r="P130" i="12"/>
  <c r="BK191" i="12"/>
  <c r="J191" i="12" s="1"/>
  <c r="J105" i="12" s="1"/>
  <c r="T145" i="14"/>
  <c r="T138" i="15"/>
  <c r="T171" i="18"/>
  <c r="R130" i="20"/>
  <c r="P128" i="22"/>
  <c r="P127" i="22" s="1"/>
  <c r="R192" i="24"/>
  <c r="P133" i="30"/>
  <c r="T124" i="2"/>
  <c r="T123" i="2"/>
  <c r="T122" i="2" s="1"/>
  <c r="BK153" i="2"/>
  <c r="J153" i="2"/>
  <c r="J100" i="2" s="1"/>
  <c r="BK134" i="3"/>
  <c r="J134" i="3" s="1"/>
  <c r="J101" i="3" s="1"/>
  <c r="BK138" i="11"/>
  <c r="BK137" i="11" s="1"/>
  <c r="J137" i="11" s="1"/>
  <c r="J104" i="11" s="1"/>
  <c r="T178" i="16"/>
  <c r="BK171" i="22"/>
  <c r="J171" i="22"/>
  <c r="J104" i="22"/>
  <c r="R154" i="23"/>
  <c r="BK142" i="24"/>
  <c r="J142" i="24"/>
  <c r="J101" i="24" s="1"/>
  <c r="BK192" i="24"/>
  <c r="J192" i="24"/>
  <c r="J105" i="24"/>
  <c r="BK125" i="25"/>
  <c r="J125" i="25" s="1"/>
  <c r="J100" i="25" s="1"/>
  <c r="P123" i="27"/>
  <c r="P122" i="27" s="1"/>
  <c r="AU127" i="1" s="1"/>
  <c r="T125" i="30"/>
  <c r="BK126" i="31"/>
  <c r="P131" i="31"/>
  <c r="T136" i="31"/>
  <c r="R128" i="18"/>
  <c r="R127" i="18" s="1"/>
  <c r="R126" i="18" s="1"/>
  <c r="P171" i="18"/>
  <c r="P138" i="19"/>
  <c r="T180" i="24"/>
  <c r="BK125" i="26"/>
  <c r="J125" i="26"/>
  <c r="J100" i="26"/>
  <c r="BK123" i="27"/>
  <c r="J123" i="27" s="1"/>
  <c r="J99" i="27" s="1"/>
  <c r="BK133" i="30"/>
  <c r="J133" i="30"/>
  <c r="J100" i="30" s="1"/>
  <c r="T126" i="31"/>
  <c r="T131" i="31"/>
  <c r="R136" i="31"/>
  <c r="BK227" i="31"/>
  <c r="J227" i="31" s="1"/>
  <c r="J103" i="31" s="1"/>
  <c r="R196" i="8"/>
  <c r="T206" i="8"/>
  <c r="P142" i="12"/>
  <c r="T171" i="14"/>
  <c r="BK154" i="15"/>
  <c r="J154" i="15"/>
  <c r="J106" i="15"/>
  <c r="T145" i="18"/>
  <c r="BK154" i="19"/>
  <c r="J154" i="19"/>
  <c r="J106" i="19"/>
  <c r="R142" i="20"/>
  <c r="R190" i="20"/>
  <c r="T171" i="22"/>
  <c r="T125" i="29"/>
  <c r="T122" i="29"/>
  <c r="R133" i="30"/>
  <c r="R139" i="31"/>
  <c r="BK125" i="33"/>
  <c r="J125" i="33"/>
  <c r="J100" i="33" s="1"/>
  <c r="R128" i="6"/>
  <c r="R127" i="6" s="1"/>
  <c r="P171" i="6"/>
  <c r="P132" i="8"/>
  <c r="P131" i="8"/>
  <c r="BK206" i="8"/>
  <c r="J206" i="8" s="1"/>
  <c r="J108" i="8" s="1"/>
  <c r="BK166" i="10"/>
  <c r="J166" i="10"/>
  <c r="J104" i="10"/>
  <c r="T130" i="12"/>
  <c r="R191" i="12"/>
  <c r="R178" i="12" s="1"/>
  <c r="T125" i="13"/>
  <c r="T122" i="13" s="1"/>
  <c r="P154" i="15"/>
  <c r="BK125" i="17"/>
  <c r="J125" i="17"/>
  <c r="J100" i="17"/>
  <c r="P154" i="19"/>
  <c r="P138" i="23"/>
  <c r="P137" i="23"/>
  <c r="P128" i="23" s="1"/>
  <c r="AU122" i="1" s="1"/>
  <c r="BK180" i="24"/>
  <c r="J180" i="24" s="1"/>
  <c r="J104" i="24" s="1"/>
  <c r="P126" i="31"/>
  <c r="R131" i="31"/>
  <c r="R125" i="31" s="1"/>
  <c r="T227" i="31"/>
  <c r="R130" i="32"/>
  <c r="R129" i="32"/>
  <c r="BK153" i="32"/>
  <c r="R174" i="32"/>
  <c r="R153" i="2"/>
  <c r="T171" i="6"/>
  <c r="T132" i="8"/>
  <c r="T131" i="8"/>
  <c r="R184" i="8"/>
  <c r="R183" i="8" s="1"/>
  <c r="BK200" i="8"/>
  <c r="J200" i="8"/>
  <c r="J106" i="8"/>
  <c r="R125" i="9"/>
  <c r="R122" i="9"/>
  <c r="T123" i="27"/>
  <c r="T122" i="27" s="1"/>
  <c r="BK125" i="29"/>
  <c r="BK122" i="29" s="1"/>
  <c r="J122" i="29" s="1"/>
  <c r="J98" i="29" s="1"/>
  <c r="BK125" i="30"/>
  <c r="J125" i="30"/>
  <c r="J99" i="30"/>
  <c r="R126" i="31"/>
  <c r="P136" i="31"/>
  <c r="R227" i="31"/>
  <c r="R153" i="32"/>
  <c r="R152" i="32" s="1"/>
  <c r="T174" i="32"/>
  <c r="T125" i="33"/>
  <c r="T122" i="33"/>
  <c r="BK130" i="16"/>
  <c r="P178" i="16"/>
  <c r="P177" i="16" s="1"/>
  <c r="T145" i="22"/>
  <c r="P142" i="24"/>
  <c r="P125" i="25"/>
  <c r="P122" i="25"/>
  <c r="AU124" i="1"/>
  <c r="P125" i="26"/>
  <c r="P124" i="26"/>
  <c r="P123" i="26" s="1"/>
  <c r="AU126" i="1" s="1"/>
  <c r="BK144" i="27"/>
  <c r="J144" i="27"/>
  <c r="J100" i="27"/>
  <c r="T133" i="30"/>
  <c r="P139" i="31"/>
  <c r="BK130" i="32"/>
  <c r="J130" i="32"/>
  <c r="J100" i="32"/>
  <c r="BK174" i="32"/>
  <c r="J174" i="32"/>
  <c r="J105" i="32"/>
  <c r="BK125" i="34"/>
  <c r="R125" i="34"/>
  <c r="T125" i="34"/>
  <c r="BK139" i="34"/>
  <c r="J139" i="34" s="1"/>
  <c r="J99" i="34" s="1"/>
  <c r="P139" i="34"/>
  <c r="P124" i="34" s="1"/>
  <c r="P123" i="34" s="1"/>
  <c r="AU135" i="1" s="1"/>
  <c r="R139" i="34"/>
  <c r="T139" i="34"/>
  <c r="BK155" i="34"/>
  <c r="J155" i="34"/>
  <c r="J101" i="34" s="1"/>
  <c r="P132" i="7"/>
  <c r="P129" i="7"/>
  <c r="R167" i="7"/>
  <c r="R179" i="12"/>
  <c r="BK128" i="14"/>
  <c r="T123" i="28"/>
  <c r="T122" i="28" s="1"/>
  <c r="R125" i="29"/>
  <c r="R122" i="29"/>
  <c r="R154" i="30"/>
  <c r="BK131" i="31"/>
  <c r="J131" i="31" s="1"/>
  <c r="J100" i="31" s="1"/>
  <c r="BK136" i="31"/>
  <c r="J136" i="31"/>
  <c r="J101" i="31"/>
  <c r="P227" i="31"/>
  <c r="P130" i="32"/>
  <c r="P129" i="32" s="1"/>
  <c r="T153" i="32"/>
  <c r="T152" i="32" s="1"/>
  <c r="R125" i="33"/>
  <c r="R122" i="33"/>
  <c r="P155" i="34"/>
  <c r="R171" i="6"/>
  <c r="R140" i="7"/>
  <c r="R139" i="7"/>
  <c r="R171" i="14"/>
  <c r="R190" i="16"/>
  <c r="R178" i="20"/>
  <c r="R177" i="20" s="1"/>
  <c r="P171" i="22"/>
  <c r="T154" i="23"/>
  <c r="T130" i="24"/>
  <c r="T129" i="24" s="1"/>
  <c r="BK154" i="30"/>
  <c r="J154" i="30" s="1"/>
  <c r="J101" i="30" s="1"/>
  <c r="T139" i="31"/>
  <c r="T130" i="32"/>
  <c r="T129" i="32"/>
  <c r="P153" i="32"/>
  <c r="R155" i="34"/>
  <c r="R127" i="4"/>
  <c r="BK145" i="6"/>
  <c r="J145" i="6" s="1"/>
  <c r="J102" i="6" s="1"/>
  <c r="P140" i="7"/>
  <c r="T125" i="9"/>
  <c r="T122" i="9" s="1"/>
  <c r="P145" i="10"/>
  <c r="BK145" i="14"/>
  <c r="J145" i="14"/>
  <c r="J102" i="14" s="1"/>
  <c r="BK145" i="18"/>
  <c r="J145" i="18" s="1"/>
  <c r="J102" i="18" s="1"/>
  <c r="BK133" i="26"/>
  <c r="J133" i="26"/>
  <c r="J101" i="26" s="1"/>
  <c r="P188" i="30"/>
  <c r="BK139" i="31"/>
  <c r="J139" i="31"/>
  <c r="J102" i="31" s="1"/>
  <c r="P174" i="32"/>
  <c r="P125" i="33"/>
  <c r="P122" i="33"/>
  <c r="AU134" i="1"/>
  <c r="P125" i="34"/>
  <c r="T155" i="34"/>
  <c r="BF137" i="3"/>
  <c r="BF128" i="5"/>
  <c r="J120" i="6"/>
  <c r="BF175" i="8"/>
  <c r="BF191" i="8"/>
  <c r="BF193" i="8"/>
  <c r="BF198" i="8"/>
  <c r="BF205" i="8"/>
  <c r="BF210" i="8"/>
  <c r="E110" i="9"/>
  <c r="J119" i="9"/>
  <c r="BK123" i="9"/>
  <c r="BK122" i="9" s="1"/>
  <c r="J122" i="9" s="1"/>
  <c r="J32" i="9" s="1"/>
  <c r="AG104" i="1" s="1"/>
  <c r="J120" i="10"/>
  <c r="BF133" i="10"/>
  <c r="BF141" i="10"/>
  <c r="BF144" i="10"/>
  <c r="BF147" i="10"/>
  <c r="BF161" i="10"/>
  <c r="E85" i="11"/>
  <c r="J91" i="11"/>
  <c r="BF133" i="11"/>
  <c r="BF140" i="11"/>
  <c r="BF156" i="11"/>
  <c r="BF158" i="11"/>
  <c r="E116" i="12"/>
  <c r="BF131" i="12"/>
  <c r="BF140" i="12"/>
  <c r="BF145" i="12"/>
  <c r="BF146" i="12"/>
  <c r="BF147" i="12"/>
  <c r="BF159" i="12"/>
  <c r="BF162" i="12"/>
  <c r="BF174" i="12"/>
  <c r="BF175" i="12"/>
  <c r="BF187" i="12"/>
  <c r="BF190" i="12"/>
  <c r="BF136" i="14"/>
  <c r="BF166" i="14"/>
  <c r="BF172" i="14"/>
  <c r="BF131" i="15"/>
  <c r="BF139" i="15"/>
  <c r="BF147" i="15"/>
  <c r="BF152" i="15"/>
  <c r="BK130" i="15"/>
  <c r="BF150" i="16"/>
  <c r="BF156" i="16"/>
  <c r="BF169" i="16"/>
  <c r="BF176" i="16"/>
  <c r="E114" i="18"/>
  <c r="BF146" i="18"/>
  <c r="BF133" i="19"/>
  <c r="BF139" i="19"/>
  <c r="BF158" i="19"/>
  <c r="BF161" i="19"/>
  <c r="BF141" i="20"/>
  <c r="BF188" i="24"/>
  <c r="BF197" i="24"/>
  <c r="BF128" i="27"/>
  <c r="BF146" i="27"/>
  <c r="BF148" i="27"/>
  <c r="F119" i="2"/>
  <c r="BF129" i="2"/>
  <c r="BF150" i="2"/>
  <c r="BF163" i="2"/>
  <c r="BF139" i="3"/>
  <c r="BF128" i="4"/>
  <c r="BF129" i="4"/>
  <c r="BF130" i="4"/>
  <c r="BK138" i="4"/>
  <c r="J138" i="4"/>
  <c r="J102" i="4" s="1"/>
  <c r="E85" i="5"/>
  <c r="F94" i="5"/>
  <c r="BF132" i="6"/>
  <c r="BF134" i="6"/>
  <c r="BF147" i="6"/>
  <c r="BF155" i="6"/>
  <c r="BF158" i="6"/>
  <c r="F125" i="7"/>
  <c r="BF142" i="7"/>
  <c r="BF154" i="7"/>
  <c r="BF176" i="7"/>
  <c r="F94" i="8"/>
  <c r="BF185" i="8"/>
  <c r="BF180" i="12"/>
  <c r="BF185" i="12"/>
  <c r="BK195" i="12"/>
  <c r="J195" i="12"/>
  <c r="J106" i="12"/>
  <c r="J116" i="13"/>
  <c r="BF124" i="13"/>
  <c r="BF138" i="14"/>
  <c r="BF144" i="14"/>
  <c r="F125" i="16"/>
  <c r="BF184" i="16"/>
  <c r="BF185" i="16"/>
  <c r="BF124" i="17"/>
  <c r="BF157" i="19"/>
  <c r="BF143" i="20"/>
  <c r="BF149" i="20"/>
  <c r="BF155" i="22"/>
  <c r="BF158" i="22"/>
  <c r="BF168" i="24"/>
  <c r="E110" i="27"/>
  <c r="BF133" i="27"/>
  <c r="BF151" i="27"/>
  <c r="BF166" i="28"/>
  <c r="J91" i="29"/>
  <c r="F94" i="30"/>
  <c r="BF126" i="30"/>
  <c r="BF163" i="30"/>
  <c r="BF173" i="2"/>
  <c r="BF157" i="6"/>
  <c r="BF159" i="6"/>
  <c r="BF160" i="6"/>
  <c r="BK169" i="6"/>
  <c r="J169" i="6"/>
  <c r="J103" i="6"/>
  <c r="BF134" i="7"/>
  <c r="BF143" i="7"/>
  <c r="BF150" i="7"/>
  <c r="BF157" i="7"/>
  <c r="BF170" i="7"/>
  <c r="BF179" i="8"/>
  <c r="BF180" i="8"/>
  <c r="BF187" i="8"/>
  <c r="BF190" i="8"/>
  <c r="BF192" i="8"/>
  <c r="BF135" i="10"/>
  <c r="BF153" i="10"/>
  <c r="BF140" i="15"/>
  <c r="BF148" i="15"/>
  <c r="BF161" i="15"/>
  <c r="BF149" i="18"/>
  <c r="BF160" i="18"/>
  <c r="E85" i="19"/>
  <c r="F94" i="19"/>
  <c r="BF151" i="19"/>
  <c r="BF155" i="20"/>
  <c r="BF161" i="20"/>
  <c r="E110" i="21"/>
  <c r="BK123" i="21"/>
  <c r="BK122" i="21" s="1"/>
  <c r="J122" i="21" s="1"/>
  <c r="J98" i="21" s="1"/>
  <c r="J120" i="22"/>
  <c r="BF137" i="22"/>
  <c r="BF149" i="22"/>
  <c r="BF151" i="22"/>
  <c r="BF167" i="22"/>
  <c r="J91" i="23"/>
  <c r="BK132" i="23"/>
  <c r="J132" i="23"/>
  <c r="J101" i="23" s="1"/>
  <c r="F94" i="24"/>
  <c r="BF149" i="24"/>
  <c r="BF152" i="24"/>
  <c r="BF153" i="24"/>
  <c r="BF158" i="24"/>
  <c r="BF159" i="24"/>
  <c r="BF162" i="24"/>
  <c r="BF166" i="24"/>
  <c r="BF167" i="24"/>
  <c r="BF187" i="24"/>
  <c r="J91" i="25"/>
  <c r="BF130" i="27"/>
  <c r="BF149" i="27"/>
  <c r="BF150" i="27"/>
  <c r="J116" i="28"/>
  <c r="BF132" i="28"/>
  <c r="BF133" i="28"/>
  <c r="BF143" i="28"/>
  <c r="BF152" i="28"/>
  <c r="BF153" i="28"/>
  <c r="BF155" i="28"/>
  <c r="BF156" i="28"/>
  <c r="BF158" i="28"/>
  <c r="BF170" i="28"/>
  <c r="BF129" i="30"/>
  <c r="BF145" i="30"/>
  <c r="BF132" i="4"/>
  <c r="BF135" i="4"/>
  <c r="BF130" i="6"/>
  <c r="J91" i="7"/>
  <c r="BF131" i="7"/>
  <c r="BF144" i="7"/>
  <c r="BF152" i="7"/>
  <c r="BF160" i="7"/>
  <c r="J91" i="8"/>
  <c r="E118" i="8"/>
  <c r="BF136" i="8"/>
  <c r="BF142" i="8"/>
  <c r="BF145" i="8"/>
  <c r="BF159" i="8"/>
  <c r="BF155" i="10"/>
  <c r="BF157" i="10"/>
  <c r="BF159" i="10"/>
  <c r="BF167" i="10"/>
  <c r="BF168" i="10"/>
  <c r="BF145" i="11"/>
  <c r="BF152" i="11"/>
  <c r="BF137" i="12"/>
  <c r="BF154" i="12"/>
  <c r="BF192" i="12"/>
  <c r="BK132" i="15"/>
  <c r="J132" i="15" s="1"/>
  <c r="J101" i="15" s="1"/>
  <c r="BF136" i="16"/>
  <c r="BF159" i="16"/>
  <c r="BF189" i="16"/>
  <c r="J91" i="18"/>
  <c r="BF141" i="18"/>
  <c r="J122" i="19"/>
  <c r="BF145" i="19"/>
  <c r="BF157" i="20"/>
  <c r="BF153" i="22"/>
  <c r="BF136" i="23"/>
  <c r="BF164" i="24"/>
  <c r="BF194" i="24"/>
  <c r="E110" i="25"/>
  <c r="BF149" i="28"/>
  <c r="BF151" i="28"/>
  <c r="E110" i="29"/>
  <c r="BF179" i="30"/>
  <c r="E116" i="7"/>
  <c r="BF153" i="7"/>
  <c r="BF172" i="7"/>
  <c r="BF140" i="8"/>
  <c r="BF149" i="8"/>
  <c r="BF160" i="8"/>
  <c r="BF169" i="8"/>
  <c r="BF177" i="8"/>
  <c r="BF182" i="8"/>
  <c r="BF186" i="8"/>
  <c r="BF203" i="8"/>
  <c r="BF209" i="8"/>
  <c r="BK181" i="8"/>
  <c r="J181" i="8" s="1"/>
  <c r="J102" i="8" s="1"/>
  <c r="BF129" i="9"/>
  <c r="BF129" i="10"/>
  <c r="BF160" i="10"/>
  <c r="BK164" i="10"/>
  <c r="J164" i="10"/>
  <c r="J103" i="10" s="1"/>
  <c r="BF131" i="11"/>
  <c r="BF162" i="11"/>
  <c r="BF134" i="12"/>
  <c r="BF152" i="12"/>
  <c r="BF189" i="12"/>
  <c r="BF196" i="12"/>
  <c r="BF168" i="14"/>
  <c r="BF150" i="15"/>
  <c r="BF159" i="15"/>
  <c r="BF139" i="16"/>
  <c r="BF141" i="16"/>
  <c r="BF164" i="16"/>
  <c r="BF127" i="17"/>
  <c r="BF132" i="18"/>
  <c r="BF131" i="22"/>
  <c r="BF146" i="22"/>
  <c r="BF148" i="22"/>
  <c r="BK130" i="23"/>
  <c r="J130" i="23"/>
  <c r="J100" i="23"/>
  <c r="E116" i="24"/>
  <c r="F94" i="26"/>
  <c r="BF126" i="26"/>
  <c r="BF126" i="27"/>
  <c r="BF126" i="29"/>
  <c r="J119" i="3"/>
  <c r="J91" i="4"/>
  <c r="BF131" i="4"/>
  <c r="BF162" i="8"/>
  <c r="BF165" i="8"/>
  <c r="BF128" i="9"/>
  <c r="E85" i="10"/>
  <c r="BF137" i="10"/>
  <c r="BF142" i="11"/>
  <c r="BF161" i="11"/>
  <c r="BK130" i="11"/>
  <c r="J130" i="11" s="1"/>
  <c r="J100" i="11" s="1"/>
  <c r="J122" i="12"/>
  <c r="BF138" i="12"/>
  <c r="BF144" i="12"/>
  <c r="BF160" i="12"/>
  <c r="BF184" i="12"/>
  <c r="BF188" i="12"/>
  <c r="BF140" i="16"/>
  <c r="BF146" i="16"/>
  <c r="BF161" i="16"/>
  <c r="BF166" i="16"/>
  <c r="BF179" i="16"/>
  <c r="BK194" i="16"/>
  <c r="J194" i="16"/>
  <c r="J106" i="16"/>
  <c r="J91" i="17"/>
  <c r="BF126" i="17"/>
  <c r="BF159" i="19"/>
  <c r="BF162" i="19"/>
  <c r="BK135" i="19"/>
  <c r="BK134" i="19"/>
  <c r="J134" i="19"/>
  <c r="J102" i="19"/>
  <c r="BF139" i="20"/>
  <c r="BF150" i="20"/>
  <c r="BF179" i="20"/>
  <c r="BK194" i="20"/>
  <c r="J194" i="20"/>
  <c r="J106" i="20" s="1"/>
  <c r="E85" i="22"/>
  <c r="BF133" i="22"/>
  <c r="BF135" i="22"/>
  <c r="BF138" i="22"/>
  <c r="BF144" i="22"/>
  <c r="BF159" i="22"/>
  <c r="BF163" i="22"/>
  <c r="BF174" i="24"/>
  <c r="BF181" i="24"/>
  <c r="F94" i="25"/>
  <c r="J119" i="25"/>
  <c r="BF124" i="25"/>
  <c r="BF148" i="28"/>
  <c r="BF159" i="28"/>
  <c r="BF165" i="28"/>
  <c r="BF171" i="28"/>
  <c r="F94" i="29"/>
  <c r="BF128" i="29"/>
  <c r="BK123" i="29"/>
  <c r="E85" i="30"/>
  <c r="BF143" i="30"/>
  <c r="BF175" i="30"/>
  <c r="BF176" i="30"/>
  <c r="BF177" i="30"/>
  <c r="BF187" i="30"/>
  <c r="BF126" i="5"/>
  <c r="F94" i="6"/>
  <c r="BF133" i="6"/>
  <c r="BF146" i="6"/>
  <c r="BF141" i="7"/>
  <c r="BF148" i="7"/>
  <c r="BF155" i="7"/>
  <c r="BF158" i="7"/>
  <c r="BF159" i="7"/>
  <c r="BF163" i="7"/>
  <c r="BF164" i="7"/>
  <c r="BF165" i="7"/>
  <c r="BF168" i="7"/>
  <c r="BF171" i="7"/>
  <c r="BF138" i="8"/>
  <c r="BF151" i="8"/>
  <c r="BF157" i="8"/>
  <c r="BF148" i="10"/>
  <c r="BF154" i="10"/>
  <c r="F125" i="11"/>
  <c r="BF149" i="11"/>
  <c r="BK135" i="11"/>
  <c r="J135" i="11"/>
  <c r="J103" i="11" s="1"/>
  <c r="BF169" i="12"/>
  <c r="BF177" i="12"/>
  <c r="BF182" i="12"/>
  <c r="E110" i="13"/>
  <c r="J118" i="13"/>
  <c r="J119" i="13"/>
  <c r="BF126" i="13"/>
  <c r="BF130" i="14"/>
  <c r="BF149" i="14"/>
  <c r="BF157" i="14"/>
  <c r="BF162" i="14"/>
  <c r="BF163" i="14"/>
  <c r="BF146" i="15"/>
  <c r="BF151" i="16"/>
  <c r="BF186" i="16"/>
  <c r="BF188" i="16"/>
  <c r="J93" i="17"/>
  <c r="BF137" i="18"/>
  <c r="BF136" i="20"/>
  <c r="BF162" i="20"/>
  <c r="F119" i="21"/>
  <c r="BF132" i="22"/>
  <c r="BF142" i="22"/>
  <c r="BF173" i="22"/>
  <c r="BK143" i="22"/>
  <c r="J143" i="22" s="1"/>
  <c r="J101" i="22" s="1"/>
  <c r="BF138" i="24"/>
  <c r="BF139" i="24"/>
  <c r="BF176" i="24"/>
  <c r="BF186" i="24"/>
  <c r="BF131" i="27"/>
  <c r="BF135" i="27"/>
  <c r="BF154" i="27"/>
  <c r="BF155" i="27"/>
  <c r="BF161" i="27"/>
  <c r="F94" i="28"/>
  <c r="BF138" i="28"/>
  <c r="BF128" i="30"/>
  <c r="BF202" i="30"/>
  <c r="BF206" i="30"/>
  <c r="BF156" i="2"/>
  <c r="BF162" i="2"/>
  <c r="BK174" i="2"/>
  <c r="J174" i="2"/>
  <c r="J102" i="2"/>
  <c r="BF127" i="5"/>
  <c r="BF131" i="6"/>
  <c r="BF163" i="6"/>
  <c r="BF173" i="6"/>
  <c r="BF135" i="7"/>
  <c r="BF161" i="8"/>
  <c r="BF128" i="13"/>
  <c r="E85" i="16"/>
  <c r="BF155" i="16"/>
  <c r="BF147" i="18"/>
  <c r="BF152" i="18"/>
  <c r="BF159" i="18"/>
  <c r="BF166" i="18"/>
  <c r="BF147" i="19"/>
  <c r="E116" i="20"/>
  <c r="BF154" i="20"/>
  <c r="BF168" i="20"/>
  <c r="BF170" i="20"/>
  <c r="BF172" i="20"/>
  <c r="BF174" i="20"/>
  <c r="BF181" i="20"/>
  <c r="BF185" i="20"/>
  <c r="BF162" i="23"/>
  <c r="BK135" i="23"/>
  <c r="BK134" i="23"/>
  <c r="J134" i="23" s="1"/>
  <c r="J102" i="23" s="1"/>
  <c r="J91" i="24"/>
  <c r="BF133" i="24"/>
  <c r="BF141" i="24"/>
  <c r="BF145" i="24"/>
  <c r="BF157" i="24"/>
  <c r="BF178" i="24"/>
  <c r="BF195" i="24"/>
  <c r="J93" i="25"/>
  <c r="BK123" i="25"/>
  <c r="J123" i="25" s="1"/>
  <c r="J99" i="25" s="1"/>
  <c r="J91" i="26"/>
  <c r="BF138" i="27"/>
  <c r="BF160" i="27"/>
  <c r="BF126" i="28"/>
  <c r="BF131" i="28"/>
  <c r="BF136" i="28"/>
  <c r="BF140" i="28"/>
  <c r="BF158" i="30"/>
  <c r="BF180" i="30"/>
  <c r="BF195" i="30"/>
  <c r="BF203" i="30"/>
  <c r="BF163" i="31"/>
  <c r="BK138" i="3"/>
  <c r="J138" i="3"/>
  <c r="J102" i="3" s="1"/>
  <c r="BK140" i="4"/>
  <c r="J140" i="4"/>
  <c r="J103" i="4"/>
  <c r="J116" i="5"/>
  <c r="BF164" i="6"/>
  <c r="BF161" i="7"/>
  <c r="BF175" i="7"/>
  <c r="BF143" i="8"/>
  <c r="BF152" i="8"/>
  <c r="BF131" i="10"/>
  <c r="BF139" i="10"/>
  <c r="BF140" i="10"/>
  <c r="BF157" i="12"/>
  <c r="BF166" i="12"/>
  <c r="BF170" i="12"/>
  <c r="BF183" i="12"/>
  <c r="BF193" i="12"/>
  <c r="BF157" i="15"/>
  <c r="BF144" i="16"/>
  <c r="BF145" i="16"/>
  <c r="BF162" i="16"/>
  <c r="BF173" i="16"/>
  <c r="BF129" i="21"/>
  <c r="BF136" i="22"/>
  <c r="BF139" i="23"/>
  <c r="BF151" i="23"/>
  <c r="BF158" i="23"/>
  <c r="BF159" i="23"/>
  <c r="BF131" i="24"/>
  <c r="BF141" i="27"/>
  <c r="BF156" i="27"/>
  <c r="BF125" i="28"/>
  <c r="BF162" i="28"/>
  <c r="BF176" i="28"/>
  <c r="J118" i="29"/>
  <c r="BF130" i="30"/>
  <c r="BF208" i="30"/>
  <c r="BF128" i="2"/>
  <c r="BF159" i="2"/>
  <c r="E113" i="3"/>
  <c r="BF128" i="3"/>
  <c r="BF133" i="4"/>
  <c r="BK143" i="6"/>
  <c r="J143" i="6"/>
  <c r="J101" i="6" s="1"/>
  <c r="BF156" i="8"/>
  <c r="BF176" i="8"/>
  <c r="BF201" i="8"/>
  <c r="F94" i="9"/>
  <c r="BF126" i="9"/>
  <c r="F94" i="10"/>
  <c r="BF130" i="10"/>
  <c r="BF132" i="10"/>
  <c r="BF150" i="10"/>
  <c r="BF163" i="10"/>
  <c r="BF151" i="11"/>
  <c r="BF132" i="12"/>
  <c r="BF135" i="12"/>
  <c r="BF150" i="12"/>
  <c r="BF172" i="12"/>
  <c r="BF186" i="12"/>
  <c r="BF137" i="14"/>
  <c r="BF131" i="16"/>
  <c r="BF131" i="18"/>
  <c r="BF162" i="18"/>
  <c r="BK169" i="18"/>
  <c r="J169" i="18"/>
  <c r="J103" i="18"/>
  <c r="BF136" i="19"/>
  <c r="BF184" i="20"/>
  <c r="BF186" i="20"/>
  <c r="BF192" i="20"/>
  <c r="BK175" i="20"/>
  <c r="J175" i="20"/>
  <c r="J102" i="20"/>
  <c r="BF127" i="21"/>
  <c r="BF130" i="22"/>
  <c r="BF160" i="22"/>
  <c r="BF161" i="22"/>
  <c r="BF166" i="22"/>
  <c r="BK169" i="22"/>
  <c r="J169" i="22"/>
  <c r="J103" i="22"/>
  <c r="BF145" i="23"/>
  <c r="BF155" i="23"/>
  <c r="BF157" i="23"/>
  <c r="BK196" i="24"/>
  <c r="J196" i="24"/>
  <c r="J106" i="24" s="1"/>
  <c r="E85" i="26"/>
  <c r="BF136" i="30"/>
  <c r="BF167" i="30"/>
  <c r="BF182" i="30"/>
  <c r="BF127" i="31"/>
  <c r="BF138" i="31"/>
  <c r="BF168" i="2"/>
  <c r="F122" i="3"/>
  <c r="BF130" i="3"/>
  <c r="BF132" i="3"/>
  <c r="BF136" i="3"/>
  <c r="BF139" i="4"/>
  <c r="BF141" i="4"/>
  <c r="J94" i="5"/>
  <c r="BK123" i="5"/>
  <c r="J123" i="5" s="1"/>
  <c r="J99" i="5" s="1"/>
  <c r="BF142" i="6"/>
  <c r="BF151" i="6"/>
  <c r="BF161" i="6"/>
  <c r="BF147" i="7"/>
  <c r="BF212" i="8"/>
  <c r="BF136" i="10"/>
  <c r="BF144" i="11"/>
  <c r="BF147" i="11"/>
  <c r="BF157" i="11"/>
  <c r="BF136" i="12"/>
  <c r="BF151" i="12"/>
  <c r="BF153" i="12"/>
  <c r="BF165" i="12"/>
  <c r="BF173" i="12"/>
  <c r="BF181" i="12"/>
  <c r="BK176" i="12"/>
  <c r="J176" i="12"/>
  <c r="J102" i="12" s="1"/>
  <c r="BF156" i="14"/>
  <c r="E116" i="15"/>
  <c r="BF141" i="15"/>
  <c r="BF156" i="15"/>
  <c r="BK135" i="15"/>
  <c r="J135" i="15"/>
  <c r="J103" i="15"/>
  <c r="BF143" i="16"/>
  <c r="BF152" i="16"/>
  <c r="BF154" i="16"/>
  <c r="BF158" i="16"/>
  <c r="BF165" i="16"/>
  <c r="BF167" i="16"/>
  <c r="J94" i="17"/>
  <c r="BF128" i="17"/>
  <c r="BF163" i="18"/>
  <c r="BF165" i="20"/>
  <c r="BF187" i="20"/>
  <c r="BF132" i="27"/>
  <c r="BF136" i="27"/>
  <c r="BF160" i="28"/>
  <c r="BF161" i="28"/>
  <c r="BF164" i="28"/>
  <c r="J94" i="29"/>
  <c r="BF124" i="29"/>
  <c r="BF134" i="30"/>
  <c r="BF137" i="30"/>
  <c r="BF144" i="30"/>
  <c r="BF152" i="30"/>
  <c r="BF166" i="30"/>
  <c r="BF183" i="30"/>
  <c r="BF185" i="30"/>
  <c r="BF148" i="31"/>
  <c r="BF153" i="31"/>
  <c r="BF206" i="31"/>
  <c r="BF129" i="5"/>
  <c r="BF135" i="8"/>
  <c r="BF163" i="8"/>
  <c r="BF166" i="8"/>
  <c r="BF172" i="8"/>
  <c r="BF194" i="8"/>
  <c r="BF127" i="9"/>
  <c r="BF149" i="10"/>
  <c r="BF158" i="10"/>
  <c r="BF162" i="10"/>
  <c r="BF165" i="10"/>
  <c r="BF141" i="11"/>
  <c r="BF146" i="11"/>
  <c r="BF163" i="12"/>
  <c r="BF167" i="12"/>
  <c r="BF168" i="12"/>
  <c r="F119" i="13"/>
  <c r="J120" i="14"/>
  <c r="BF172" i="16"/>
  <c r="BF174" i="16"/>
  <c r="BF182" i="16"/>
  <c r="BF187" i="16"/>
  <c r="BF133" i="18"/>
  <c r="BF150" i="18"/>
  <c r="BF168" i="18"/>
  <c r="BF150" i="19"/>
  <c r="BF176" i="20"/>
  <c r="BF182" i="20"/>
  <c r="BF183" i="20"/>
  <c r="BF128" i="21"/>
  <c r="BF152" i="22"/>
  <c r="BF156" i="22"/>
  <c r="BF165" i="22"/>
  <c r="BF142" i="23"/>
  <c r="BF144" i="23"/>
  <c r="BF143" i="27"/>
  <c r="BF158" i="27"/>
  <c r="BF145" i="28"/>
  <c r="BF157" i="28"/>
  <c r="BF167" i="28"/>
  <c r="BF127" i="30"/>
  <c r="BF138" i="30"/>
  <c r="BF146" i="30"/>
  <c r="BF151" i="30"/>
  <c r="BF169" i="30"/>
  <c r="BF173" i="30"/>
  <c r="BF204" i="30"/>
  <c r="F94" i="31"/>
  <c r="BF162" i="31"/>
  <c r="BF171" i="31"/>
  <c r="J89" i="2"/>
  <c r="BF136" i="2"/>
  <c r="BF143" i="2"/>
  <c r="BF131" i="3"/>
  <c r="BF133" i="3"/>
  <c r="BF135" i="3"/>
  <c r="BK140" i="3"/>
  <c r="J140" i="3"/>
  <c r="J103" i="3"/>
  <c r="F94" i="4"/>
  <c r="J118" i="5"/>
  <c r="BF124" i="5"/>
  <c r="E85" i="6"/>
  <c r="BF129" i="6"/>
  <c r="BF167" i="8"/>
  <c r="BF171" i="8"/>
  <c r="BF159" i="11"/>
  <c r="F94" i="12"/>
  <c r="BF141" i="12"/>
  <c r="BF158" i="12"/>
  <c r="E85" i="14"/>
  <c r="BF139" i="14"/>
  <c r="BF150" i="14"/>
  <c r="BF155" i="14"/>
  <c r="BF158" i="14"/>
  <c r="BF164" i="14"/>
  <c r="F125" i="15"/>
  <c r="BF136" i="15"/>
  <c r="BF145" i="15"/>
  <c r="BF162" i="15"/>
  <c r="BF133" i="16"/>
  <c r="BK175" i="16"/>
  <c r="J175" i="16"/>
  <c r="J102" i="16" s="1"/>
  <c r="F119" i="17"/>
  <c r="J91" i="20"/>
  <c r="F125" i="20"/>
  <c r="BF148" i="20"/>
  <c r="BF158" i="20"/>
  <c r="BF140" i="22"/>
  <c r="BF185" i="24"/>
  <c r="BF138" i="26"/>
  <c r="BF147" i="27"/>
  <c r="BF159" i="27"/>
  <c r="E85" i="28"/>
  <c r="BF129" i="28"/>
  <c r="BF142" i="28"/>
  <c r="BF147" i="28"/>
  <c r="BF169" i="28"/>
  <c r="BF174" i="28"/>
  <c r="J91" i="30"/>
  <c r="BF139" i="30"/>
  <c r="BF184" i="30"/>
  <c r="BF130" i="31"/>
  <c r="BF133" i="31"/>
  <c r="BF147" i="31"/>
  <c r="BF159" i="31"/>
  <c r="BF160" i="31"/>
  <c r="BF161" i="31"/>
  <c r="BF179" i="31"/>
  <c r="BF151" i="2"/>
  <c r="BF165" i="6"/>
  <c r="BF167" i="6"/>
  <c r="BF170" i="6"/>
  <c r="BF151" i="7"/>
  <c r="BF199" i="8"/>
  <c r="BF202" i="8"/>
  <c r="BF139" i="11"/>
  <c r="BF163" i="11"/>
  <c r="BF153" i="16"/>
  <c r="BK130" i="19"/>
  <c r="J130" i="19" s="1"/>
  <c r="J100" i="19" s="1"/>
  <c r="BF153" i="20"/>
  <c r="BF147" i="24"/>
  <c r="BF172" i="24"/>
  <c r="BF173" i="24"/>
  <c r="BF184" i="24"/>
  <c r="BF134" i="26"/>
  <c r="BF136" i="26"/>
  <c r="BF139" i="26"/>
  <c r="F94" i="27"/>
  <c r="BF137" i="27"/>
  <c r="BF140" i="27"/>
  <c r="BF173" i="28"/>
  <c r="BF175" i="28"/>
  <c r="BF140" i="30"/>
  <c r="BF147" i="30"/>
  <c r="BF155" i="30"/>
  <c r="BF161" i="30"/>
  <c r="BF164" i="30"/>
  <c r="BF174" i="30"/>
  <c r="BF178" i="30"/>
  <c r="BF177" i="31"/>
  <c r="BF220" i="31"/>
  <c r="BF224" i="31"/>
  <c r="BF162" i="32"/>
  <c r="BF141" i="3"/>
  <c r="E85" i="4"/>
  <c r="BF136" i="4"/>
  <c r="BF136" i="6"/>
  <c r="BF137" i="6"/>
  <c r="BF140" i="6"/>
  <c r="BF153" i="6"/>
  <c r="BF172" i="6"/>
  <c r="BF162" i="7"/>
  <c r="BF169" i="7"/>
  <c r="BF153" i="8"/>
  <c r="BF152" i="10"/>
  <c r="BF148" i="11"/>
  <c r="BF139" i="12"/>
  <c r="BF143" i="12"/>
  <c r="BF149" i="12"/>
  <c r="BF161" i="12"/>
  <c r="BF194" i="12"/>
  <c r="BF131" i="14"/>
  <c r="BF148" i="14"/>
  <c r="BF161" i="14"/>
  <c r="BF167" i="14"/>
  <c r="BF147" i="16"/>
  <c r="BF171" i="16"/>
  <c r="BF158" i="18"/>
  <c r="BF148" i="19"/>
  <c r="BK132" i="19"/>
  <c r="J132" i="19" s="1"/>
  <c r="J101" i="19" s="1"/>
  <c r="BF167" i="20"/>
  <c r="BF171" i="20"/>
  <c r="J91" i="21"/>
  <c r="BF124" i="21"/>
  <c r="BF129" i="22"/>
  <c r="BF162" i="22"/>
  <c r="BF164" i="22"/>
  <c r="BF168" i="22"/>
  <c r="BF170" i="22"/>
  <c r="F94" i="23"/>
  <c r="BF146" i="23"/>
  <c r="BF169" i="24"/>
  <c r="BF193" i="24"/>
  <c r="BF127" i="25"/>
  <c r="BF135" i="28"/>
  <c r="BF142" i="30"/>
  <c r="BF160" i="30"/>
  <c r="BF162" i="30"/>
  <c r="BF205" i="30"/>
  <c r="BF207" i="30"/>
  <c r="BF209" i="30"/>
  <c r="BF141" i="31"/>
  <c r="BF169" i="31"/>
  <c r="BF176" i="31"/>
  <c r="BF182" i="31"/>
  <c r="BF184" i="31"/>
  <c r="BF197" i="31"/>
  <c r="BF199" i="31"/>
  <c r="BF212" i="31"/>
  <c r="BF223" i="31"/>
  <c r="BF229" i="31"/>
  <c r="E85" i="2"/>
  <c r="BF141" i="2"/>
  <c r="BF129" i="3"/>
  <c r="BK130" i="7"/>
  <c r="J130" i="7"/>
  <c r="J100" i="7" s="1"/>
  <c r="BK137" i="7"/>
  <c r="BK136" i="7"/>
  <c r="J136" i="7" s="1"/>
  <c r="J102" i="7" s="1"/>
  <c r="BF150" i="8"/>
  <c r="BF154" i="8"/>
  <c r="BF189" i="8"/>
  <c r="BF195" i="8"/>
  <c r="BF150" i="11"/>
  <c r="BF142" i="14"/>
  <c r="BF160" i="14"/>
  <c r="BK169" i="14"/>
  <c r="J169" i="14"/>
  <c r="J103" i="14"/>
  <c r="J122" i="15"/>
  <c r="BF142" i="15"/>
  <c r="BF149" i="15"/>
  <c r="E85" i="17"/>
  <c r="BF139" i="18"/>
  <c r="BF161" i="18"/>
  <c r="BF167" i="18"/>
  <c r="BF146" i="20"/>
  <c r="BF160" i="20"/>
  <c r="BF139" i="22"/>
  <c r="BF157" i="22"/>
  <c r="BF143" i="23"/>
  <c r="BF150" i="23"/>
  <c r="BF135" i="24"/>
  <c r="BF137" i="24"/>
  <c r="BF143" i="24"/>
  <c r="BF148" i="24"/>
  <c r="BF160" i="24"/>
  <c r="BF175" i="24"/>
  <c r="BF191" i="24"/>
  <c r="BF125" i="27"/>
  <c r="BF124" i="28"/>
  <c r="BF141" i="28"/>
  <c r="BF198" i="30"/>
  <c r="BF137" i="31"/>
  <c r="BF152" i="31"/>
  <c r="BF172" i="31"/>
  <c r="BF178" i="31"/>
  <c r="BF193" i="31"/>
  <c r="BF195" i="31"/>
  <c r="BF203" i="31"/>
  <c r="BF208" i="31"/>
  <c r="BF221" i="31"/>
  <c r="BF225" i="31"/>
  <c r="BK147" i="32"/>
  <c r="J147" i="32"/>
  <c r="J101" i="32" s="1"/>
  <c r="BF148" i="8"/>
  <c r="BF132" i="14"/>
  <c r="BF135" i="14"/>
  <c r="BF140" i="14"/>
  <c r="BF153" i="14"/>
  <c r="BK143" i="14"/>
  <c r="J143" i="14" s="1"/>
  <c r="J101" i="14" s="1"/>
  <c r="BF143" i="15"/>
  <c r="BF132" i="16"/>
  <c r="BF140" i="18"/>
  <c r="BF148" i="18"/>
  <c r="BF153" i="18"/>
  <c r="BF149" i="19"/>
  <c r="BF163" i="19"/>
  <c r="BF131" i="20"/>
  <c r="BF134" i="20"/>
  <c r="BF156" i="20"/>
  <c r="BF164" i="20"/>
  <c r="BF166" i="20"/>
  <c r="BF195" i="20"/>
  <c r="BF148" i="23"/>
  <c r="BF156" i="23"/>
  <c r="BF190" i="24"/>
  <c r="BF129" i="26"/>
  <c r="BF134" i="27"/>
  <c r="BF153" i="27"/>
  <c r="BF130" i="28"/>
  <c r="BF134" i="28"/>
  <c r="BF144" i="28"/>
  <c r="BF146" i="28"/>
  <c r="BF177" i="28"/>
  <c r="BF148" i="30"/>
  <c r="BF157" i="30"/>
  <c r="BF192" i="30"/>
  <c r="J119" i="31"/>
  <c r="BF156" i="31"/>
  <c r="BF158" i="31"/>
  <c r="BF170" i="31"/>
  <c r="BF174" i="31"/>
  <c r="BF196" i="31"/>
  <c r="BF209" i="31"/>
  <c r="BF215" i="31"/>
  <c r="F94" i="32"/>
  <c r="BF143" i="32"/>
  <c r="BF128" i="33"/>
  <c r="BF125" i="2"/>
  <c r="BF133" i="2"/>
  <c r="BF146" i="2"/>
  <c r="BF175" i="2"/>
  <c r="BF141" i="6"/>
  <c r="BF150" i="6"/>
  <c r="BF152" i="6"/>
  <c r="BF134" i="8"/>
  <c r="BF141" i="8"/>
  <c r="BF155" i="8"/>
  <c r="BF178" i="8"/>
  <c r="J118" i="9"/>
  <c r="BF138" i="10"/>
  <c r="BF155" i="12"/>
  <c r="BF156" i="12"/>
  <c r="BF171" i="12"/>
  <c r="BF127" i="13"/>
  <c r="F94" i="14"/>
  <c r="BF133" i="14"/>
  <c r="BF141" i="14"/>
  <c r="BF146" i="14"/>
  <c r="BF152" i="14"/>
  <c r="BF165" i="14"/>
  <c r="BF144" i="15"/>
  <c r="BF151" i="15"/>
  <c r="J91" i="16"/>
  <c r="BF135" i="16"/>
  <c r="BF170" i="18"/>
  <c r="BF155" i="19"/>
  <c r="BF133" i="20"/>
  <c r="BF137" i="20"/>
  <c r="BF140" i="20"/>
  <c r="BF151" i="20"/>
  <c r="BF169" i="20"/>
  <c r="BF126" i="21"/>
  <c r="F94" i="22"/>
  <c r="BF147" i="23"/>
  <c r="BF149" i="23"/>
  <c r="BF136" i="24"/>
  <c r="BF140" i="24"/>
  <c r="BF144" i="24"/>
  <c r="BF156" i="24"/>
  <c r="BF168" i="28"/>
  <c r="BF178" i="28"/>
  <c r="BF131" i="30"/>
  <c r="BF153" i="30"/>
  <c r="BF191" i="30"/>
  <c r="E85" i="31"/>
  <c r="BF132" i="31"/>
  <c r="BF146" i="31"/>
  <c r="BF216" i="31"/>
  <c r="BF226" i="31"/>
  <c r="BF228" i="31"/>
  <c r="BF231" i="31"/>
  <c r="BF151" i="32"/>
  <c r="BF175" i="32"/>
  <c r="BF180" i="32"/>
  <c r="BF140" i="2"/>
  <c r="BF164" i="2"/>
  <c r="BF169" i="2"/>
  <c r="BF133" i="7"/>
  <c r="BF170" i="8"/>
  <c r="BF173" i="8"/>
  <c r="BF188" i="8"/>
  <c r="BF208" i="8"/>
  <c r="BF213" i="8"/>
  <c r="J91" i="9"/>
  <c r="BF146" i="10"/>
  <c r="BF151" i="10"/>
  <c r="BK143" i="10"/>
  <c r="J143" i="10" s="1"/>
  <c r="J101" i="10" s="1"/>
  <c r="BF136" i="11"/>
  <c r="BF155" i="11"/>
  <c r="BK132" i="11"/>
  <c r="J132" i="11" s="1"/>
  <c r="J101" i="11" s="1"/>
  <c r="BF133" i="12"/>
  <c r="BF148" i="12"/>
  <c r="BF164" i="12"/>
  <c r="BF147" i="14"/>
  <c r="BF151" i="14"/>
  <c r="BF163" i="15"/>
  <c r="BF137" i="16"/>
  <c r="BF163" i="16"/>
  <c r="BF183" i="16"/>
  <c r="BF192" i="16"/>
  <c r="BF195" i="16"/>
  <c r="F94" i="18"/>
  <c r="BF134" i="18"/>
  <c r="BF157" i="18"/>
  <c r="BK143" i="18"/>
  <c r="J143" i="18"/>
  <c r="J101" i="18"/>
  <c r="BF142" i="19"/>
  <c r="BF156" i="19"/>
  <c r="J94" i="21"/>
  <c r="BF163" i="23"/>
  <c r="BF134" i="24"/>
  <c r="BF150" i="24"/>
  <c r="BF161" i="24"/>
  <c r="BF150" i="30"/>
  <c r="BF197" i="30"/>
  <c r="BF145" i="31"/>
  <c r="BF173" i="31"/>
  <c r="BF186" i="31"/>
  <c r="BF190" i="31"/>
  <c r="BF192" i="31"/>
  <c r="BF194" i="31"/>
  <c r="BF207" i="31"/>
  <c r="BF222" i="31"/>
  <c r="E85" i="32"/>
  <c r="BF148" i="32"/>
  <c r="BF167" i="2"/>
  <c r="BF172" i="2"/>
  <c r="BF137" i="4"/>
  <c r="BF138" i="6"/>
  <c r="BF149" i="6"/>
  <c r="BF162" i="6"/>
  <c r="BF168" i="8"/>
  <c r="BF197" i="8"/>
  <c r="BK204" i="8"/>
  <c r="J204" i="8"/>
  <c r="J107" i="8" s="1"/>
  <c r="BF124" i="9"/>
  <c r="BF134" i="10"/>
  <c r="BK123" i="17"/>
  <c r="BK122" i="17"/>
  <c r="J122" i="17"/>
  <c r="J98" i="17" s="1"/>
  <c r="BF138" i="18"/>
  <c r="BF156" i="18"/>
  <c r="BF140" i="19"/>
  <c r="BF138" i="20"/>
  <c r="BF144" i="20"/>
  <c r="BF145" i="20"/>
  <c r="BF147" i="20"/>
  <c r="BF152" i="20"/>
  <c r="BF159" i="20"/>
  <c r="BF163" i="20"/>
  <c r="BF188" i="20"/>
  <c r="BF134" i="22"/>
  <c r="BF163" i="24"/>
  <c r="BF128" i="28"/>
  <c r="BF159" i="30"/>
  <c r="BF165" i="30"/>
  <c r="BF171" i="30"/>
  <c r="BF172" i="30"/>
  <c r="BF189" i="30"/>
  <c r="BF143" i="31"/>
  <c r="BF144" i="31"/>
  <c r="BF155" i="31"/>
  <c r="BF164" i="31"/>
  <c r="BF168" i="31"/>
  <c r="BF180" i="31"/>
  <c r="BF183" i="31"/>
  <c r="BF191" i="31"/>
  <c r="BF198" i="31"/>
  <c r="BF230" i="31"/>
  <c r="J91" i="32"/>
  <c r="BF186" i="32"/>
  <c r="J91" i="33"/>
  <c r="E110" i="33"/>
  <c r="BF124" i="33"/>
  <c r="BK123" i="33"/>
  <c r="BK122" i="33"/>
  <c r="J122" i="33" s="1"/>
  <c r="J98" i="33" s="1"/>
  <c r="F92" i="34"/>
  <c r="BF146" i="7"/>
  <c r="BF143" i="11"/>
  <c r="BF129" i="17"/>
  <c r="BF151" i="18"/>
  <c r="BF172" i="18"/>
  <c r="BF173" i="18"/>
  <c r="BF131" i="19"/>
  <c r="BF152" i="19"/>
  <c r="BF191" i="20"/>
  <c r="BF193" i="20"/>
  <c r="BF141" i="23"/>
  <c r="BF170" i="24"/>
  <c r="BF171" i="24"/>
  <c r="BF182" i="24"/>
  <c r="BF183" i="24"/>
  <c r="BF189" i="24"/>
  <c r="BF126" i="25"/>
  <c r="BF128" i="25"/>
  <c r="BF129" i="25"/>
  <c r="BF130" i="26"/>
  <c r="BF135" i="26"/>
  <c r="BF142" i="27"/>
  <c r="BF127" i="28"/>
  <c r="BF137" i="28"/>
  <c r="BF154" i="28"/>
  <c r="BF168" i="30"/>
  <c r="BF170" i="30"/>
  <c r="BF181" i="30"/>
  <c r="BF190" i="30"/>
  <c r="BF194" i="30"/>
  <c r="BF201" i="30"/>
  <c r="BF129" i="31"/>
  <c r="BF134" i="31"/>
  <c r="BF140" i="31"/>
  <c r="BF149" i="31"/>
  <c r="BF157" i="31"/>
  <c r="BF189" i="31"/>
  <c r="BF200" i="31"/>
  <c r="BF211" i="31"/>
  <c r="J94" i="33"/>
  <c r="J118" i="33"/>
  <c r="BF127" i="33"/>
  <c r="BF126" i="34"/>
  <c r="BF132" i="34"/>
  <c r="BF134" i="34"/>
  <c r="BF161" i="34"/>
  <c r="BK150" i="34"/>
  <c r="J150" i="34"/>
  <c r="J100" i="34" s="1"/>
  <c r="BF132" i="2"/>
  <c r="BF139" i="2"/>
  <c r="BF144" i="2"/>
  <c r="BF137" i="8"/>
  <c r="BF146" i="8"/>
  <c r="BF158" i="8"/>
  <c r="BF164" i="8"/>
  <c r="BF174" i="8"/>
  <c r="BF207" i="8"/>
  <c r="BF211" i="8"/>
  <c r="BF129" i="13"/>
  <c r="BK123" i="13"/>
  <c r="BK122" i="13"/>
  <c r="J122" i="13" s="1"/>
  <c r="J98" i="13" s="1"/>
  <c r="BF129" i="14"/>
  <c r="BF134" i="14"/>
  <c r="BF170" i="14"/>
  <c r="BF133" i="15"/>
  <c r="BF155" i="15"/>
  <c r="BF164" i="18"/>
  <c r="BF141" i="19"/>
  <c r="BF144" i="19"/>
  <c r="BF146" i="19"/>
  <c r="BF172" i="22"/>
  <c r="BF152" i="23"/>
  <c r="J116" i="27"/>
  <c r="BF127" i="27"/>
  <c r="BF141" i="30"/>
  <c r="BF149" i="30"/>
  <c r="BF156" i="30"/>
  <c r="BF186" i="30"/>
  <c r="BF128" i="31"/>
  <c r="BF150" i="31"/>
  <c r="BF154" i="31"/>
  <c r="BF166" i="31"/>
  <c r="BF188" i="31"/>
  <c r="BF202" i="31"/>
  <c r="BF210" i="31"/>
  <c r="BF217" i="31"/>
  <c r="BF219" i="31"/>
  <c r="BF141" i="32"/>
  <c r="BF182" i="32"/>
  <c r="BK185" i="32"/>
  <c r="J185" i="32" s="1"/>
  <c r="J106" i="32" s="1"/>
  <c r="F119" i="33"/>
  <c r="J89" i="34"/>
  <c r="BF136" i="34"/>
  <c r="BF137" i="34"/>
  <c r="BF140" i="34"/>
  <c r="BF156" i="34"/>
  <c r="BF157" i="34"/>
  <c r="BF152" i="2"/>
  <c r="BF154" i="2"/>
  <c r="BF155" i="2"/>
  <c r="BF171" i="2"/>
  <c r="BF139" i="6"/>
  <c r="BF144" i="6"/>
  <c r="BF148" i="6"/>
  <c r="BF149" i="7"/>
  <c r="BF174" i="7"/>
  <c r="BF147" i="8"/>
  <c r="BF159" i="14"/>
  <c r="BF173" i="14"/>
  <c r="BF158" i="15"/>
  <c r="BF148" i="16"/>
  <c r="BF149" i="16"/>
  <c r="BF160" i="16"/>
  <c r="BF168" i="16"/>
  <c r="BF170" i="16"/>
  <c r="BF180" i="16"/>
  <c r="BF191" i="16"/>
  <c r="BF193" i="16"/>
  <c r="BF142" i="18"/>
  <c r="BF155" i="18"/>
  <c r="BF165" i="18"/>
  <c r="BF173" i="20"/>
  <c r="BF180" i="20"/>
  <c r="BF189" i="20"/>
  <c r="J93" i="21"/>
  <c r="E85" i="23"/>
  <c r="BF133" i="23"/>
  <c r="BF140" i="23"/>
  <c r="BF161" i="23"/>
  <c r="BF151" i="24"/>
  <c r="BF155" i="24"/>
  <c r="BK177" i="24"/>
  <c r="J177" i="24" s="1"/>
  <c r="J102" i="24" s="1"/>
  <c r="BF140" i="26"/>
  <c r="BF139" i="27"/>
  <c r="BF163" i="28"/>
  <c r="BF135" i="30"/>
  <c r="BF193" i="30"/>
  <c r="BF199" i="30"/>
  <c r="BF210" i="30"/>
  <c r="BF211" i="30"/>
  <c r="BF165" i="31"/>
  <c r="BF167" i="31"/>
  <c r="BF204" i="31"/>
  <c r="BF213" i="31"/>
  <c r="BF218" i="31"/>
  <c r="BF232" i="31"/>
  <c r="BF233" i="31"/>
  <c r="BF135" i="32"/>
  <c r="BF137" i="32"/>
  <c r="BF139" i="32"/>
  <c r="BF154" i="32"/>
  <c r="BF167" i="32"/>
  <c r="BF184" i="32"/>
  <c r="BK150" i="32"/>
  <c r="J150" i="32" s="1"/>
  <c r="J102" i="32" s="1"/>
  <c r="E113" i="34"/>
  <c r="BF131" i="34"/>
  <c r="BF145" i="34"/>
  <c r="BF158" i="34"/>
  <c r="BF159" i="34"/>
  <c r="BF160" i="34"/>
  <c r="BF164" i="34"/>
  <c r="BF168" i="34"/>
  <c r="BF135" i="6"/>
  <c r="BF156" i="6"/>
  <c r="BF166" i="6"/>
  <c r="BF168" i="6"/>
  <c r="BF138" i="7"/>
  <c r="BF145" i="7"/>
  <c r="BF156" i="7"/>
  <c r="BF133" i="8"/>
  <c r="BF139" i="8"/>
  <c r="BF142" i="10"/>
  <c r="BF134" i="16"/>
  <c r="BF138" i="16"/>
  <c r="BF157" i="16"/>
  <c r="BF181" i="16"/>
  <c r="BF129" i="18"/>
  <c r="BF130" i="18"/>
  <c r="BF135" i="18"/>
  <c r="BF136" i="18"/>
  <c r="BF144" i="18"/>
  <c r="BF143" i="19"/>
  <c r="BF132" i="20"/>
  <c r="BF135" i="20"/>
  <c r="BF141" i="22"/>
  <c r="BF147" i="22"/>
  <c r="BF150" i="22"/>
  <c r="BF131" i="23"/>
  <c r="BF132" i="24"/>
  <c r="BF146" i="24"/>
  <c r="BF154" i="24"/>
  <c r="BF165" i="24"/>
  <c r="BF124" i="27"/>
  <c r="BF129" i="27"/>
  <c r="BF145" i="27"/>
  <c r="BF152" i="27"/>
  <c r="BF157" i="27"/>
  <c r="BF139" i="28"/>
  <c r="BF150" i="28"/>
  <c r="BF127" i="29"/>
  <c r="BF132" i="30"/>
  <c r="BF196" i="30"/>
  <c r="BF200" i="30"/>
  <c r="BF135" i="31"/>
  <c r="BF142" i="31"/>
  <c r="BF151" i="31"/>
  <c r="BF175" i="31"/>
  <c r="BF181" i="31"/>
  <c r="BF185" i="31"/>
  <c r="BF187" i="31"/>
  <c r="BF201" i="31"/>
  <c r="BF205" i="31"/>
  <c r="BF214" i="31"/>
  <c r="BF131" i="32"/>
  <c r="BF145" i="32"/>
  <c r="BF173" i="32"/>
  <c r="BF126" i="33"/>
  <c r="BF133" i="34"/>
  <c r="BF151" i="34"/>
  <c r="BF162" i="34"/>
  <c r="BF163" i="34"/>
  <c r="BF166" i="34"/>
  <c r="BK165" i="34"/>
  <c r="J165" i="34" s="1"/>
  <c r="J102" i="34" s="1"/>
  <c r="BK167" i="34"/>
  <c r="J167" i="34"/>
  <c r="J103" i="34"/>
  <c r="F38" i="5"/>
  <c r="BC99" i="1"/>
  <c r="F35" i="15"/>
  <c r="AZ112" i="1" s="1"/>
  <c r="F39" i="26"/>
  <c r="BD126" i="1" s="1"/>
  <c r="F38" i="13"/>
  <c r="BC109" i="1"/>
  <c r="J35" i="22"/>
  <c r="AV121" i="1"/>
  <c r="F38" i="22"/>
  <c r="BC121" i="1"/>
  <c r="F37" i="4"/>
  <c r="BB98" i="1"/>
  <c r="F35" i="7"/>
  <c r="AZ102" i="1"/>
  <c r="F38" i="33"/>
  <c r="BC134" i="1" s="1"/>
  <c r="F38" i="26"/>
  <c r="BC126" i="1" s="1"/>
  <c r="F35" i="5"/>
  <c r="AZ99" i="1" s="1"/>
  <c r="F37" i="19"/>
  <c r="BB117" i="1" s="1"/>
  <c r="F39" i="7"/>
  <c r="BD102" i="1" s="1"/>
  <c r="J35" i="8"/>
  <c r="AV103" i="1" s="1"/>
  <c r="F37" i="21"/>
  <c r="BB119" i="1" s="1"/>
  <c r="F39" i="31"/>
  <c r="BD132" i="1"/>
  <c r="F39" i="9"/>
  <c r="BD104" i="1"/>
  <c r="F39" i="4"/>
  <c r="BD98" i="1"/>
  <c r="J35" i="28"/>
  <c r="AV128" i="1"/>
  <c r="F37" i="29"/>
  <c r="BB129" i="1"/>
  <c r="J35" i="12"/>
  <c r="AV108" i="1" s="1"/>
  <c r="F35" i="29"/>
  <c r="AZ129" i="1" s="1"/>
  <c r="F37" i="30"/>
  <c r="BB131" i="1" s="1"/>
  <c r="F38" i="7"/>
  <c r="BC102" i="1" s="1"/>
  <c r="F35" i="28"/>
  <c r="AZ128" i="1" s="1"/>
  <c r="F35" i="8"/>
  <c r="AZ103" i="1" s="1"/>
  <c r="F39" i="5"/>
  <c r="BD99" i="1" s="1"/>
  <c r="F35" i="14"/>
  <c r="AZ111" i="1"/>
  <c r="F35" i="21"/>
  <c r="AZ119" i="1"/>
  <c r="J35" i="6"/>
  <c r="AV101" i="1"/>
  <c r="F39" i="3"/>
  <c r="BD97" i="1"/>
  <c r="F38" i="17"/>
  <c r="BC114" i="1"/>
  <c r="F35" i="27"/>
  <c r="AZ127" i="1" s="1"/>
  <c r="J35" i="9"/>
  <c r="AV104" i="1" s="1"/>
  <c r="F35" i="31"/>
  <c r="AZ132" i="1" s="1"/>
  <c r="J35" i="7"/>
  <c r="AV102" i="1" s="1"/>
  <c r="J35" i="3"/>
  <c r="AV97" i="1" s="1"/>
  <c r="F38" i="9"/>
  <c r="BC104" i="1" s="1"/>
  <c r="F37" i="8"/>
  <c r="BB103" i="1" s="1"/>
  <c r="F35" i="10"/>
  <c r="AZ106" i="1"/>
  <c r="F37" i="10"/>
  <c r="BB106" i="1"/>
  <c r="F38" i="20"/>
  <c r="BC118" i="1"/>
  <c r="F39" i="29"/>
  <c r="BD129" i="1"/>
  <c r="F35" i="16"/>
  <c r="AZ113" i="1" s="1"/>
  <c r="F38" i="15"/>
  <c r="BC112" i="1" s="1"/>
  <c r="F38" i="27"/>
  <c r="BC127" i="1" s="1"/>
  <c r="F38" i="4"/>
  <c r="BC98" i="1" s="1"/>
  <c r="F35" i="32"/>
  <c r="AZ133" i="1"/>
  <c r="F37" i="6"/>
  <c r="BB101" i="1" s="1"/>
  <c r="J35" i="24"/>
  <c r="AV123" i="1" s="1"/>
  <c r="J33" i="34"/>
  <c r="AV135" i="1" s="1"/>
  <c r="F38" i="3"/>
  <c r="BC97" i="1"/>
  <c r="F35" i="25"/>
  <c r="AZ124" i="1"/>
  <c r="F38" i="18"/>
  <c r="BC116" i="1"/>
  <c r="F39" i="22"/>
  <c r="BD121" i="1"/>
  <c r="F37" i="15"/>
  <c r="BB112" i="1"/>
  <c r="F38" i="25"/>
  <c r="BC124" i="1" s="1"/>
  <c r="F39" i="6"/>
  <c r="BD101" i="1" s="1"/>
  <c r="F35" i="26"/>
  <c r="AZ126" i="1" s="1"/>
  <c r="F39" i="30"/>
  <c r="BD131" i="1"/>
  <c r="F38" i="6"/>
  <c r="BC101" i="1" s="1"/>
  <c r="F38" i="11"/>
  <c r="BC107" i="1" s="1"/>
  <c r="F37" i="9"/>
  <c r="BB104" i="1" s="1"/>
  <c r="F35" i="11"/>
  <c r="AZ107" i="1"/>
  <c r="F39" i="18"/>
  <c r="BD116" i="1"/>
  <c r="J35" i="23"/>
  <c r="AV122" i="1"/>
  <c r="F35" i="2"/>
  <c r="BB96" i="1"/>
  <c r="F37" i="14"/>
  <c r="BB111" i="1"/>
  <c r="F37" i="24"/>
  <c r="BB123" i="1" s="1"/>
  <c r="F37" i="33"/>
  <c r="BB134" i="1" s="1"/>
  <c r="F38" i="30"/>
  <c r="BC131" i="1" s="1"/>
  <c r="F37" i="22"/>
  <c r="BB121" i="1"/>
  <c r="F37" i="13"/>
  <c r="BB109" i="1" s="1"/>
  <c r="J35" i="13"/>
  <c r="AV109" i="1" s="1"/>
  <c r="F35" i="4"/>
  <c r="AZ98" i="1"/>
  <c r="F39" i="14"/>
  <c r="BD111" i="1"/>
  <c r="J35" i="30"/>
  <c r="AV131" i="1"/>
  <c r="F35" i="3"/>
  <c r="AZ97" i="1"/>
  <c r="F37" i="12"/>
  <c r="BB108" i="1" s="1"/>
  <c r="F35" i="6"/>
  <c r="AZ101" i="1"/>
  <c r="F39" i="23"/>
  <c r="BD122" i="1" s="1"/>
  <c r="J35" i="4"/>
  <c r="AV98" i="1" s="1"/>
  <c r="F39" i="8"/>
  <c r="BD103" i="1" s="1"/>
  <c r="F38" i="14"/>
  <c r="BC111" i="1"/>
  <c r="J35" i="18"/>
  <c r="AV116" i="1" s="1"/>
  <c r="F35" i="33"/>
  <c r="AZ134" i="1" s="1"/>
  <c r="F35" i="18"/>
  <c r="AZ116" i="1"/>
  <c r="F37" i="16"/>
  <c r="BB113" i="1" s="1"/>
  <c r="J35" i="26"/>
  <c r="AV126" i="1"/>
  <c r="F35" i="20"/>
  <c r="AZ118" i="1"/>
  <c r="J33" i="2"/>
  <c r="AV96" i="1"/>
  <c r="F37" i="23"/>
  <c r="BB122" i="1"/>
  <c r="F35" i="9"/>
  <c r="AZ104" i="1" s="1"/>
  <c r="J32" i="28"/>
  <c r="AG128" i="1" s="1"/>
  <c r="F38" i="10"/>
  <c r="BC106" i="1" s="1"/>
  <c r="J35" i="33"/>
  <c r="AV134" i="1"/>
  <c r="F38" i="19"/>
  <c r="BC117" i="1" s="1"/>
  <c r="J35" i="10"/>
  <c r="AV106" i="1" s="1"/>
  <c r="F38" i="24"/>
  <c r="BC123" i="1" s="1"/>
  <c r="F37" i="5"/>
  <c r="BB99" i="1"/>
  <c r="F38" i="32"/>
  <c r="BC133" i="1"/>
  <c r="J35" i="32"/>
  <c r="AV133" i="1"/>
  <c r="F39" i="27"/>
  <c r="BD127" i="1"/>
  <c r="F35" i="12"/>
  <c r="AZ108" i="1" s="1"/>
  <c r="F39" i="10"/>
  <c r="BD106" i="1" s="1"/>
  <c r="F38" i="16"/>
  <c r="BC113" i="1" s="1"/>
  <c r="F37" i="17"/>
  <c r="BB114" i="1" s="1"/>
  <c r="F35" i="22"/>
  <c r="AZ121" i="1"/>
  <c r="F37" i="18"/>
  <c r="BB116" i="1" s="1"/>
  <c r="F39" i="32"/>
  <c r="BD133" i="1" s="1"/>
  <c r="J35" i="17"/>
  <c r="AV114" i="1"/>
  <c r="F33" i="34"/>
  <c r="AZ135" i="1"/>
  <c r="AS94" i="1"/>
  <c r="F38" i="28"/>
  <c r="BC128" i="1"/>
  <c r="J35" i="15"/>
  <c r="AV112" i="1"/>
  <c r="F37" i="7"/>
  <c r="BB102" i="1" s="1"/>
  <c r="F36" i="2"/>
  <c r="BC96" i="1"/>
  <c r="J35" i="21"/>
  <c r="AV119" i="1"/>
  <c r="F39" i="24"/>
  <c r="BD123" i="1"/>
  <c r="F39" i="19"/>
  <c r="BD117" i="1"/>
  <c r="F39" i="20"/>
  <c r="BD118" i="1" s="1"/>
  <c r="F38" i="23"/>
  <c r="BC122" i="1" s="1"/>
  <c r="F39" i="16"/>
  <c r="BD113" i="1"/>
  <c r="J35" i="19"/>
  <c r="AV117" i="1"/>
  <c r="F35" i="19"/>
  <c r="AZ117" i="1" s="1"/>
  <c r="F37" i="11"/>
  <c r="BB107" i="1"/>
  <c r="F38" i="31"/>
  <c r="BC132" i="1" s="1"/>
  <c r="J35" i="29"/>
  <c r="AV129" i="1"/>
  <c r="J35" i="11"/>
  <c r="AV107" i="1"/>
  <c r="F38" i="29"/>
  <c r="BC129" i="1"/>
  <c r="F39" i="17"/>
  <c r="BD114" i="1"/>
  <c r="J35" i="20"/>
  <c r="AV118" i="1"/>
  <c r="F38" i="21"/>
  <c r="BC119" i="1" s="1"/>
  <c r="F35" i="17"/>
  <c r="AZ114" i="1"/>
  <c r="F35" i="30"/>
  <c r="AZ131" i="1"/>
  <c r="F38" i="8"/>
  <c r="BC103" i="1"/>
  <c r="F39" i="33"/>
  <c r="BD134" i="1"/>
  <c r="F35" i="23"/>
  <c r="AZ122" i="1" s="1"/>
  <c r="F37" i="26"/>
  <c r="BB126" i="1"/>
  <c r="F37" i="27"/>
  <c r="BB127" i="1"/>
  <c r="J35" i="14"/>
  <c r="AV111" i="1"/>
  <c r="F37" i="25"/>
  <c r="BB124" i="1"/>
  <c r="F37" i="2"/>
  <c r="BD96" i="1" s="1"/>
  <c r="F35" i="24"/>
  <c r="AZ123" i="1" s="1"/>
  <c r="F39" i="21"/>
  <c r="BD119" i="1" s="1"/>
  <c r="J35" i="25"/>
  <c r="AV124" i="1"/>
  <c r="F38" i="12"/>
  <c r="BC108" i="1"/>
  <c r="F39" i="13"/>
  <c r="BD109" i="1"/>
  <c r="J35" i="5"/>
  <c r="AV99" i="1"/>
  <c r="F33" i="2"/>
  <c r="AZ96" i="1"/>
  <c r="F37" i="3"/>
  <c r="BB97" i="1"/>
  <c r="F39" i="11"/>
  <c r="BD107" i="1"/>
  <c r="F39" i="28"/>
  <c r="BD128" i="1"/>
  <c r="F39" i="25"/>
  <c r="BD124" i="1" s="1"/>
  <c r="F39" i="12"/>
  <c r="BD108" i="1"/>
  <c r="F39" i="15"/>
  <c r="BD112" i="1" s="1"/>
  <c r="F37" i="28"/>
  <c r="BB128" i="1"/>
  <c r="F37" i="32"/>
  <c r="BB133" i="1"/>
  <c r="J35" i="27"/>
  <c r="AV127" i="1"/>
  <c r="F37" i="34"/>
  <c r="BD135" i="1"/>
  <c r="F36" i="34"/>
  <c r="BC135" i="1"/>
  <c r="J35" i="16"/>
  <c r="AV113" i="1"/>
  <c r="J35" i="31"/>
  <c r="AV132" i="1"/>
  <c r="F35" i="13"/>
  <c r="AZ109" i="1"/>
  <c r="F37" i="20"/>
  <c r="BB118" i="1" s="1"/>
  <c r="F37" i="31"/>
  <c r="BB132" i="1" s="1"/>
  <c r="F35" i="34"/>
  <c r="BB135" i="1"/>
  <c r="T137" i="15" l="1"/>
  <c r="T128" i="15" s="1"/>
  <c r="R128" i="7"/>
  <c r="T128" i="32"/>
  <c r="T128" i="24"/>
  <c r="J125" i="29"/>
  <c r="J100" i="29" s="1"/>
  <c r="T124" i="34"/>
  <c r="T123" i="34"/>
  <c r="T124" i="30"/>
  <c r="R129" i="20"/>
  <c r="R128" i="20"/>
  <c r="P152" i="32"/>
  <c r="BK137" i="15"/>
  <c r="J137" i="15"/>
  <c r="J104" i="15"/>
  <c r="P137" i="19"/>
  <c r="P128" i="19"/>
  <c r="AU117" i="1"/>
  <c r="P127" i="6"/>
  <c r="P126" i="6"/>
  <c r="AU101" i="1"/>
  <c r="BK124" i="34"/>
  <c r="J124" i="34"/>
  <c r="J97" i="34"/>
  <c r="P125" i="31"/>
  <c r="AU132" i="1"/>
  <c r="R179" i="24"/>
  <c r="R124" i="34"/>
  <c r="R123" i="34"/>
  <c r="T139" i="7"/>
  <c r="T128" i="7"/>
  <c r="P127" i="10"/>
  <c r="P126" i="10"/>
  <c r="AU106" i="1"/>
  <c r="R124" i="30"/>
  <c r="R128" i="32"/>
  <c r="T178" i="12"/>
  <c r="T128" i="12"/>
  <c r="P177" i="20"/>
  <c r="T127" i="22"/>
  <c r="T126" i="22"/>
  <c r="P137" i="11"/>
  <c r="P128" i="11"/>
  <c r="AU107" i="1"/>
  <c r="P128" i="20"/>
  <c r="AU118" i="1"/>
  <c r="R122" i="28"/>
  <c r="P129" i="16"/>
  <c r="P128" i="16"/>
  <c r="AU113" i="1" s="1"/>
  <c r="BK127" i="14"/>
  <c r="J127" i="14" s="1"/>
  <c r="J99" i="14" s="1"/>
  <c r="P126" i="22"/>
  <c r="AU121" i="1"/>
  <c r="P129" i="24"/>
  <c r="P127" i="14"/>
  <c r="P126" i="14"/>
  <c r="AU111" i="1"/>
  <c r="BK129" i="15"/>
  <c r="BK129" i="16"/>
  <c r="R126" i="6"/>
  <c r="R130" i="8"/>
  <c r="BK177" i="16"/>
  <c r="J177" i="16"/>
  <c r="J103" i="16"/>
  <c r="P126" i="4"/>
  <c r="P125" i="4"/>
  <c r="AU98" i="1"/>
  <c r="P128" i="32"/>
  <c r="AU133" i="1"/>
  <c r="T125" i="31"/>
  <c r="P126" i="18"/>
  <c r="AU116" i="1"/>
  <c r="T137" i="23"/>
  <c r="T128" i="23" s="1"/>
  <c r="T128" i="16"/>
  <c r="R177" i="16"/>
  <c r="R137" i="19"/>
  <c r="R128" i="19"/>
  <c r="BK129" i="20"/>
  <c r="J129" i="20"/>
  <c r="J99" i="20"/>
  <c r="P124" i="30"/>
  <c r="AU131" i="1"/>
  <c r="BK131" i="8"/>
  <c r="J131" i="8"/>
  <c r="J99" i="8" s="1"/>
  <c r="R128" i="16"/>
  <c r="BK178" i="12"/>
  <c r="J178" i="12"/>
  <c r="J103" i="12"/>
  <c r="P137" i="15"/>
  <c r="P128" i="15"/>
  <c r="AU112" i="1"/>
  <c r="P179" i="24"/>
  <c r="R126" i="14"/>
  <c r="T127" i="18"/>
  <c r="T126" i="18"/>
  <c r="R123" i="2"/>
  <c r="R122" i="2"/>
  <c r="T126" i="3"/>
  <c r="T125" i="3"/>
  <c r="R129" i="24"/>
  <c r="P183" i="8"/>
  <c r="P130" i="8"/>
  <c r="AU103" i="1"/>
  <c r="R129" i="12"/>
  <c r="R128" i="12"/>
  <c r="P129" i="12"/>
  <c r="P128" i="12"/>
  <c r="AU108" i="1"/>
  <c r="R137" i="23"/>
  <c r="R128" i="23"/>
  <c r="BK152" i="32"/>
  <c r="J152" i="32"/>
  <c r="J103" i="32"/>
  <c r="T183" i="8"/>
  <c r="T130" i="8"/>
  <c r="T177" i="20"/>
  <c r="T128" i="20" s="1"/>
  <c r="T127" i="6"/>
  <c r="T126" i="6"/>
  <c r="T127" i="14"/>
  <c r="T126" i="14" s="1"/>
  <c r="T137" i="11"/>
  <c r="T128" i="11"/>
  <c r="P126" i="3"/>
  <c r="P125" i="3"/>
  <c r="AU97" i="1"/>
  <c r="BK125" i="31"/>
  <c r="J125" i="31"/>
  <c r="J32" i="31" s="1"/>
  <c r="AG132" i="1" s="1"/>
  <c r="R122" i="27"/>
  <c r="T129" i="20"/>
  <c r="T137" i="19"/>
  <c r="T128" i="19"/>
  <c r="BK122" i="5"/>
  <c r="J122" i="5"/>
  <c r="J98" i="9"/>
  <c r="J130" i="16"/>
  <c r="J100" i="16"/>
  <c r="J137" i="7"/>
  <c r="J103" i="7"/>
  <c r="J132" i="8"/>
  <c r="J100" i="8"/>
  <c r="BK124" i="26"/>
  <c r="BK123" i="26" s="1"/>
  <c r="J123" i="26" s="1"/>
  <c r="J32" i="26" s="1"/>
  <c r="AG126" i="1" s="1"/>
  <c r="J140" i="7"/>
  <c r="J105" i="7"/>
  <c r="BK129" i="12"/>
  <c r="J129" i="12"/>
  <c r="J99" i="12"/>
  <c r="BK137" i="19"/>
  <c r="BK128" i="19" s="1"/>
  <c r="J128" i="19" s="1"/>
  <c r="J32" i="19" s="1"/>
  <c r="AG117" i="1" s="1"/>
  <c r="BK122" i="25"/>
  <c r="J122" i="25"/>
  <c r="J98" i="25"/>
  <c r="BK129" i="7"/>
  <c r="J129" i="7"/>
  <c r="J99" i="7"/>
  <c r="BK127" i="10"/>
  <c r="BK126" i="10"/>
  <c r="J126" i="10"/>
  <c r="J32" i="10" s="1"/>
  <c r="AG106" i="1" s="1"/>
  <c r="J179" i="12"/>
  <c r="J104" i="12"/>
  <c r="BK177" i="20"/>
  <c r="J177" i="20"/>
  <c r="J103" i="20"/>
  <c r="BK137" i="23"/>
  <c r="J137" i="23" s="1"/>
  <c r="J104" i="23" s="1"/>
  <c r="BK129" i="19"/>
  <c r="BK129" i="11"/>
  <c r="J130" i="15"/>
  <c r="J100" i="15"/>
  <c r="J178" i="16"/>
  <c r="J104" i="16"/>
  <c r="J135" i="19"/>
  <c r="J103" i="19"/>
  <c r="BK126" i="3"/>
  <c r="J126" i="3"/>
  <c r="J99" i="3"/>
  <c r="BK129" i="23"/>
  <c r="J129" i="23"/>
  <c r="J99" i="23"/>
  <c r="BK122" i="27"/>
  <c r="J122" i="27"/>
  <c r="J32" i="27" s="1"/>
  <c r="AG127" i="1" s="1"/>
  <c r="BK134" i="11"/>
  <c r="J134" i="11"/>
  <c r="J102" i="11"/>
  <c r="J123" i="13"/>
  <c r="J99" i="13" s="1"/>
  <c r="BK179" i="24"/>
  <c r="J179" i="24"/>
  <c r="J103" i="24"/>
  <c r="J138" i="11"/>
  <c r="J105" i="11"/>
  <c r="BK134" i="15"/>
  <c r="J134" i="15"/>
  <c r="J102" i="15"/>
  <c r="J123" i="17"/>
  <c r="J99" i="17"/>
  <c r="J130" i="20"/>
  <c r="J100" i="20"/>
  <c r="J123" i="28"/>
  <c r="J99" i="28"/>
  <c r="BK126" i="4"/>
  <c r="J126" i="4"/>
  <c r="J99" i="4"/>
  <c r="J123" i="29"/>
  <c r="J99" i="29"/>
  <c r="BK123" i="2"/>
  <c r="J123" i="2"/>
  <c r="J97" i="2"/>
  <c r="BK127" i="6"/>
  <c r="BK126" i="6" s="1"/>
  <c r="J126" i="6" s="1"/>
  <c r="J32" i="6" s="1"/>
  <c r="AG101" i="1" s="1"/>
  <c r="J123" i="9"/>
  <c r="J99" i="9"/>
  <c r="BK129" i="24"/>
  <c r="BK128" i="24"/>
  <c r="J128" i="24"/>
  <c r="J32" i="24" s="1"/>
  <c r="AG123" i="1" s="1"/>
  <c r="J128" i="14"/>
  <c r="J100" i="14"/>
  <c r="BK127" i="22"/>
  <c r="J127" i="22"/>
  <c r="J99" i="22"/>
  <c r="J126" i="31"/>
  <c r="J99" i="31"/>
  <c r="J153" i="32"/>
  <c r="J104" i="32"/>
  <c r="BK124" i="30"/>
  <c r="J124" i="30"/>
  <c r="J32" i="30" s="1"/>
  <c r="AG131" i="1" s="1"/>
  <c r="BK183" i="8"/>
  <c r="J183" i="8"/>
  <c r="J103" i="8"/>
  <c r="J123" i="21"/>
  <c r="J99" i="21"/>
  <c r="J135" i="23"/>
  <c r="J103" i="23" s="1"/>
  <c r="BK129" i="32"/>
  <c r="J129" i="32"/>
  <c r="J99" i="32"/>
  <c r="J138" i="15"/>
  <c r="J105" i="15"/>
  <c r="BK127" i="18"/>
  <c r="J127" i="18"/>
  <c r="J99" i="18"/>
  <c r="J123" i="33"/>
  <c r="J99" i="33"/>
  <c r="J125" i="34"/>
  <c r="J98" i="34"/>
  <c r="J98" i="28"/>
  <c r="J32" i="13"/>
  <c r="AG109" i="1"/>
  <c r="F36" i="19"/>
  <c r="BA117" i="1"/>
  <c r="F36" i="4"/>
  <c r="BA98" i="1"/>
  <c r="J36" i="20"/>
  <c r="AW118" i="1" s="1"/>
  <c r="AT118" i="1" s="1"/>
  <c r="AZ105" i="1"/>
  <c r="AV105" i="1" s="1"/>
  <c r="AZ100" i="1"/>
  <c r="AV100" i="1" s="1"/>
  <c r="F36" i="9"/>
  <c r="BA104" i="1"/>
  <c r="F36" i="17"/>
  <c r="BA114" i="1"/>
  <c r="J36" i="22"/>
  <c r="AW121" i="1"/>
  <c r="AT121" i="1"/>
  <c r="BC110" i="1"/>
  <c r="AY110" i="1" s="1"/>
  <c r="F36" i="27"/>
  <c r="BA127" i="1"/>
  <c r="J36" i="5"/>
  <c r="AW99" i="1"/>
  <c r="AT99" i="1"/>
  <c r="AN99" i="1" s="1"/>
  <c r="J36" i="7"/>
  <c r="AW102" i="1" s="1"/>
  <c r="AT102" i="1" s="1"/>
  <c r="J36" i="25"/>
  <c r="AW124" i="1"/>
  <c r="AT124" i="1"/>
  <c r="F36" i="28"/>
  <c r="BA128" i="1"/>
  <c r="J36" i="14"/>
  <c r="AW111" i="1"/>
  <c r="AT111" i="1"/>
  <c r="F36" i="32"/>
  <c r="BA133" i="1"/>
  <c r="J32" i="5"/>
  <c r="AG99" i="1"/>
  <c r="BC100" i="1"/>
  <c r="AY100" i="1" s="1"/>
  <c r="J36" i="18"/>
  <c r="AW116" i="1"/>
  <c r="AT116" i="1"/>
  <c r="J36" i="10"/>
  <c r="AW106" i="1" s="1"/>
  <c r="AT106" i="1" s="1"/>
  <c r="BD115" i="1"/>
  <c r="F36" i="15"/>
  <c r="BA112" i="1"/>
  <c r="F36" i="14"/>
  <c r="BA111" i="1"/>
  <c r="F36" i="7"/>
  <c r="BA102" i="1" s="1"/>
  <c r="F36" i="25"/>
  <c r="BA124" i="1"/>
  <c r="BD100" i="1"/>
  <c r="F34" i="2"/>
  <c r="BA96" i="1"/>
  <c r="J36" i="31"/>
  <c r="AW132" i="1"/>
  <c r="AT132" i="1"/>
  <c r="J36" i="12"/>
  <c r="AW108" i="1" s="1"/>
  <c r="AT108" i="1" s="1"/>
  <c r="J36" i="9"/>
  <c r="AW104" i="1" s="1"/>
  <c r="AT104" i="1" s="1"/>
  <c r="J36" i="26"/>
  <c r="AW126" i="1"/>
  <c r="AT126" i="1"/>
  <c r="J36" i="30"/>
  <c r="AW131" i="1"/>
  <c r="AT131" i="1"/>
  <c r="F36" i="23"/>
  <c r="BA122" i="1" s="1"/>
  <c r="J36" i="6"/>
  <c r="AW101" i="1"/>
  <c r="AT101" i="1"/>
  <c r="J36" i="28"/>
  <c r="AW128" i="1"/>
  <c r="AT128" i="1"/>
  <c r="F36" i="21"/>
  <c r="BA119" i="1"/>
  <c r="BB120" i="1"/>
  <c r="AX120" i="1" s="1"/>
  <c r="J36" i="8"/>
  <c r="AW103" i="1" s="1"/>
  <c r="AT103" i="1" s="1"/>
  <c r="J32" i="21"/>
  <c r="AG119" i="1" s="1"/>
  <c r="J32" i="33"/>
  <c r="AG134" i="1"/>
  <c r="F36" i="22"/>
  <c r="BA121" i="1"/>
  <c r="F36" i="13"/>
  <c r="BA109" i="1"/>
  <c r="BC105" i="1"/>
  <c r="AY105" i="1" s="1"/>
  <c r="F36" i="10"/>
  <c r="BA106" i="1"/>
  <c r="AU125" i="1"/>
  <c r="F34" i="34"/>
  <c r="BA135" i="1"/>
  <c r="F36" i="12"/>
  <c r="BA108" i="1" s="1"/>
  <c r="J36" i="29"/>
  <c r="AW129" i="1"/>
  <c r="AT129" i="1"/>
  <c r="BC130" i="1"/>
  <c r="AY130" i="1"/>
  <c r="F36" i="16"/>
  <c r="BA113" i="1" s="1"/>
  <c r="AZ95" i="1"/>
  <c r="AV95" i="1"/>
  <c r="F36" i="24"/>
  <c r="BA123" i="1" s="1"/>
  <c r="F36" i="6"/>
  <c r="BA101" i="1"/>
  <c r="F36" i="3"/>
  <c r="BA97" i="1"/>
  <c r="BB125" i="1"/>
  <c r="AX125" i="1"/>
  <c r="BD105" i="1"/>
  <c r="BC125" i="1"/>
  <c r="AY125" i="1"/>
  <c r="BD130" i="1"/>
  <c r="BC115" i="1"/>
  <c r="AY115" i="1"/>
  <c r="J32" i="17"/>
  <c r="AG114" i="1"/>
  <c r="J32" i="29"/>
  <c r="AG129" i="1"/>
  <c r="AN129" i="1" s="1"/>
  <c r="J36" i="16"/>
  <c r="AW113" i="1" s="1"/>
  <c r="AT113" i="1" s="1"/>
  <c r="J36" i="3"/>
  <c r="AW97" i="1"/>
  <c r="AT97" i="1"/>
  <c r="BD125" i="1"/>
  <c r="AZ110" i="1"/>
  <c r="AV110" i="1" s="1"/>
  <c r="F36" i="8"/>
  <c r="BA103" i="1" s="1"/>
  <c r="AZ120" i="1"/>
  <c r="AV120" i="1" s="1"/>
  <c r="BB110" i="1"/>
  <c r="AX110" i="1" s="1"/>
  <c r="AZ115" i="1"/>
  <c r="AV115" i="1"/>
  <c r="BD110" i="1"/>
  <c r="J36" i="19"/>
  <c r="AW117" i="1"/>
  <c r="AT117" i="1"/>
  <c r="F36" i="29"/>
  <c r="BA129" i="1"/>
  <c r="J34" i="2"/>
  <c r="AW96" i="1" s="1"/>
  <c r="AT96" i="1" s="1"/>
  <c r="J36" i="24"/>
  <c r="AW123" i="1"/>
  <c r="AT123" i="1"/>
  <c r="J36" i="23"/>
  <c r="AW122" i="1"/>
  <c r="AT122" i="1"/>
  <c r="J36" i="27"/>
  <c r="AW127" i="1"/>
  <c r="AT127" i="1"/>
  <c r="J36" i="15"/>
  <c r="AW112" i="1"/>
  <c r="AT112" i="1"/>
  <c r="F36" i="20"/>
  <c r="BA118" i="1" s="1"/>
  <c r="J36" i="17"/>
  <c r="AW114" i="1"/>
  <c r="AT114" i="1"/>
  <c r="AZ130" i="1"/>
  <c r="AV130" i="1"/>
  <c r="F36" i="33"/>
  <c r="BA134" i="1"/>
  <c r="F36" i="26"/>
  <c r="BA126" i="1" s="1"/>
  <c r="J36" i="13"/>
  <c r="AW109" i="1"/>
  <c r="AT109" i="1"/>
  <c r="F36" i="30"/>
  <c r="BA131" i="1"/>
  <c r="BD95" i="1"/>
  <c r="J36" i="21"/>
  <c r="AW119" i="1"/>
  <c r="AT119" i="1"/>
  <c r="AZ125" i="1"/>
  <c r="AV125" i="1"/>
  <c r="BB115" i="1"/>
  <c r="AX115" i="1"/>
  <c r="F36" i="18"/>
  <c r="BA116" i="1"/>
  <c r="J36" i="32"/>
  <c r="AW133" i="1"/>
  <c r="AT133" i="1"/>
  <c r="BB105" i="1"/>
  <c r="F36" i="5"/>
  <c r="BA99" i="1"/>
  <c r="BC95" i="1"/>
  <c r="AY95" i="1" s="1"/>
  <c r="J36" i="4"/>
  <c r="AW98" i="1"/>
  <c r="AT98" i="1"/>
  <c r="F36" i="11"/>
  <c r="BA107" i="1"/>
  <c r="J36" i="11"/>
  <c r="AW107" i="1"/>
  <c r="AT107" i="1" s="1"/>
  <c r="J36" i="33"/>
  <c r="AW134" i="1"/>
  <c r="AT134" i="1"/>
  <c r="BB130" i="1"/>
  <c r="AX130" i="1"/>
  <c r="BB100" i="1"/>
  <c r="AX100" i="1" s="1"/>
  <c r="BB95" i="1"/>
  <c r="F36" i="31"/>
  <c r="BA132" i="1"/>
  <c r="BD120" i="1"/>
  <c r="J34" i="34"/>
  <c r="AW135" i="1" s="1"/>
  <c r="AT135" i="1" s="1"/>
  <c r="BC120" i="1"/>
  <c r="AY120" i="1" s="1"/>
  <c r="R128" i="24" l="1"/>
  <c r="J137" i="19"/>
  <c r="J104" i="19" s="1"/>
  <c r="BB94" i="1"/>
  <c r="AX94" i="1" s="1"/>
  <c r="AX105" i="1"/>
  <c r="BK128" i="15"/>
  <c r="J128" i="15" s="1"/>
  <c r="J32" i="15" s="1"/>
  <c r="AG112" i="1" s="1"/>
  <c r="AN112" i="1" s="1"/>
  <c r="BK128" i="11"/>
  <c r="J128" i="11"/>
  <c r="P128" i="24"/>
  <c r="AU123" i="1"/>
  <c r="AU120" i="1" s="1"/>
  <c r="BK128" i="16"/>
  <c r="J128" i="16"/>
  <c r="J98" i="16"/>
  <c r="J41" i="10"/>
  <c r="J41" i="17"/>
  <c r="J41" i="24"/>
  <c r="J41" i="13"/>
  <c r="J41" i="6"/>
  <c r="J41" i="21"/>
  <c r="J41" i="19"/>
  <c r="J41" i="29"/>
  <c r="J41" i="31"/>
  <c r="J41" i="27"/>
  <c r="J41" i="30"/>
  <c r="J41" i="26"/>
  <c r="J41" i="33"/>
  <c r="J41" i="5"/>
  <c r="J41" i="9"/>
  <c r="J127" i="10"/>
  <c r="J99" i="10" s="1"/>
  <c r="J129" i="16"/>
  <c r="J99" i="16"/>
  <c r="J129" i="24"/>
  <c r="J99" i="24"/>
  <c r="BK125" i="4"/>
  <c r="J125" i="4"/>
  <c r="J98" i="4"/>
  <c r="J98" i="6"/>
  <c r="BK128" i="12"/>
  <c r="J128" i="12"/>
  <c r="J98" i="12"/>
  <c r="BK130" i="8"/>
  <c r="J130" i="8"/>
  <c r="J98" i="8" s="1"/>
  <c r="J98" i="10"/>
  <c r="J98" i="27"/>
  <c r="J129" i="11"/>
  <c r="J99" i="11"/>
  <c r="J129" i="15"/>
  <c r="J99" i="15"/>
  <c r="BK122" i="2"/>
  <c r="J122" i="2"/>
  <c r="J30" i="2" s="1"/>
  <c r="AG96" i="1" s="1"/>
  <c r="AN96" i="1" s="1"/>
  <c r="J98" i="19"/>
  <c r="BK126" i="22"/>
  <c r="J126" i="22"/>
  <c r="J98" i="26"/>
  <c r="J98" i="5"/>
  <c r="BK128" i="23"/>
  <c r="J128" i="23"/>
  <c r="J98" i="23"/>
  <c r="BK128" i="20"/>
  <c r="J128" i="20"/>
  <c r="J124" i="26"/>
  <c r="J99" i="26"/>
  <c r="J41" i="28"/>
  <c r="J127" i="6"/>
  <c r="J99" i="6"/>
  <c r="BK126" i="18"/>
  <c r="J126" i="18"/>
  <c r="J98" i="30"/>
  <c r="BK125" i="3"/>
  <c r="J125" i="3"/>
  <c r="J98" i="3"/>
  <c r="J98" i="24"/>
  <c r="J129" i="19"/>
  <c r="J99" i="19"/>
  <c r="BK126" i="14"/>
  <c r="J126" i="14" s="1"/>
  <c r="J98" i="14" s="1"/>
  <c r="J98" i="31"/>
  <c r="BK123" i="34"/>
  <c r="J123" i="34"/>
  <c r="BK128" i="32"/>
  <c r="J128" i="32"/>
  <c r="J32" i="32" s="1"/>
  <c r="AG133" i="1" s="1"/>
  <c r="AN133" i="1" s="1"/>
  <c r="BK128" i="7"/>
  <c r="J128" i="7"/>
  <c r="J98" i="7"/>
  <c r="AN128" i="1"/>
  <c r="AN104" i="1"/>
  <c r="AN117" i="1"/>
  <c r="AN109" i="1"/>
  <c r="AN132" i="1"/>
  <c r="AN106" i="1"/>
  <c r="AN131" i="1"/>
  <c r="AN101" i="1"/>
  <c r="AN126" i="1"/>
  <c r="AN119" i="1"/>
  <c r="AN134" i="1"/>
  <c r="AN127" i="1"/>
  <c r="AN123" i="1"/>
  <c r="AN114" i="1"/>
  <c r="BD94" i="1"/>
  <c r="W33" i="1" s="1"/>
  <c r="J32" i="11"/>
  <c r="AG107" i="1"/>
  <c r="AN107" i="1"/>
  <c r="BA120" i="1"/>
  <c r="AW120" i="1"/>
  <c r="AT120" i="1"/>
  <c r="BA100" i="1"/>
  <c r="AW100" i="1" s="1"/>
  <c r="AT100" i="1" s="1"/>
  <c r="AU95" i="1"/>
  <c r="J32" i="18"/>
  <c r="AG116" i="1"/>
  <c r="AN116" i="1"/>
  <c r="BA125" i="1"/>
  <c r="AW125" i="1"/>
  <c r="AT125" i="1"/>
  <c r="AN125" i="1" s="1"/>
  <c r="AU100" i="1"/>
  <c r="BA105" i="1"/>
  <c r="AW105" i="1" s="1"/>
  <c r="AT105" i="1" s="1"/>
  <c r="AU105" i="1"/>
  <c r="J32" i="22"/>
  <c r="AG121" i="1"/>
  <c r="AN121" i="1"/>
  <c r="J32" i="25"/>
  <c r="AG124" i="1"/>
  <c r="AN124" i="1"/>
  <c r="J30" i="34"/>
  <c r="AG135" i="1"/>
  <c r="AN135" i="1"/>
  <c r="AU110" i="1"/>
  <c r="BA95" i="1"/>
  <c r="BA115" i="1"/>
  <c r="AW115" i="1"/>
  <c r="AT115" i="1" s="1"/>
  <c r="BA130" i="1"/>
  <c r="AW130" i="1"/>
  <c r="AT130" i="1"/>
  <c r="BC94" i="1"/>
  <c r="W32" i="1" s="1"/>
  <c r="W31" i="1"/>
  <c r="AU130" i="1"/>
  <c r="AU115" i="1"/>
  <c r="AG125" i="1"/>
  <c r="BA110" i="1"/>
  <c r="AW110" i="1" s="1"/>
  <c r="AT110" i="1" s="1"/>
  <c r="J32" i="20"/>
  <c r="AG118" i="1"/>
  <c r="AN118" i="1"/>
  <c r="AX95" i="1"/>
  <c r="AZ94" i="1"/>
  <c r="W29" i="1" s="1"/>
  <c r="J98" i="20" l="1"/>
  <c r="J98" i="15"/>
  <c r="J41" i="18"/>
  <c r="J41" i="11"/>
  <c r="J98" i="22"/>
  <c r="J96" i="2"/>
  <c r="J98" i="11"/>
  <c r="J41" i="22"/>
  <c r="J39" i="2"/>
  <c r="J98" i="18"/>
  <c r="J41" i="15"/>
  <c r="J41" i="25"/>
  <c r="J98" i="32"/>
  <c r="J96" i="34"/>
  <c r="J39" i="34"/>
  <c r="J41" i="20"/>
  <c r="J41" i="32"/>
  <c r="AU94" i="1"/>
  <c r="BA94" i="1"/>
  <c r="W30" i="1" s="1"/>
  <c r="J32" i="14"/>
  <c r="AG111" i="1"/>
  <c r="AN111" i="1"/>
  <c r="AV94" i="1"/>
  <c r="AK29" i="1" s="1"/>
  <c r="J32" i="3"/>
  <c r="AG97" i="1"/>
  <c r="AN97" i="1"/>
  <c r="J32" i="8"/>
  <c r="AG103" i="1"/>
  <c r="AN103" i="1"/>
  <c r="J32" i="12"/>
  <c r="AG108" i="1" s="1"/>
  <c r="AN108" i="1" s="1"/>
  <c r="J32" i="4"/>
  <c r="AG98" i="1" s="1"/>
  <c r="AN98" i="1" s="1"/>
  <c r="AG115" i="1"/>
  <c r="AN115" i="1" s="1"/>
  <c r="AW95" i="1"/>
  <c r="AT95" i="1" s="1"/>
  <c r="J32" i="7"/>
  <c r="AG102" i="1" s="1"/>
  <c r="AN102" i="1" s="1"/>
  <c r="J32" i="23"/>
  <c r="AG122" i="1" s="1"/>
  <c r="AN122" i="1" s="1"/>
  <c r="J32" i="16"/>
  <c r="AG113" i="1" s="1"/>
  <c r="AN113" i="1" s="1"/>
  <c r="AY94" i="1"/>
  <c r="AG130" i="1"/>
  <c r="AN130" i="1"/>
  <c r="J41" i="3" l="1"/>
  <c r="J41" i="7"/>
  <c r="J41" i="14"/>
  <c r="J41" i="16"/>
  <c r="J41" i="4"/>
  <c r="J41" i="12"/>
  <c r="J41" i="8"/>
  <c r="J41" i="23"/>
  <c r="AG100" i="1"/>
  <c r="AN100" i="1" s="1"/>
  <c r="AG95" i="1"/>
  <c r="AN95" i="1"/>
  <c r="AG110" i="1"/>
  <c r="AN110" i="1" s="1"/>
  <c r="AW94" i="1"/>
  <c r="AK30" i="1" s="1"/>
  <c r="AG105" i="1"/>
  <c r="AN105" i="1"/>
  <c r="AG120" i="1"/>
  <c r="AN120" i="1" s="1"/>
  <c r="AG94" i="1" l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<sst xmlns="http://schemas.openxmlformats.org/spreadsheetml/2006/main" count="21165" uniqueCount="1614">
  <si>
    <t>Export Komplet</t>
  </si>
  <si>
    <t/>
  </si>
  <si>
    <t>2.0</t>
  </si>
  <si>
    <t>False</t>
  </si>
  <si>
    <t>{89b119d2-bae5-49ce-9dc8-137debb78936}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</si>
  <si>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</si>
  <si>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</si>
  <si>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</si>
  <si>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</si>
  <si>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</si>
  <si>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</si>
  <si>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</si>
  <si>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</si>
  <si>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08/2020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</si>
  <si>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</si>
  <si>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</si>
  <si>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Vodozádržné opatrenia v meste Nemšová - ZŠ Janka Palu 2</t>
  </si>
  <si>
    <t>JKSO:</t>
  </si>
  <si>
    <t>KS:</t>
  </si>
  <si>
    <t>Miesto:</t>
  </si>
  <si>
    <t>Mesto Nemšová</t>
  </si>
  <si>
    <t>Dátum:</t>
  </si>
  <si>
    <t>1. 8. 2020</t>
  </si>
  <si>
    <t>Objednávateľ:</t>
  </si>
  <si>
    <t>IČO:</t>
  </si>
  <si>
    <t>IČ DPH:</t>
  </si>
  <si>
    <t>Zhotoviteľ:</t>
  </si>
  <si>
    <t>Vyplň údaj</t>
  </si>
  <si>
    <t>Projektant:</t>
  </si>
  <si>
    <t>Bc. Róbert Malec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</si>
  <si>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</si>
  <si>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</si>
  <si>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</si>
  <si>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</si>
  <si>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</si>
  <si>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</si>
  <si>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</si>
  <si>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</si>
  <si>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</si>
  <si>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</si>
  <si>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</si>
  <si>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</si>
  <si>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</si>
  <si>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</si>
  <si>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</si>
  <si>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</si>
  <si>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</si>
  <si>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</si>
  <si>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</si>
  <si>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</si>
  <si>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</si>
  <si>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</si>
  <si>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</si>
  <si>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</si>
  <si>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</si>
  <si>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</si>
  <si>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</si>
  <si>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</si>
  <si>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</si>
  <si>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</si>
  <si>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</si>
  <si>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</si>
  <si>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</si>
  <si>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</si>
  <si>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</si>
  <si>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</si>
  <si>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</si>
  <si>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</si>
  <si>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</si>
  <si>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</si>
  <si>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</si>
  <si>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</si>
  <si>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</si>
  <si>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</si>
  <si>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</si>
  <si>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</si>
  <si>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</si>
  <si>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SO-01</t>
  </si>
  <si>
    <t>Výmena nepriepustných povrchov za priepustné povrchy s vododozádržnou funkciou</t>
  </si>
  <si>
    <t>STA</t>
  </si>
  <si>
    <t>1</t>
  </si>
  <si>
    <t>{91de49c9-82fd-435d-bf87-3c71b9418244}</t>
  </si>
  <si>
    <t>/</t>
  </si>
  <si>
    <t>Časť</t>
  </si>
  <si>
    <t>2</t>
  </si>
  <si>
    <t>###NOINSERT###</t>
  </si>
  <si>
    <t>D1</t>
  </si>
  <si>
    <t>Žľab do dažďového jazierka D1</t>
  </si>
  <si>
    <t>{3fb5e70f-48e7-43b3-9a37-655b459afbd0}</t>
  </si>
  <si>
    <t>D2</t>
  </si>
  <si>
    <t>Žľab do dažďového jazierka D2</t>
  </si>
  <si>
    <t>{f46d41b1-c3fd-464c-9d49-332abd71f1b3}</t>
  </si>
  <si>
    <t>ZS</t>
  </si>
  <si>
    <t>Zariadenie staveniska, ...</t>
  </si>
  <si>
    <t>{9a04d92d-5496-416c-b5c3-04182a39c8ed}</t>
  </si>
  <si>
    <t>SO-02</t>
  </si>
  <si>
    <t>Budovanie zberných systémov na zadržiavanie zrážkovej vody, nádrž č. 1</t>
  </si>
  <si>
    <t>{0398e0ff-669a-4262-8fde-d7168cd28986}</t>
  </si>
  <si>
    <t>SO 02.1</t>
  </si>
  <si>
    <t>Zberné systémy na zadržiavanie zrážkovej vody</t>
  </si>
  <si>
    <t>{67e85704-34da-453f-9a3d-074d664b6895}</t>
  </si>
  <si>
    <t>SO-02.2</t>
  </si>
  <si>
    <t>Elektroinštalácia</t>
  </si>
  <si>
    <t>{56892572-ab97-46ff-9ebb-b89468eb3a5c}</t>
  </si>
  <si>
    <t>SO-02.3</t>
  </si>
  <si>
    <t>Automatický zavlažovací systém</t>
  </si>
  <si>
    <t>{d555280b-d4ba-4521-b03c-0e92cd972782}</t>
  </si>
  <si>
    <t>{cebdb4db-350d-4377-939c-2050c40e330b}</t>
  </si>
  <si>
    <t>SO-03</t>
  </si>
  <si>
    <t>Budovanie zberných systémov na zadržiavanie zrážkovej vody, nádrž č. 2</t>
  </si>
  <si>
    <t>{cc2f1f7c-e4a5-44fc-93fa-38b8785d610c}</t>
  </si>
  <si>
    <t>SO 03.1</t>
  </si>
  <si>
    <t>{75ffafb3-42a4-400d-9896-e58a0cd81279}</t>
  </si>
  <si>
    <t>SO-03.2</t>
  </si>
  <si>
    <t>{428e0be4-dabb-41fe-85d9-29ae9b637889}</t>
  </si>
  <si>
    <t>SO-03.3</t>
  </si>
  <si>
    <t>{b16dfb65-0ab8-4061-a9e2-ff76d1177761}</t>
  </si>
  <si>
    <t>{175e6fad-3241-4b0a-9fde-c6f0621fbb1a}</t>
  </si>
  <si>
    <t>SO-04</t>
  </si>
  <si>
    <t>Budovanie zberných systémov na zadržiavanie zrážkovej vody, nádrž č. 3</t>
  </si>
  <si>
    <t>{cf497d23-4fdd-496d-9ea1-841c0ce8aa4e}</t>
  </si>
  <si>
    <t>SO 04.1</t>
  </si>
  <si>
    <t>{fcb018e7-baf5-4b6d-a5cd-1610f644e5ec}</t>
  </si>
  <si>
    <t>SO-04.2</t>
  </si>
  <si>
    <t>{3d57859a-7940-4531-b9ed-71b659a06aa1}</t>
  </si>
  <si>
    <t>SO-04.3</t>
  </si>
  <si>
    <t>{07f5fe67-5340-40ad-bcea-fa7880b45438}</t>
  </si>
  <si>
    <t>{8d73a1a2-7931-4ebf-ae1f-3e16b153d153}</t>
  </si>
  <si>
    <t>SO-05</t>
  </si>
  <si>
    <t>Budovanie zberných systémov na zadržiavanie zrážkovej vody, nádrž č. 4</t>
  </si>
  <si>
    <t>{fb317c39-73ca-434d-8b3c-6d379c2a5127}</t>
  </si>
  <si>
    <t>SO 05.1</t>
  </si>
  <si>
    <t>{85ca72e2-768a-4244-a3e6-30c94d75a142}</t>
  </si>
  <si>
    <t>SO-05.2</t>
  </si>
  <si>
    <t>{b969a445-9a45-49b4-b13a-45121b182c72}</t>
  </si>
  <si>
    <t>SO-05.3</t>
  </si>
  <si>
    <t>{d29f6d65-c7a1-48ab-9363-330e96ecf36f}</t>
  </si>
  <si>
    <t>{43412b3d-6ab9-4041-a401-29fdc0add306}</t>
  </si>
  <si>
    <t>SO-06</t>
  </si>
  <si>
    <t>Budovanie zberných systémov na zadržiavanie zrážkovej vody, nádrž č. 5</t>
  </si>
  <si>
    <t>{6dafeb6f-2b92-4b16-aa02-d89a1d6b27a4}</t>
  </si>
  <si>
    <t>SO 06.1</t>
  </si>
  <si>
    <t>{0cc535b8-315f-4543-946a-d1265d3bdd08}</t>
  </si>
  <si>
    <t>SO-06.2</t>
  </si>
  <si>
    <t>{a5dfad15-d194-427b-adce-fd3b32c160d2}</t>
  </si>
  <si>
    <t>SO-06.3</t>
  </si>
  <si>
    <t>{652c319f-999d-48f0-9332-fae7583ab7a6}</t>
  </si>
  <si>
    <t>{74c8aa3d-ee83-4519-a303-d606b7703a4d}</t>
  </si>
  <si>
    <t>SO-07</t>
  </si>
  <si>
    <t xml:space="preserve">Výmena nepriepustných povrchov za plochy zelene s funkčnou vegetáciou podporujúcou výpar </t>
  </si>
  <si>
    <t>{0441525b-941d-4aa6-91d0-6853c848404c}</t>
  </si>
  <si>
    <t>00</t>
  </si>
  <si>
    <t>Búracie práce</t>
  </si>
  <si>
    <t>{b3058bd6-82f3-468c-ad90-a61c390ad433}</t>
  </si>
  <si>
    <t>01</t>
  </si>
  <si>
    <t>Výkaz výmer</t>
  </si>
  <si>
    <t>{d3e69acb-241c-468f-b4fb-30cade178c74}</t>
  </si>
  <si>
    <t>02</t>
  </si>
  <si>
    <t>Zoznam rastlín</t>
  </si>
  <si>
    <t>{a1664f03-e2c1-4f47-bb5f-04a0f76f74df}</t>
  </si>
  <si>
    <t>{667fc353-2176-4395-89e5-c078ca7baf74}</t>
  </si>
  <si>
    <t>SO-08</t>
  </si>
  <si>
    <t>Budovanie bioretenčných systémov na zadržiavanie zrážkovej vody</t>
  </si>
  <si>
    <t>{ee3f775c-ae3d-49f8-958f-cbbd8a10bf32}</t>
  </si>
  <si>
    <t>{4d80d84b-d45f-4582-a9fb-fc43c5ef92e9}</t>
  </si>
  <si>
    <t>{18d5c65c-a4cb-499f-bc4c-189806fdb513}</t>
  </si>
  <si>
    <t>PK</t>
  </si>
  <si>
    <t>Podperná konštrukcia pre ťahavé rastliny</t>
  </si>
  <si>
    <t>{d79bed3a-de77-423e-b22f-514854928bd2}</t>
  </si>
  <si>
    <t>{ebc63c66-eb6b-4745-a02b-a702b4e0f615}</t>
  </si>
  <si>
    <t>SO-09</t>
  </si>
  <si>
    <t>Mobiliár</t>
  </si>
  <si>
    <t>{cd282d4d-45a8-4e1d-ac60-c09ed5424cfe}</t>
  </si>
  <si>
    <t>KRYCÍ LIST ROZPOČTU</t>
  </si>
  <si>
    <t>Objekt:</t>
  </si>
  <si>
    <t>SO-01 - Výmena nepriepustných povrchov za priepustné povrchy s vododozádržnou funkciou</t>
  </si>
  <si>
    <t>Ing. Pavol Pólya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</si>
  <si>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</si>
  <si>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</si>
  <si>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</si>
  <si>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</si>
  <si>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</si>
  <si>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</si>
  <si>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</si>
  <si>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</si>
  <si>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</si>
  <si>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</si>
  <si>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</si>
  <si>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</si>
  <si>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</si>
  <si>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</si>
  <si>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</si>
  <si>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</si>
  <si>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</si>
  <si>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</si>
  <si>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</si>
  <si>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</si>
  <si>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</si>
  <si>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</si>
  <si>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</si>
  <si>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</si>
  <si>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</si>
  <si>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</si>
  <si>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</si>
  <si>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</si>
  <si>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113107241.S</t>
  </si>
  <si>
    <t>Odstránenie krytu v ploche nad 200 m2 asfaltového, hr. vrstvy do 50 mm,  -0,09800t</t>
  </si>
  <si>
    <t>m2</t>
  </si>
  <si>
    <t>4</t>
  </si>
  <si>
    <t>-257067014</t>
  </si>
  <si>
    <t>VV</t>
  </si>
  <si>
    <t>1325,00*1,05</t>
  </si>
  <si>
    <t>Súčet</t>
  </si>
  <si>
    <t>113307231.S</t>
  </si>
  <si>
    <t>Odstránenie podkladu v ploche nad 200 m2 z betónu prostého, hr. vrstvy do 150 mm,  -0,22500t</t>
  </si>
  <si>
    <t>1697515992</t>
  </si>
  <si>
    <t>3</t>
  </si>
  <si>
    <t>122201102.S</t>
  </si>
  <si>
    <t>Odkopávka a prekopávka nezapažená v hornine 3, nad 100 do 1000 m3</t>
  </si>
  <si>
    <t>m3</t>
  </si>
  <si>
    <t>1479903636</t>
  </si>
  <si>
    <t>1391,25*0,2</t>
  </si>
  <si>
    <t>122201109.S</t>
  </si>
  <si>
    <t>Odkopávky a prekopávky nezapažené. Príplatok k cenám za lepivosť horniny 3</t>
  </si>
  <si>
    <t>-745669554</t>
  </si>
  <si>
    <t>5</t>
  </si>
  <si>
    <t>174201101.S</t>
  </si>
  <si>
    <t>Zásyp sypaninou bez zhutnenia pôvodnou zeminou okolo objektov do 100 m3</t>
  </si>
  <si>
    <t>1540423340</t>
  </si>
  <si>
    <t>(832,00*0,05)*1,10</t>
  </si>
  <si>
    <t>6</t>
  </si>
  <si>
    <t>166101102.S</t>
  </si>
  <si>
    <t>Prehodenie neuľahnutého výkopku z horniny 1 až 4 nad 100 do 1000 m3</t>
  </si>
  <si>
    <t>74966509</t>
  </si>
  <si>
    <t>278,25-45,760</t>
  </si>
  <si>
    <t>7</t>
  </si>
  <si>
    <t>167101102.S</t>
  </si>
  <si>
    <t>Nakladanie neuľahnutého výkopku z hornín tr.1-4 nad 100 do 1000 m3</t>
  </si>
  <si>
    <t>666167389</t>
  </si>
  <si>
    <t>8</t>
  </si>
  <si>
    <t>162501122.S</t>
  </si>
  <si>
    <t>Vodorovné premiestnenie výkopku po spevnenej ceste z horniny tr.1-4, nad 100 do 1000 m3 na vzdialenosť do 3000 m</t>
  </si>
  <si>
    <t>-354918417</t>
  </si>
  <si>
    <t>9</t>
  </si>
  <si>
    <t>162501123.S</t>
  </si>
  <si>
    <t>Vodorovné premiestnenie výkopku po spevnenej ceste z horniny tr.1-4, nad 100 do 1000 m3, príplatok k cene za každých ďalšich a začatých 1000 m</t>
  </si>
  <si>
    <t>-2113869600</t>
  </si>
  <si>
    <t>232,49*5 'Přepočítané koeficientom množstva</t>
  </si>
  <si>
    <t>10</t>
  </si>
  <si>
    <t>171101101.S</t>
  </si>
  <si>
    <t>Uloženie sypaniny na skládku</t>
  </si>
  <si>
    <t>-112078481</t>
  </si>
  <si>
    <t>11</t>
  </si>
  <si>
    <t>171209002.S</t>
  </si>
  <si>
    <t>Poplatok za skladovanie - zemina a kamenivo (17 05) ostatné</t>
  </si>
  <si>
    <t>t</t>
  </si>
  <si>
    <t>-1196857858</t>
  </si>
  <si>
    <t>232,49*1,77 'Přepočítané koeficientom množstva</t>
  </si>
  <si>
    <t>12</t>
  </si>
  <si>
    <t>181101102.r</t>
  </si>
  <si>
    <t>Úprava pláne v zárezoch v hornine 1-4 so zhutnením na Edef2&gt;20MPa</t>
  </si>
  <si>
    <t>1935482044</t>
  </si>
  <si>
    <t>1236,00*1,05</t>
  </si>
  <si>
    <t>Vodorovné konštrukcie</t>
  </si>
  <si>
    <t>13</t>
  </si>
  <si>
    <t>451577777.r</t>
  </si>
  <si>
    <t>Podklad pod stupnice z kameniva fr. 4-8 mm hr. do 30 mm</t>
  </si>
  <si>
    <t>-174402892</t>
  </si>
  <si>
    <t>14</t>
  </si>
  <si>
    <t>596911116.r</t>
  </si>
  <si>
    <t>Kladenie stupníc do lôžka v rov.-sv. do 1:5</t>
  </si>
  <si>
    <t>-1088719268</t>
  </si>
  <si>
    <t>15</t>
  </si>
  <si>
    <t>M</t>
  </si>
  <si>
    <t>5924600228.S</t>
  </si>
  <si>
    <t>Platňa betónová SEMMELROCK podvalová, rozmer 900x235x50 mm, povrch imitujúci drevo, antická hnedá</t>
  </si>
  <si>
    <t>ks</t>
  </si>
  <si>
    <t>703743879</t>
  </si>
  <si>
    <t>Komunikácie</t>
  </si>
  <si>
    <t>16</t>
  </si>
  <si>
    <t>564851111.r</t>
  </si>
  <si>
    <t>Podklad zo štrkodrviny fr.0-31,5 mm s rozprestretím a zhutnením, po zhutnení hr. 150 mm</t>
  </si>
  <si>
    <t>-39105644</t>
  </si>
  <si>
    <t>17</t>
  </si>
  <si>
    <t>564752111.S</t>
  </si>
  <si>
    <t>Podklad alebo kryt z kameniva hrubého drveného veľ. 32-63 mm s výplňovým kamenivom s rozprestretím po zhut.hr. 150 mm</t>
  </si>
  <si>
    <t>2046531610</t>
  </si>
  <si>
    <t>18</t>
  </si>
  <si>
    <t>596911144.r</t>
  </si>
  <si>
    <t>Kladenie betónovej zámkovej dlažby komunikácií pre peších hr. 60 mm nad 300 m2 so zhotovením lôžka z drveného kameniva fr. 4-8 mm hr. 40 mm s vyplnením škár svetlosivým kremičitým pieskom s dvojitým zhutnením</t>
  </si>
  <si>
    <t>-1025022590</t>
  </si>
  <si>
    <t>1236,00</t>
  </si>
  <si>
    <t>19</t>
  </si>
  <si>
    <t>59246001-SRk</t>
  </si>
  <si>
    <t>Dlažba betónová SEMMELROCK RETTANGO kombi EKO hrúbka 60 mm, rozmery 100x200 mm, sivo-hnedo-grafitová melírovaná</t>
  </si>
  <si>
    <t>-1762255630</t>
  </si>
  <si>
    <t>1236*1,02 'Přepočítané koeficientom množstva</t>
  </si>
  <si>
    <t>Ostatné konštrukcie a práce-búranie</t>
  </si>
  <si>
    <t>916561111.S</t>
  </si>
  <si>
    <t>Osadenie záhonového alebo parkového obrubníka betón., do lôžka z bet. pros. tr. C 12/15 s bočnou oporou</t>
  </si>
  <si>
    <t>m</t>
  </si>
  <si>
    <t>-83531361</t>
  </si>
  <si>
    <t>21</t>
  </si>
  <si>
    <t>5921700015.S</t>
  </si>
  <si>
    <t>Obrubník parkový betónový, lxšxv 1000x250x50 mm</t>
  </si>
  <si>
    <t>1078859657</t>
  </si>
  <si>
    <t>22</t>
  </si>
  <si>
    <t>919735112.S</t>
  </si>
  <si>
    <t>Rezanie existujúceho asfaltového krytu alebo podkladu hĺbky nad 50 do 100 mm</t>
  </si>
  <si>
    <t>1770344671</t>
  </si>
  <si>
    <t>8,0</t>
  </si>
  <si>
    <t>23</t>
  </si>
  <si>
    <t>979082111.S</t>
  </si>
  <si>
    <t>Vnútrostavenisková doprava sutiny a vybúraných hmôt do 10 m</t>
  </si>
  <si>
    <t>1398462963</t>
  </si>
  <si>
    <t>24</t>
  </si>
  <si>
    <t>979081111.S</t>
  </si>
  <si>
    <t>Odvoz sutiny a vybúraných hmôt na skládku do 1 km</t>
  </si>
  <si>
    <t>-77277177</t>
  </si>
  <si>
    <t>25</t>
  </si>
  <si>
    <t>979081121.S</t>
  </si>
  <si>
    <t>Odvoz sutiny a vybúraných hmôt na skládku za každý ďalší 1 km</t>
  </si>
  <si>
    <t>-814780080</t>
  </si>
  <si>
    <t>456,874*7 'Přepočítané koeficientom množstva</t>
  </si>
  <si>
    <t>29</t>
  </si>
  <si>
    <t>979089012.S</t>
  </si>
  <si>
    <t>Poplatok za skladovanie - betón, tehly, dlaždice (17 01) ostatné</t>
  </si>
  <si>
    <t>-1426486133</t>
  </si>
  <si>
    <t>26</t>
  </si>
  <si>
    <t>979089212.S</t>
  </si>
  <si>
    <t>Poplatok za skladovanie - bitúmenové zmesi, uholný decht, dechtové výrobky (17 03 ), ostatné</t>
  </si>
  <si>
    <t>1456653456</t>
  </si>
  <si>
    <t>27</t>
  </si>
  <si>
    <t>979089612.S</t>
  </si>
  <si>
    <t>Poplatok za skladovanie - iné odpady zo stavieb a demolácií (17 09), ostatné</t>
  </si>
  <si>
    <t>533710007</t>
  </si>
  <si>
    <t>99</t>
  </si>
  <si>
    <t>Presun hmôt HSV</t>
  </si>
  <si>
    <t>28</t>
  </si>
  <si>
    <t>998223011.S</t>
  </si>
  <si>
    <t>Presun hmôt pre pozemné komunikácie s krytom dláždeným (822 2.3, 822 5.3) akejkoľvek dĺžky objektu</t>
  </si>
  <si>
    <t>1286557618</t>
  </si>
  <si>
    <t>Časť:</t>
  </si>
  <si>
    <t>D1 - Žľab do dažďového jazierka D1</t>
  </si>
  <si>
    <t>Ing. Miloslav Remiš</t>
  </si>
  <si>
    <t>Bc. Miroslav Šeliga, Ing. Juraj Barčiak</t>
  </si>
  <si>
    <t xml:space="preserve">    1 - Zemné práce </t>
  </si>
  <si>
    <t xml:space="preserve">    9 - Ostatné konštrukcie</t>
  </si>
  <si>
    <t>HZS - Hodinové zúčtovacie sadzby</t>
  </si>
  <si>
    <t xml:space="preserve">Zemné práce </t>
  </si>
  <si>
    <t>131201109.S</t>
  </si>
  <si>
    <t>Hĺbenie nezapažených jám a zárezov. Príplatok za lepivosť horniny 3</t>
  </si>
  <si>
    <t>132201201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</si>
  <si>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</si>
  <si>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</si>
  <si>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</si>
  <si>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162501102</t>
  </si>
  <si>
    <t>Vodorovné premiestnenie výkopku po spevnenej ceste z horniny tr.1-4, do 100 m3 na vzdialenosť do 3000 m</t>
  </si>
  <si>
    <t>162501105</t>
  </si>
  <si>
    <t>Vodorovné premiestnenie výkopku po spevnenej ceste z horniny tr.1-4, do 100 m3, príplatok k cene za každých ďalšich a začatých 1000 m</t>
  </si>
  <si>
    <t>167101101</t>
  </si>
  <si>
    <t>Nakladanie neuľahnutého výkopku z hornín tr.1-4 do 100 m3</t>
  </si>
  <si>
    <t>Ostatné konštrukcie</t>
  </si>
  <si>
    <t>935111311.1</t>
  </si>
  <si>
    <t>Osadenie priekopového žľabu z betónových priekopových tvárnic   + betónový podklad + betonáž</t>
  </si>
  <si>
    <t>592270001800</t>
  </si>
  <si>
    <t>Tvárnica priekopová TBM 62-15, lxšxv 620x300x154,5(75) mm</t>
  </si>
  <si>
    <t>Pol151</t>
  </si>
  <si>
    <t>HAURATON RECYFIX STANDARD 150, trieda B 125, typ 0105  vrátane montáže</t>
  </si>
  <si>
    <t>998276101</t>
  </si>
  <si>
    <t>Presun hmôt.</t>
  </si>
  <si>
    <t>HZS</t>
  </si>
  <si>
    <t>Hodinové zúčtovacie sadzby</t>
  </si>
  <si>
    <t>HZS000111.1</t>
  </si>
  <si>
    <t>Pomocné stavebné práce</t>
  </si>
  <si>
    <t>hod</t>
  </si>
  <si>
    <t>262144</t>
  </si>
  <si>
    <t>P</t>
  </si>
  <si>
    <t>Poznámka k položke:_x000D_
d</t>
  </si>
  <si>
    <t>D2 - Žľab do dažďového jazierka D2</t>
  </si>
  <si>
    <t>ZS - Zariadenie staveniska, ...</t>
  </si>
  <si>
    <t>VRN - Vedľajšie rozpočtové náklady</t>
  </si>
  <si>
    <t>HZS000113p</t>
  </si>
  <si>
    <t>Stavebno montážne práce náročné ucelené - odborné...ostatné /ostatné práce potrebné  pri realizácií neocenené položkami predbežne/</t>
  </si>
  <si>
    <t>512</t>
  </si>
  <si>
    <t>425348415</t>
  </si>
  <si>
    <t>VRN</t>
  </si>
  <si>
    <t>Vedľajšie rozpočtové náklady</t>
  </si>
  <si>
    <t>000300012.S</t>
  </si>
  <si>
    <t>Geodetické práce - vykonávané pred výstavbou</t>
  </si>
  <si>
    <t>súb</t>
  </si>
  <si>
    <t>1024</t>
  </si>
  <si>
    <t>-497059052</t>
  </si>
  <si>
    <t>000300031.S</t>
  </si>
  <si>
    <t>Geodetické práce - vykonávané po výstavbe zameranie skutočného vyhotovenia stavby</t>
  </si>
  <si>
    <t>-1837696850</t>
  </si>
  <si>
    <t>000600024.k</t>
  </si>
  <si>
    <t>Zariadenie staveniska, vrátane vypratania, prichystania, oplotenia, uvedenia do pôvodného stavu, dočasného dopravného značenia po stavenisku, POV ... (komplet)</t>
  </si>
  <si>
    <t>súb.</t>
  </si>
  <si>
    <t>2130870756</t>
  </si>
  <si>
    <t>001000033.S</t>
  </si>
  <si>
    <t>Inžinierska činnosť - skúšky a revízie zaťažkávacie skúšky</t>
  </si>
  <si>
    <t>-34953490</t>
  </si>
  <si>
    <t>SO-02 - Budovanie zberných systémov na zadržiavanie zrážkovej vody, nádrž č. 1</t>
  </si>
  <si>
    <t>SO 02.1 - Zberné systémy na zadržiavanie zrážkovej vody</t>
  </si>
  <si>
    <t xml:space="preserve">    8 - Rúrové vedenie</t>
  </si>
  <si>
    <t>OST - Ostatné</t>
  </si>
  <si>
    <t>131201101.1</t>
  </si>
  <si>
    <t>Výkop nezapaženej jamy v hornine 3, do 100 m3 (vsaky, AN)</t>
  </si>
  <si>
    <t>171201201</t>
  </si>
  <si>
    <t>Uloženie sypaniny na skládky do 100 m3</t>
  </si>
  <si>
    <t>171209002</t>
  </si>
  <si>
    <t>174101001</t>
  </si>
  <si>
    <t>Zásyp sypaninou so zhutnením jám, šachiet, rýh, zárezov alebo okolo objektov do 100 m3</t>
  </si>
  <si>
    <t>Pol152</t>
  </si>
  <si>
    <t>Zásyp sypaninou so z keramzitu</t>
  </si>
  <si>
    <t>175101102.S</t>
  </si>
  <si>
    <t>Obsyp potrubia sypaninou z vhodných hornín 1 až 4 s prehodením sypaniny</t>
  </si>
  <si>
    <t>Pol153</t>
  </si>
  <si>
    <t>Keramzit L frakcia 10 - 20 mm</t>
  </si>
  <si>
    <t>583310002900</t>
  </si>
  <si>
    <t>Štrkopiesok frakcia 0-16 mm, STN EN 12620 + A1</t>
  </si>
  <si>
    <t>451572111</t>
  </si>
  <si>
    <t>Lôžko pod potrubie, stoky a drobné objekty, v otvorenom výkope z kameniva drobného ťaženého 0-4 mm</t>
  </si>
  <si>
    <t>30</t>
  </si>
  <si>
    <t>Rúrové vedenie</t>
  </si>
  <si>
    <t>230180010</t>
  </si>
  <si>
    <t>Montáž potrubia z plastických rúr PE, PP D x t 32 x 2.9</t>
  </si>
  <si>
    <t>32</t>
  </si>
  <si>
    <t>286130017000</t>
  </si>
  <si>
    <t>Rúra jednovrstvová SafeTech RC na pitnú vodu SDR11, 32x3,0x100 m, materiál: PE 100 RC, vratane tvaroviek</t>
  </si>
  <si>
    <t>34</t>
  </si>
  <si>
    <t>871326004</t>
  </si>
  <si>
    <t>Montáž kanalizačného PVC-U potrubia hladkého viacvrstvového DN 160</t>
  </si>
  <si>
    <t>36</t>
  </si>
  <si>
    <t>286110009900</t>
  </si>
  <si>
    <t>Rúra kanalizačná PVC-U gravitačná, hladká SN8 - KG, ML - viacvrstvová, DN 160, dĺ. 5 m</t>
  </si>
  <si>
    <t>38</t>
  </si>
  <si>
    <t>877326004</t>
  </si>
  <si>
    <t>Montáž kanalizačného PVC-U kolena DN 160</t>
  </si>
  <si>
    <t>40</t>
  </si>
  <si>
    <t>286510004400</t>
  </si>
  <si>
    <t>Koleno PVC-U, DN 160x45° hladká pre gravitačnú kanalizáciu KG potrubia</t>
  </si>
  <si>
    <t>42</t>
  </si>
  <si>
    <t>894170055.25m3</t>
  </si>
  <si>
    <t>Osadenie polyetylénového zásobníka na dažďovú vodu 42,0m3</t>
  </si>
  <si>
    <t>44</t>
  </si>
  <si>
    <t>AN1</t>
  </si>
  <si>
    <t>Podzemná nádrž CARAT XXL 42 m3</t>
  </si>
  <si>
    <t>46</t>
  </si>
  <si>
    <t>Poznámka k položke:_x000D_
Podzemná nádrž CARAT XXL 42 m3 s 2x otočným nadstavcom(360°) s piatimi dopájacími otvormi DN 150,4 ks rozperná vložka a 2 ks teleskopickým nadstavcom,ktorý umožní plynulé nastavenie od 750 - 1050 mm nad chrbtom nádrže s 5% skolonom vyrovnať nádrž do úrovne terénu. Nádrž je včítane filtračnej sady DN150, a ponorného tlakového čerpadla 1000E.</t>
  </si>
  <si>
    <t>724149101.S</t>
  </si>
  <si>
    <t>Montáž čerpadla vodovodného ponorného na pitnu vodu, bez potrubia a príslušenstva</t>
  </si>
  <si>
    <t>48</t>
  </si>
  <si>
    <t>894810009</t>
  </si>
  <si>
    <t>Montáž PP revíznej kanalizačnej šachty 600 do výšky šachty 2 m s roznášacím prstencom a poklopom</t>
  </si>
  <si>
    <t>50</t>
  </si>
  <si>
    <t>286610036900</t>
  </si>
  <si>
    <t>Šachtové dno s prítokom DN 160-T, ku kanalizačnej revíznej šachte 600, PP</t>
  </si>
  <si>
    <t>52</t>
  </si>
  <si>
    <t>286610045000</t>
  </si>
  <si>
    <t>Vlnovcová šachtová rúra kanalizačná 600, dĺžka 6 m, PP</t>
  </si>
  <si>
    <t>54</t>
  </si>
  <si>
    <t>286610046000</t>
  </si>
  <si>
    <t>Teleskopický adaptér A15 - C250 kN, ku kanalizačnej revíznej šachte 600, PVC-U</t>
  </si>
  <si>
    <t>56</t>
  </si>
  <si>
    <t>31</t>
  </si>
  <si>
    <t>592240009400</t>
  </si>
  <si>
    <t>Betónový roznášací prstenec 1100/680/150 ku kanalizačnej šachte 600/1000 NG</t>
  </si>
  <si>
    <t>58</t>
  </si>
  <si>
    <t>286710035900</t>
  </si>
  <si>
    <t>Gumové tesnenie šachtovej rúry 600 ku kanalizačnej revíznej šachte  600</t>
  </si>
  <si>
    <t>60</t>
  </si>
  <si>
    <t>33</t>
  </si>
  <si>
    <t>552410002300.S</t>
  </si>
  <si>
    <t>Poklop liatinový D400 priemer 600 mm</t>
  </si>
  <si>
    <t>62</t>
  </si>
  <si>
    <t>895970006</t>
  </si>
  <si>
    <t>Montáž vsakovacieho bloku inšpekčného  ECOBLOC Inspec Flex  vrátane geotextílie</t>
  </si>
  <si>
    <t>64</t>
  </si>
  <si>
    <t>35</t>
  </si>
  <si>
    <t>M002</t>
  </si>
  <si>
    <t>vsaky ECOBLOC Inspec Flex komplet dodavka (36ks)</t>
  </si>
  <si>
    <t>66</t>
  </si>
  <si>
    <t>893810111</t>
  </si>
  <si>
    <t>Osadenie ventilovej šachty hranatej z PP samonosnej plochy do 1,1 m2, svetlej hĺbky do 1,0 m</t>
  </si>
  <si>
    <t>68</t>
  </si>
  <si>
    <t>37</t>
  </si>
  <si>
    <t>A61483</t>
  </si>
  <si>
    <t>Ventilová šachta Rain Bird VB-MAX-H Premium šachta</t>
  </si>
  <si>
    <t>70</t>
  </si>
  <si>
    <t>K001</t>
  </si>
  <si>
    <t>vyzbroj sachty a dopojenie čerpadla (GK, tvarovky, filter, solenoid) D+M</t>
  </si>
  <si>
    <t>72</t>
  </si>
  <si>
    <t>39</t>
  </si>
  <si>
    <t>721242121.S</t>
  </si>
  <si>
    <t>Lapač strešných splavenín plastový univerzálny priamy DN 125</t>
  </si>
  <si>
    <t>74</t>
  </si>
  <si>
    <t>Presun hmôt pre rúrové vedenie hĺbené z rúr z plast., hmôt alebo sklolamin. v otvorenom výkope</t>
  </si>
  <si>
    <t>76</t>
  </si>
  <si>
    <t>OST</t>
  </si>
  <si>
    <t>Ostatné</t>
  </si>
  <si>
    <t>41</t>
  </si>
  <si>
    <t>K002</t>
  </si>
  <si>
    <t>prepravné náklady</t>
  </si>
  <si>
    <t>sub</t>
  </si>
  <si>
    <t>78</t>
  </si>
  <si>
    <t>K003</t>
  </si>
  <si>
    <t>napustenie nádrže vodou</t>
  </si>
  <si>
    <t>80</t>
  </si>
  <si>
    <t>SO-02.2 - Elektroinštalácia</t>
  </si>
  <si>
    <t>Jozef Hlobík</t>
  </si>
  <si>
    <t>91 - Montáž silnoprúdových rozvodov a zariadení</t>
  </si>
  <si>
    <t xml:space="preserve">    9110 - Káblové súbory,  ukončenie vodičov</t>
  </si>
  <si>
    <t xml:space="preserve">    9112 - Prístroje istiace</t>
  </si>
  <si>
    <t>M - Práce a dodávky M</t>
  </si>
  <si>
    <t xml:space="preserve">    21-M - Elektromontáže</t>
  </si>
  <si>
    <t xml:space="preserve">    46-M - Zemné práce pri extr.mont.prácach</t>
  </si>
  <si>
    <t>91</t>
  </si>
  <si>
    <t>Montáž silnoprúdových rozvodov a zariadení</t>
  </si>
  <si>
    <t>9110</t>
  </si>
  <si>
    <t>Káblové súbory,  ukončenie vodičov</t>
  </si>
  <si>
    <t>91100107030030</t>
  </si>
  <si>
    <t>Ukončenie vodičov v rozvádzač. vrátane zapojenia a vodičovej koncovky do 16 mm2</t>
  </si>
  <si>
    <t>222305070</t>
  </si>
  <si>
    <t>9112</t>
  </si>
  <si>
    <t>Prístroje istiace</t>
  </si>
  <si>
    <t>91120102023040</t>
  </si>
  <si>
    <t>Zvodiče prepätia kombinované triedy B + C</t>
  </si>
  <si>
    <t>1493500731</t>
  </si>
  <si>
    <t>358240000800</t>
  </si>
  <si>
    <t>Zvodič prepätia kombinovaný PO I 4 LCF 100kA 280V/25kA_x000D_
 B+C+D (KIWA kw_81.313)</t>
  </si>
  <si>
    <t>-364263267</t>
  </si>
  <si>
    <t>91120401010030</t>
  </si>
  <si>
    <t>Istič vzduchový jednopólový do 63 A</t>
  </si>
  <si>
    <t>1143972865</t>
  </si>
  <si>
    <t>131212101</t>
  </si>
  <si>
    <t>Hĺbenie jám do 10 m3 ručne v súdržných horninách tr. 3 pri prekopoch inžinierskych sietí</t>
  </si>
  <si>
    <t>-275135580</t>
  </si>
  <si>
    <t>Práce a dodávky M</t>
  </si>
  <si>
    <t>21-M</t>
  </si>
  <si>
    <t>Elektromontáže</t>
  </si>
  <si>
    <t>210010080</t>
  </si>
  <si>
    <t>Rúrka ohybná elektroinštalačná z HDPE, D 40 uložená voľne</t>
  </si>
  <si>
    <t>656633175</t>
  </si>
  <si>
    <t>286530129600</t>
  </si>
  <si>
    <t>Spojka nasúvacia HDPE DN 40, 02040 FA, čierna, KOPOS</t>
  </si>
  <si>
    <t>128</t>
  </si>
  <si>
    <t>537506091</t>
  </si>
  <si>
    <t>345710006210</t>
  </si>
  <si>
    <t>Chránička ohybná dvojplášťová korugovaná UV stabilná KOPOFLEX z HDPE čirna KF 09040 UVFA, D 40 mm, KOPOS</t>
  </si>
  <si>
    <t>-1392552844</t>
  </si>
  <si>
    <t>210010801</t>
  </si>
  <si>
    <t>Lišta elektroinštalačná z PVC 20x10, uložená pevne, vkladacia</t>
  </si>
  <si>
    <t>-1063823183</t>
  </si>
  <si>
    <t>345750059133</t>
  </si>
  <si>
    <t>Kryt koncový pre lištu LHD 20x10 mm, KOPOS</t>
  </si>
  <si>
    <t>15063030</t>
  </si>
  <si>
    <t>345750060230</t>
  </si>
  <si>
    <t>Kryt ohybový pre lištu LHD 20x10 mm, KOPOS</t>
  </si>
  <si>
    <t>270181894</t>
  </si>
  <si>
    <t>345750061439</t>
  </si>
  <si>
    <t>Kryt roh vnútorný pre lištu LHD 20x10 mm, KOPOS</t>
  </si>
  <si>
    <t>1828045593</t>
  </si>
  <si>
    <t>345750062028</t>
  </si>
  <si>
    <t>Kryt roh vonkajší pre lištu LHD 20x10 mm, KOPOS</t>
  </si>
  <si>
    <t>230562199</t>
  </si>
  <si>
    <t>345750062630</t>
  </si>
  <si>
    <t>Kryt spojovací pre lištu LHD 20x10 mm, KOPOS</t>
  </si>
  <si>
    <t>766819700</t>
  </si>
  <si>
    <t>345750064600</t>
  </si>
  <si>
    <t>Lišta hranatá z PVC, LHD 20X10 mm, KOPOS</t>
  </si>
  <si>
    <t>763350968</t>
  </si>
  <si>
    <t>210120404</t>
  </si>
  <si>
    <t>Istič vzduchový trojpólový do 63 A</t>
  </si>
  <si>
    <t>-1605438312</t>
  </si>
  <si>
    <t>358220046200</t>
  </si>
  <si>
    <t>Istič TX3 3P, charakteristika B, 20 A, 10000 A/10 kA, 3 moduly, LEGRAND</t>
  </si>
  <si>
    <t>94006644</t>
  </si>
  <si>
    <t>210120410</t>
  </si>
  <si>
    <t>Prúdové chrániče dvojpólové 16 - 80 A</t>
  </si>
  <si>
    <t>-497343451</t>
  </si>
  <si>
    <t>358230015000</t>
  </si>
  <si>
    <t>Prúdový chránič TX3 2P, 40 A, 30 mA, typ HPI, 2 moduly, LEGRAND</t>
  </si>
  <si>
    <t>-1702919811</t>
  </si>
  <si>
    <t>210161011</t>
  </si>
  <si>
    <t>Elektromer trojfázový na priame pripojenie</t>
  </si>
  <si>
    <t>1632661815</t>
  </si>
  <si>
    <t>389810000500</t>
  </si>
  <si>
    <t>Elektromer digitálny LE-03 d 3x230/400V, 100A</t>
  </si>
  <si>
    <t>-478792050</t>
  </si>
  <si>
    <t>210220252</t>
  </si>
  <si>
    <t>Svorka FeZn odbočovacia spojovacia SR01-02</t>
  </si>
  <si>
    <t>-192468913</t>
  </si>
  <si>
    <t>354410000400</t>
  </si>
  <si>
    <t>Svorka FeZn odbočovacia spojovacia označenie SR 01</t>
  </si>
  <si>
    <t>-2064721821</t>
  </si>
  <si>
    <t>210222020</t>
  </si>
  <si>
    <t>Uzemňovacie vedenie v zemi FeZn vrátane izolácie spojov, pre vonkajšie práce</t>
  </si>
  <si>
    <t>238640578</t>
  </si>
  <si>
    <t>354410058800</t>
  </si>
  <si>
    <t>Pásovina uzemňovacia FeZn 30 x 4 mm</t>
  </si>
  <si>
    <t>kg</t>
  </si>
  <si>
    <t>78608796</t>
  </si>
  <si>
    <t>210800017</t>
  </si>
  <si>
    <t>Vodič medený uložený v rúrke CYY 450/750  10mm2</t>
  </si>
  <si>
    <t>-1126585627</t>
  </si>
  <si>
    <t>341110011500</t>
  </si>
  <si>
    <t>Vodič medený CY 10 mm2 green/yelow</t>
  </si>
  <si>
    <t>1902696614</t>
  </si>
  <si>
    <t>210800122</t>
  </si>
  <si>
    <t>Kábel medený uložený voľne CYKY 450/750 V 5x6</t>
  </si>
  <si>
    <t>-700865734</t>
  </si>
  <si>
    <t>341110002200</t>
  </si>
  <si>
    <t>Kábel medený CYKY 5x6 mm2</t>
  </si>
  <si>
    <t>1499134465</t>
  </si>
  <si>
    <t>PM-1</t>
  </si>
  <si>
    <t xml:space="preserve">Podružný materiál </t>
  </si>
  <si>
    <t>%</t>
  </si>
  <si>
    <t>2008474925</t>
  </si>
  <si>
    <t>266,666666666667*0,03 "Přepočítané koeficientom množstva</t>
  </si>
  <si>
    <t>46-M</t>
  </si>
  <si>
    <t>Zemné práce pri extr.mont.prácach</t>
  </si>
  <si>
    <t>460010012</t>
  </si>
  <si>
    <t>Vytýčenie trasy vonkajšieho silového vedenia,v prehľadnom teréne vedenie VN</t>
  </si>
  <si>
    <t>km</t>
  </si>
  <si>
    <t>2005673088</t>
  </si>
  <si>
    <t>460120002</t>
  </si>
  <si>
    <t>Zásyp jamy so zhutnením a s úpravou povrchu, zemina triedy 3 - 4</t>
  </si>
  <si>
    <t>-309506720</t>
  </si>
  <si>
    <t>460200163</t>
  </si>
  <si>
    <t>Hĺbenie káblovej ryhy 35 cm širokej a 80 cm hlbokej, v zemine triedy 3</t>
  </si>
  <si>
    <t>1052864768</t>
  </si>
  <si>
    <t>460420021</t>
  </si>
  <si>
    <t>Zriadenie, rekonšt. káblového lôžka z piesku bez zakrytia, v ryhe šír. do 65 cm, hrúbky vrstvy 5 cm</t>
  </si>
  <si>
    <t>955036458</t>
  </si>
  <si>
    <t>581520000200</t>
  </si>
  <si>
    <t>Piesok zlievarenský praný hrubý</t>
  </si>
  <si>
    <t>115657936</t>
  </si>
  <si>
    <t>35*0,052 "Přepočítané koeficientom množstva</t>
  </si>
  <si>
    <t>460490012</t>
  </si>
  <si>
    <t>Rozvinutie a uloženie výstražnej fólie z PVC do ryhy,šírka 33 cm</t>
  </si>
  <si>
    <t>1083789564</t>
  </si>
  <si>
    <t>2830002000</t>
  </si>
  <si>
    <t>Fólia červená v m</t>
  </si>
  <si>
    <t>1951264769</t>
  </si>
  <si>
    <t>460620013</t>
  </si>
  <si>
    <t>Proviz. úprava terénu v zemine tr. 3, aby nerovnosti terénu neboli väčšie ako 2 cm od vodor.hladiny</t>
  </si>
  <si>
    <t>1162581974</t>
  </si>
  <si>
    <t>SO-02.3 - Automatický zavlažovací systém</t>
  </si>
  <si>
    <t>Bc. Richard Crkoň</t>
  </si>
  <si>
    <t>D1 - Práce a dodávky M</t>
  </si>
  <si>
    <t xml:space="preserve">    M - Ovládacia jednotka SMW 2020</t>
  </si>
  <si>
    <t xml:space="preserve">    D2 - Dispečérske pracovisko</t>
  </si>
  <si>
    <t xml:space="preserve">    VRN - Vedľajšie rozpočtové náklady</t>
  </si>
  <si>
    <t xml:space="preserve">    D3 - Rezervy na prevádzku</t>
  </si>
  <si>
    <t>ZP1</t>
  </si>
  <si>
    <t>Vyhĺbenie ryhy pre PE potrubie</t>
  </si>
  <si>
    <t>ZP2</t>
  </si>
  <si>
    <t>Zásyp ryhy pre PE potrubie</t>
  </si>
  <si>
    <t>ZP3</t>
  </si>
  <si>
    <t>Vyhĺbenie ryhy pre kvapkové potrubie</t>
  </si>
  <si>
    <t>ZP4</t>
  </si>
  <si>
    <t>Zásyp ryhy pre kvapkové potrubie</t>
  </si>
  <si>
    <t>ZP5</t>
  </si>
  <si>
    <t>Výkop pre postrekovač a výškové osadenie</t>
  </si>
  <si>
    <t>ZP6</t>
  </si>
  <si>
    <t>Výkop pre ventilové šachtice</t>
  </si>
  <si>
    <t>ZP7</t>
  </si>
  <si>
    <t>Zásyp pre ventilové šachtice</t>
  </si>
  <si>
    <t>07.01.07</t>
  </si>
  <si>
    <t>Výkop pre riadiacu jednotku SMW 2020 (vrátane odovozu a likvidácie prebytočnej zeminy)</t>
  </si>
  <si>
    <t>kpl</t>
  </si>
  <si>
    <t>07.01.06</t>
  </si>
  <si>
    <t>Zásyp zeminou a makadamom pre riadiacu jednotku SMW 2020 (vrátane zhutnenia po vrstvách)</t>
  </si>
  <si>
    <t>ZP10</t>
  </si>
  <si>
    <t>Výkop pre IRC káble</t>
  </si>
  <si>
    <t>ZP11</t>
  </si>
  <si>
    <t>Zásyp pre IRC káble</t>
  </si>
  <si>
    <t>RV1</t>
  </si>
  <si>
    <t>D+M Potrubie HD-PE 100 32 x 2 mm PN 10 (100m)</t>
  </si>
  <si>
    <t>RV2</t>
  </si>
  <si>
    <t>D+M Tvarovky (25% z ceny potrubia)</t>
  </si>
  <si>
    <t>eur</t>
  </si>
  <si>
    <t>RV3</t>
  </si>
  <si>
    <t>D+M Potrubie LD-PE 40 32 x 3 mm PN 6 (100m)</t>
  </si>
  <si>
    <t>RV4</t>
  </si>
  <si>
    <t>RV5</t>
  </si>
  <si>
    <t>D+M Kvapkovacie potrubie Rain Bird RB Dripline 2,3l 50cm (100m)</t>
  </si>
  <si>
    <t>RV6</t>
  </si>
  <si>
    <t>D+M Spojovacie potrubie Rain Bird</t>
  </si>
  <si>
    <t>RV8</t>
  </si>
  <si>
    <t>D+M Koleno na PE potrubie 32 x 1‘‘ Vonkajší závit</t>
  </si>
  <si>
    <t>RV9</t>
  </si>
  <si>
    <t>D+M Prepierateľný predfilter PX 60</t>
  </si>
  <si>
    <t>RV10</t>
  </si>
  <si>
    <t>D+M Prechodka na PE potrubie 32 x 1‘‘ Vonkajší závit</t>
  </si>
  <si>
    <t>RV11</t>
  </si>
  <si>
    <t>D+M Snímač tlaku JOHNSON CONTROLS P100AC-2C</t>
  </si>
  <si>
    <t>RV12</t>
  </si>
  <si>
    <t>D+M Dvojitá vsuvka M/F 3/4“ x 1/4“</t>
  </si>
  <si>
    <t>RV13</t>
  </si>
  <si>
    <t>D+M Adaptér 1´´ na záhradnú hadicu</t>
  </si>
  <si>
    <t>RV14</t>
  </si>
  <si>
    <t>D+M Spojka POWAIR 0260 1/4" s prechodkou</t>
  </si>
  <si>
    <t>RV15</t>
  </si>
  <si>
    <t>D+M T-kus na PE potrubie 32 x 3/4‘‘ Vonkajší závit</t>
  </si>
  <si>
    <t>RV16</t>
  </si>
  <si>
    <t>D+M Závlahový elektroventil Rain Bird 100-DVF</t>
  </si>
  <si>
    <t>RV17</t>
  </si>
  <si>
    <t>D+M Guľový ventil 1‘‘ MF páka - kov vnútorný 1´´</t>
  </si>
  <si>
    <t>RV18</t>
  </si>
  <si>
    <t>D+M Guľový ventil 1‘‘ FF páka - plast vnútorný 1´´</t>
  </si>
  <si>
    <t>RV19</t>
  </si>
  <si>
    <t>D+M Rýchlospojka vzduchová vsuvka s vonkajším závitom mosadzná, poniklovaná, G1/2</t>
  </si>
  <si>
    <t>RV20</t>
  </si>
  <si>
    <t>D+M Holendrová zátka Rain Bird RB1348-010</t>
  </si>
  <si>
    <t>RV21</t>
  </si>
  <si>
    <t>D+M Holendrový 3T-kus Rain Bird RB1301-310</t>
  </si>
  <si>
    <t>RV23</t>
  </si>
  <si>
    <t>D+M Teflónova niť Tangit (80)</t>
  </si>
  <si>
    <t>RV24</t>
  </si>
  <si>
    <t>D+M Postrekovač / zavlažovač Rain Bird 1804 /</t>
  </si>
  <si>
    <t>426.5006</t>
  </si>
  <si>
    <t>D+M Spojka Connecto svonkajším závitom 32x1/2´´</t>
  </si>
  <si>
    <t>426.5004</t>
  </si>
  <si>
    <t>D+M Rotačná tryska Rain Bird R-VAN 14 - 2,4-4,6 m</t>
  </si>
  <si>
    <t>426.5004.1</t>
  </si>
  <si>
    <t>D+M Rotačná tryska Rain Bird R-VAN 14 - 360 2,4-4,6 m</t>
  </si>
  <si>
    <t>426.5006.1</t>
  </si>
  <si>
    <t>D+M Rotačná tryska Rain Bird R-VAN 24 - 360 5,2-7,3 m</t>
  </si>
  <si>
    <t>426.5006.2</t>
  </si>
  <si>
    <t>D+M Rotačná tryska Rain Bird R-VAN 24 - 5,2-7,3 m</t>
  </si>
  <si>
    <t>RV26</t>
  </si>
  <si>
    <t>D+M Nástrčný T-kus na kvapkovacie potrubie 16mm</t>
  </si>
  <si>
    <t>RV27</t>
  </si>
  <si>
    <t>D+M Nástrčná spojka na kvapkovacie potrubie 16mm</t>
  </si>
  <si>
    <t>RV28</t>
  </si>
  <si>
    <t>D+M Nástrčná zátka na kvapkovacie potrubie 16mm</t>
  </si>
  <si>
    <t>82</t>
  </si>
  <si>
    <t>RV29</t>
  </si>
  <si>
    <t>D+M Zemný úchyt / klinec na kvapkovacie potrubie</t>
  </si>
  <si>
    <t>84</t>
  </si>
  <si>
    <t>43</t>
  </si>
  <si>
    <t>RV30</t>
  </si>
  <si>
    <t>D+M Nástrčný ventilček s 3/4‘ VNZ na kvapkovacie potrubie</t>
  </si>
  <si>
    <t>86</t>
  </si>
  <si>
    <t>RV31</t>
  </si>
  <si>
    <t>D+M Prechodka na PE potrubie 32 x 3/4‘‘ Vonkajší závit</t>
  </si>
  <si>
    <t>88</t>
  </si>
  <si>
    <t>45</t>
  </si>
  <si>
    <t>RV32</t>
  </si>
  <si>
    <t>D+M Teflónová páska 1/2‘‘ x 12 m</t>
  </si>
  <si>
    <t>90</t>
  </si>
  <si>
    <t>RV33</t>
  </si>
  <si>
    <t>D+M Ventilová šachta Rain Bird VB-MAX-H Premium šachta</t>
  </si>
  <si>
    <t>92</t>
  </si>
  <si>
    <t>47</t>
  </si>
  <si>
    <t>426810018900</t>
  </si>
  <si>
    <t>Kompresor 100 l 1500 W 230 V V2</t>
  </si>
  <si>
    <t>94</t>
  </si>
  <si>
    <t>998313011.r</t>
  </si>
  <si>
    <t>Presun hmôt pre závlahy potrubím</t>
  </si>
  <si>
    <t>564162795</t>
  </si>
  <si>
    <t>Ovládacia jednotka SMW 2020</t>
  </si>
  <si>
    <t>49</t>
  </si>
  <si>
    <t>SMW1</t>
  </si>
  <si>
    <t>OMOS_RJ6_SMW</t>
  </si>
  <si>
    <t>96</t>
  </si>
  <si>
    <t>SMW2</t>
  </si>
  <si>
    <t>materiál (skrina RZ,ističe,stykače,svorky, káble...)</t>
  </si>
  <si>
    <t>98</t>
  </si>
  <si>
    <t>51</t>
  </si>
  <si>
    <t>SMW3</t>
  </si>
  <si>
    <t>kapilarový snímač hladiny 4-20mA - 6m</t>
  </si>
  <si>
    <t>100</t>
  </si>
  <si>
    <t>SMW4</t>
  </si>
  <si>
    <t>snímač tlaku 4-20mA</t>
  </si>
  <si>
    <t>102</t>
  </si>
  <si>
    <t>53</t>
  </si>
  <si>
    <t>SMW5</t>
  </si>
  <si>
    <t>Snímač vonkajšej teploty</t>
  </si>
  <si>
    <t>104</t>
  </si>
  <si>
    <t>SMW6</t>
  </si>
  <si>
    <t>Dažďový senzor</t>
  </si>
  <si>
    <t>106</t>
  </si>
  <si>
    <t>55</t>
  </si>
  <si>
    <t>SMW7</t>
  </si>
  <si>
    <t>GSM Brána</t>
  </si>
  <si>
    <t>108</t>
  </si>
  <si>
    <t>SMW8</t>
  </si>
  <si>
    <t>montáž,oživenie,nastavenie,pripojenie</t>
  </si>
  <si>
    <t>110</t>
  </si>
  <si>
    <t>57</t>
  </si>
  <si>
    <t>SMW9</t>
  </si>
  <si>
    <t>Projektová dokumentácia a návody</t>
  </si>
  <si>
    <t>112</t>
  </si>
  <si>
    <t>SMW10</t>
  </si>
  <si>
    <t>Revízia MaR</t>
  </si>
  <si>
    <t>114</t>
  </si>
  <si>
    <t>59</t>
  </si>
  <si>
    <t>SMW11</t>
  </si>
  <si>
    <t>Uživateľský SW pre 1 x nádrž</t>
  </si>
  <si>
    <t>116</t>
  </si>
  <si>
    <t>Dispečérske pracovisko</t>
  </si>
  <si>
    <t>426810025200</t>
  </si>
  <si>
    <t>PC pripojené na Internet, W10,Office,LAN,HDMI,I5,HD500,16Gb</t>
  </si>
  <si>
    <t>118</t>
  </si>
  <si>
    <t>61</t>
  </si>
  <si>
    <t>426810025200.1</t>
  </si>
  <si>
    <t>PROMOTIC SCADA systém - Key,Char,Web,MySQL</t>
  </si>
  <si>
    <t>120</t>
  </si>
  <si>
    <t>Pol154</t>
  </si>
  <si>
    <t>Po spustení systému do prevádzky je potrebné zaškolenie obsluhy závlahy a riadiaceho pultu, dodávateľ riešenia zabezpečí online podporu riešenia počas udržateľnosti projektu.</t>
  </si>
  <si>
    <t>122</t>
  </si>
  <si>
    <t>63</t>
  </si>
  <si>
    <t>EM1</t>
  </si>
  <si>
    <t>D+M Vodotesný konektor Rain Bird DBRY-6</t>
  </si>
  <si>
    <t>124</t>
  </si>
  <si>
    <t>EM2</t>
  </si>
  <si>
    <t>D+M Kábel závlahový IRC 2x0,8 mm2, dĺ. 100 m</t>
  </si>
  <si>
    <t>126</t>
  </si>
  <si>
    <t>65</t>
  </si>
  <si>
    <t>EM3</t>
  </si>
  <si>
    <t>D+M Kábel závlahový IRC 3x0,8 mm2. dĺ. 100 m</t>
  </si>
  <si>
    <t>000400041.1</t>
  </si>
  <si>
    <t>Geodetické práce - porealizačné zameranie závlahového systému</t>
  </si>
  <si>
    <t>130</t>
  </si>
  <si>
    <t>D3</t>
  </si>
  <si>
    <t>Rezervy na prevádzku</t>
  </si>
  <si>
    <t>67</t>
  </si>
  <si>
    <t>426.0005</t>
  </si>
  <si>
    <t>D+M Kvapkovacie potrubie Rain Bird RB Dripline 2,3l 33cm 100m</t>
  </si>
  <si>
    <t>132</t>
  </si>
  <si>
    <t>426.0005.1</t>
  </si>
  <si>
    <t>134</t>
  </si>
  <si>
    <t>69</t>
  </si>
  <si>
    <t>426.2001</t>
  </si>
  <si>
    <t>136</t>
  </si>
  <si>
    <t>426.5001</t>
  </si>
  <si>
    <t>D+M Rotačná tryska Rain Bird R-VAN 14, 2,4m - 4,6m</t>
  </si>
  <si>
    <t>138</t>
  </si>
  <si>
    <t>71</t>
  </si>
  <si>
    <t>140</t>
  </si>
  <si>
    <t>142</t>
  </si>
  <si>
    <t>73</t>
  </si>
  <si>
    <t>144</t>
  </si>
  <si>
    <t>SO-03 - Budovanie zberných systémov na zadržiavanie zrážkovej vody, nádrž č. 2</t>
  </si>
  <si>
    <t>SO 03.1 - Zberné systémy na zadržiavanie zrážkovej vody</t>
  </si>
  <si>
    <t>877326028</t>
  </si>
  <si>
    <t>Montáž kanalizačnej PVC-U odbočky DN 160</t>
  </si>
  <si>
    <t>286510013600</t>
  </si>
  <si>
    <t>Odbočka 45° PVC-U, DN 160/160 hladká pre gravitačnú kanalizáciu KG potrubia</t>
  </si>
  <si>
    <t>Podzemná nádrž CARAT XXL 42 m3 s 2x otočným nadstavcom(360°) s piatimi dopájacími otvormi DN 150,4 ks rozperná vložka a 2 ks teleskopickým nadstavcom,ktorý umožní plynulé nastavenie od 750 - 1050 mm nad chrbtom nádrže s 5% skolonom vyrovnať nádrž do úrovn</t>
  </si>
  <si>
    <t>SO-03.2 - Elektroinštalácia</t>
  </si>
  <si>
    <t>1399158476</t>
  </si>
  <si>
    <t>-543243960</t>
  </si>
  <si>
    <t>-903304464</t>
  </si>
  <si>
    <t>779657088</t>
  </si>
  <si>
    <t>1530129600</t>
  </si>
  <si>
    <t>-344599853</t>
  </si>
  <si>
    <t>-1042906920</t>
  </si>
  <si>
    <t>383670782</t>
  </si>
  <si>
    <t>779370977</t>
  </si>
  <si>
    <t>-311538972</t>
  </si>
  <si>
    <t>-1324973736</t>
  </si>
  <si>
    <t>1148381345</t>
  </si>
  <si>
    <t>-543385638</t>
  </si>
  <si>
    <t>1901848692</t>
  </si>
  <si>
    <t>-1472442561</t>
  </si>
  <si>
    <t>-977762158</t>
  </si>
  <si>
    <t>46645939</t>
  </si>
  <si>
    <t>447470338</t>
  </si>
  <si>
    <t>-289402675</t>
  </si>
  <si>
    <t>289185825</t>
  </si>
  <si>
    <t>-789647267</t>
  </si>
  <si>
    <t>-2133864276</t>
  </si>
  <si>
    <t>1999244434</t>
  </si>
  <si>
    <t>45*0,052 "Přepočítané koeficientom množstva</t>
  </si>
  <si>
    <t>835195897</t>
  </si>
  <si>
    <t>752219067</t>
  </si>
  <si>
    <t>-1179682221</t>
  </si>
  <si>
    <t>SO-03.3 - Automatický zavlažovací systém</t>
  </si>
  <si>
    <t>07.01.01</t>
  </si>
  <si>
    <t>07.01.02</t>
  </si>
  <si>
    <t>07.01.03</t>
  </si>
  <si>
    <t>07.01.04</t>
  </si>
  <si>
    <t>07.01.05</t>
  </si>
  <si>
    <t>07.01.07.1</t>
  </si>
  <si>
    <t>07.01.06.1</t>
  </si>
  <si>
    <t>07.01.07.2</t>
  </si>
  <si>
    <t>07.01.06.2</t>
  </si>
  <si>
    <t>426.0001</t>
  </si>
  <si>
    <t>426.0002</t>
  </si>
  <si>
    <t>426.0003</t>
  </si>
  <si>
    <t>426.0004</t>
  </si>
  <si>
    <t>426.4002</t>
  </si>
  <si>
    <t>426.4003</t>
  </si>
  <si>
    <t>426.4005</t>
  </si>
  <si>
    <t>426.4005.1</t>
  </si>
  <si>
    <t>4268100153.1</t>
  </si>
  <si>
    <t>4268100153.1.1</t>
  </si>
  <si>
    <t>4268100153.1.2</t>
  </si>
  <si>
    <t>4268100153.1.3</t>
  </si>
  <si>
    <t>4268100153.1.4</t>
  </si>
  <si>
    <t>4268100153.1.5</t>
  </si>
  <si>
    <t>4268100153.1.6</t>
  </si>
  <si>
    <t>4268100153.1.7</t>
  </si>
  <si>
    <t>426.6001</t>
  </si>
  <si>
    <t>426.6001.1</t>
  </si>
  <si>
    <t>426.6002</t>
  </si>
  <si>
    <t>426.1001</t>
  </si>
  <si>
    <t>426.1003</t>
  </si>
  <si>
    <t>426.1004</t>
  </si>
  <si>
    <t>426.1005</t>
  </si>
  <si>
    <t>426.1002</t>
  </si>
  <si>
    <t>426.1008</t>
  </si>
  <si>
    <t>426810018900.1</t>
  </si>
  <si>
    <t>-1440761718</t>
  </si>
  <si>
    <t>426.3008</t>
  </si>
  <si>
    <t>426810025000</t>
  </si>
  <si>
    <t>426810025100</t>
  </si>
  <si>
    <t>426810025100.1</t>
  </si>
  <si>
    <t>426810025100.2</t>
  </si>
  <si>
    <t>426810025100.3</t>
  </si>
  <si>
    <t>426810025100.4</t>
  </si>
  <si>
    <t>426810025200.2</t>
  </si>
  <si>
    <t>426810025200.3</t>
  </si>
  <si>
    <t>426810025000.1</t>
  </si>
  <si>
    <t>SO-04 - Budovanie zberných systémov na zadržiavanie zrážkovej vody, nádrž č. 3</t>
  </si>
  <si>
    <t>SO 04.1 - Zberné systémy na zadržiavanie zrážkovej vody</t>
  </si>
  <si>
    <t>Osadenie polyetylénového zásobníka na dažďovú vodu 46,0m3</t>
  </si>
  <si>
    <t>Podzemná nádrž CARAT XXL 46 m3</t>
  </si>
  <si>
    <t>Poznámka k položke:_x000D_
Podzemná nádrž CARAT XXL 46 m3 s otočným nadstavcom(360°) s piatimi dopájacími otvormi DN 150,2 ks rozperná vložka a teleskopickým nadstavcom,ktorý umožní plynulé nastavenie od 750 - 1050 mm nad chrbtom nádrže s 5% skolonom vyrovnať nádrž do úrovne terénu. Nádrž je včítane filtračnej sady DN150, a ponorného tlakového čerpadla 1000E.</t>
  </si>
  <si>
    <t>SO-04.2 - Elektroinštalácia</t>
  </si>
  <si>
    <t>-1211334481</t>
  </si>
  <si>
    <t>-996990806</t>
  </si>
  <si>
    <t>1563561994</t>
  </si>
  <si>
    <t>314406601</t>
  </si>
  <si>
    <t>-1315502760</t>
  </si>
  <si>
    <t>-348243599</t>
  </si>
  <si>
    <t>-87012454</t>
  </si>
  <si>
    <t>174915559</t>
  </si>
  <si>
    <t>-1903417001</t>
  </si>
  <si>
    <t>1110013121</t>
  </si>
  <si>
    <t>648365318</t>
  </si>
  <si>
    <t>1208323395</t>
  </si>
  <si>
    <t>-1820838784</t>
  </si>
  <si>
    <t>-242216376</t>
  </si>
  <si>
    <t>-1602904485</t>
  </si>
  <si>
    <t>1782938945</t>
  </si>
  <si>
    <t>10654439</t>
  </si>
  <si>
    <t>885517053</t>
  </si>
  <si>
    <t>2106872037</t>
  </si>
  <si>
    <t>-1336007021</t>
  </si>
  <si>
    <t>855532004</t>
  </si>
  <si>
    <t>555336422</t>
  </si>
  <si>
    <t>10*0,052 "Přepočítané koeficientom množstva</t>
  </si>
  <si>
    <t>439720825</t>
  </si>
  <si>
    <t>1067509464</t>
  </si>
  <si>
    <t>-1405939410</t>
  </si>
  <si>
    <t>SO-04.3 - Automatický zavlažovací systém</t>
  </si>
  <si>
    <t>D+M Postrekovač / zavlažovač Rain Bird 5004/</t>
  </si>
  <si>
    <t>D+M Prechodka s vonkajším závitom 32x3/4´´</t>
  </si>
  <si>
    <t>D+M Rain Bird MPR 5000 sada trysiek 30ks (10x25´30´35´)</t>
  </si>
  <si>
    <t>-230540748</t>
  </si>
  <si>
    <t>SO-05 - Budovanie zberných systémov na zadržiavanie zrážkovej vody, nádrž č. 4</t>
  </si>
  <si>
    <t>SO 05.1 - Zberné systémy na zadržiavanie zrážkovej vody</t>
  </si>
  <si>
    <t>SO-05.2 - Elektroinštalácia</t>
  </si>
  <si>
    <t>1202394648</t>
  </si>
  <si>
    <t>-686627694</t>
  </si>
  <si>
    <t>-1562357526</t>
  </si>
  <si>
    <t>1503911195</t>
  </si>
  <si>
    <t>-567061579</t>
  </si>
  <si>
    <t>1430026831</t>
  </si>
  <si>
    <t>403886554</t>
  </si>
  <si>
    <t>225041103</t>
  </si>
  <si>
    <t>-1327280817</t>
  </si>
  <si>
    <t>-703493930</t>
  </si>
  <si>
    <t>1917623416</t>
  </si>
  <si>
    <t>446300350</t>
  </si>
  <si>
    <t>-357434777</t>
  </si>
  <si>
    <t>797028430</t>
  </si>
  <si>
    <t>669028296</t>
  </si>
  <si>
    <t>-403180298</t>
  </si>
  <si>
    <t>-1575314892</t>
  </si>
  <si>
    <t>-8410243</t>
  </si>
  <si>
    <t>2112479016</t>
  </si>
  <si>
    <t>1369994643</t>
  </si>
  <si>
    <t>633433562</t>
  </si>
  <si>
    <t>911807062</t>
  </si>
  <si>
    <t>50*0,052 "Přepočítané koeficientom množstva</t>
  </si>
  <si>
    <t>-1663827786</t>
  </si>
  <si>
    <t>814112163</t>
  </si>
  <si>
    <t>-474256967</t>
  </si>
  <si>
    <t>SO-05.3 - Automatický zavlažovací systém</t>
  </si>
  <si>
    <t>-27725262</t>
  </si>
  <si>
    <t>426810025100.5</t>
  </si>
  <si>
    <t>SO-06 - Budovanie zberných systémov na zadržiavanie zrážkovej vody, nádrž č. 5</t>
  </si>
  <si>
    <t>SO 06.1 - Zberné systémy na zadržiavanie zrážkovej vody</t>
  </si>
  <si>
    <t>SO-06.2 - Elektroinštalácia</t>
  </si>
  <si>
    <t>-741307540</t>
  </si>
  <si>
    <t>276362596</t>
  </si>
  <si>
    <t>-1831616933</t>
  </si>
  <si>
    <t>2106888531</t>
  </si>
  <si>
    <t>731464659</t>
  </si>
  <si>
    <t>1455557235</t>
  </si>
  <si>
    <t>1472824069</t>
  </si>
  <si>
    <t>210213125</t>
  </si>
  <si>
    <t>-1755802915</t>
  </si>
  <si>
    <t>-298881258</t>
  </si>
  <si>
    <t>-390803848</t>
  </si>
  <si>
    <t>-1932103597</t>
  </si>
  <si>
    <t>-19728148</t>
  </si>
  <si>
    <t>137320340</t>
  </si>
  <si>
    <t>341189641</t>
  </si>
  <si>
    <t>-403288298</t>
  </si>
  <si>
    <t>1406140440</t>
  </si>
  <si>
    <t>1421660680</t>
  </si>
  <si>
    <t>-528111083</t>
  </si>
  <si>
    <t>-17212993</t>
  </si>
  <si>
    <t>1614489815</t>
  </si>
  <si>
    <t>-1288239267</t>
  </si>
  <si>
    <t>60*0,052 "Přepočítané koeficientom množstva</t>
  </si>
  <si>
    <t>-925719051</t>
  </si>
  <si>
    <t>1403081661</t>
  </si>
  <si>
    <t>-716764892</t>
  </si>
  <si>
    <t>SO-06.3 - Automatický zavlažovací systém</t>
  </si>
  <si>
    <t>426.0005.2</t>
  </si>
  <si>
    <t>1068326449</t>
  </si>
  <si>
    <t>426810025200.4</t>
  </si>
  <si>
    <t>D+M Kábel závlahový IRC 4x0,8 mm2, dĺ. 100 m</t>
  </si>
  <si>
    <t xml:space="preserve">SO-07 - Výmena nepriepustných povrchov za plochy zelene s funkčnou vegetáciou podporujúcou výpar </t>
  </si>
  <si>
    <t>00 - Búracie práce</t>
  </si>
  <si>
    <t>-1866769316</t>
  </si>
  <si>
    <t>606,00*1,05</t>
  </si>
  <si>
    <t>-1274151669</t>
  </si>
  <si>
    <t>113206111.S</t>
  </si>
  <si>
    <t>Vytrhanie obrúb betónových, s vybúraním lôžka, z krajníkov alebo obrubníkov stojatých,  -0,14500t</t>
  </si>
  <si>
    <t>-76750973</t>
  </si>
  <si>
    <t>257,00</t>
  </si>
  <si>
    <t>795911759</t>
  </si>
  <si>
    <t>2079181389</t>
  </si>
  <si>
    <t>527828950</t>
  </si>
  <si>
    <t>243,79*7 'Přepočítané koeficientom množstva</t>
  </si>
  <si>
    <t>-1841015054</t>
  </si>
  <si>
    <t>-1408092152</t>
  </si>
  <si>
    <t>-1897656152</t>
  </si>
  <si>
    <t>01 - Výkaz výmer</t>
  </si>
  <si>
    <t>Ing. Katarína Gloneková</t>
  </si>
  <si>
    <t>2b - Prípravné práce a založenie kvitnúcej lúky na pôvodnej spevnenej ploche</t>
  </si>
  <si>
    <t>3b - Výsadba rastlinného materiálu na pôvodnej spevnenej ploche</t>
  </si>
  <si>
    <t>2b</t>
  </si>
  <si>
    <t>Prípravné práce a založenie kvitnúcej lúky na pôvodnej spevnenej ploche</t>
  </si>
  <si>
    <t>Pol1</t>
  </si>
  <si>
    <t>Chemické  odburinenie  pôdy  pred  založením  kultúry  alebo  trávnika  alebo  spevnených plôch výmery jednotlivo cez 20 m2 v rovine alebo na svahu do 1:5 postrekom naširoko</t>
  </si>
  <si>
    <t>111103401</t>
  </si>
  <si>
    <t>Odstránenie tŕstia, plazivého rastlinstva a bodľačia vyrezávaním tŕstia a palachu</t>
  </si>
  <si>
    <t>har</t>
  </si>
  <si>
    <t>111103203</t>
  </si>
  <si>
    <t>Kosenie s ponechaním na mieste vo vegetačnom období trávnatého porastu hustého</t>
  </si>
  <si>
    <t>185803101</t>
  </si>
  <si>
    <t>Zhrabanie  pokoseného  porastu  a  organic.   naplavenín  s  uložením na hromady a spálením po zaschnutí pokoseného porastu na vzdialenosť do 30 m od okraja hladiny divokého porastu</t>
  </si>
  <si>
    <t>Pol2</t>
  </si>
  <si>
    <t>Rozrušenie pôdy na hĺbku nad 50 do 150 mm v rovine alebo na svahu do 1:5</t>
  </si>
  <si>
    <t>Pol3</t>
  </si>
  <si>
    <t>Obrobenie pôdy kultivátorovaním v rovine alebo na svahu do 1:5</t>
  </si>
  <si>
    <t>Pol4</t>
  </si>
  <si>
    <t>Obrobenie pôdy smykovaním v rovine alebo na svahu do 1:5</t>
  </si>
  <si>
    <t>Pol5</t>
  </si>
  <si>
    <t>Obrobenie pôdy hrabaním v rovine alebo na svahu do 1:5</t>
  </si>
  <si>
    <t>Pol6</t>
  </si>
  <si>
    <t>Osivo kvitnúcej lúky "BAROKO" od agrostis s výsevom 4-6 g/m2</t>
  </si>
  <si>
    <t>Pol7</t>
  </si>
  <si>
    <t>Osivo kvitnúcej lúky "KARNEVAL" od agrostis s výsevom 4-6 g/m2</t>
  </si>
  <si>
    <t>Pol8</t>
  </si>
  <si>
    <t>Založenie  kvitnúcej lúky "BAROKO" na  pôde  vopred  pripravenej  s pokosením, naložením, odvozom odpadu do 20 km a so zložením lúčneho výsevom v rovine alebo na svahu v rovine do 1:5</t>
  </si>
  <si>
    <t>Pol9</t>
  </si>
  <si>
    <t>Založenie  kvitnúcej lúky "KARNEVAL" na  pôde  vopred  pripravenej  s pokosením, naložením, odvozom odpadu do 20 km a so zložením lúčneho výsevom v rovine alebo na svahu v rovine do 1:5</t>
  </si>
  <si>
    <t>Pol10</t>
  </si>
  <si>
    <t>Obrobenie pôdy valcovaním v rovine alebo na svahu do 1:5, 2x</t>
  </si>
  <si>
    <t>Pol11</t>
  </si>
  <si>
    <t>Hnojenie  pôdy  alebo  trávnika  s  rozprestrením  alebo  rozdelením  hnojiva  v  rovine  alebo  na svahu do 1:5 umelým hnojivom naširoko</t>
  </si>
  <si>
    <t>Pol12</t>
  </si>
  <si>
    <t>Hnojivo humac agro 200g/m2, v 5 kg balení</t>
  </si>
  <si>
    <t>Pol13</t>
  </si>
  <si>
    <t>Dovoz vody pre zálievku rastlín na vzdialenosť do 6000 m</t>
  </si>
  <si>
    <t>185804312</t>
  </si>
  <si>
    <t>Zaliatie rastlín vodou, plochy jednotlivo nad 20 m2</t>
  </si>
  <si>
    <t>Pol14</t>
  </si>
  <si>
    <t>Presun hmôt pre sadovnícke a krajinárske úpravy do 5000 m vodorovne bez zvislého presunu</t>
  </si>
  <si>
    <t>111103202</t>
  </si>
  <si>
    <t>Kosenie s ponechaním na mieste vo vegetačnom období trávnatého porastu stredne hustého 2x</t>
  </si>
  <si>
    <t>185803101.1</t>
  </si>
  <si>
    <t>Zhrabanie  pokoseného  porastu  a  organic.   naplavenín  s  uložením na hromady a spálením po zaschnutí pokoseného porastu na vzdialenosť do 30 m od okraja hladiny divokého porastu, 2x</t>
  </si>
  <si>
    <t>3b</t>
  </si>
  <si>
    <t>Výsadba rastlinného materiálu na pôvodnej spevnenej ploche</t>
  </si>
  <si>
    <t>Pol15</t>
  </si>
  <si>
    <t>Odstránenie  ruderálneho  porastu  mechanicky  s  naložením, odvozom zhrabkov do 20 km a so zložením v rovine alebo na svahu do 1:5</t>
  </si>
  <si>
    <t>121101001</t>
  </si>
  <si>
    <t xml:space="preserve">Odstránenie  ornice  alebo  lesnej  pôdy  s  vodorovným  premiestnením  na  hromady  v  mieste upotrebenia alebo na dočasné skládky so zložením na vzdialenosť do 50 m, hr. do 150mm ručne, (hĺbenie okrasných záhonov do 10 cm hĺbky so sklonom stien max. 5% </t>
  </si>
  <si>
    <t>Pol16</t>
  </si>
  <si>
    <t>Vytýčenie inžinierskych sietí pred začatím výsadbových prác</t>
  </si>
  <si>
    <t>kpl.</t>
  </si>
  <si>
    <t>Pol17</t>
  </si>
  <si>
    <t>Vytýčenie výsadieb</t>
  </si>
  <si>
    <t>Pol18</t>
  </si>
  <si>
    <t xml:space="preserve">Hĺbenie  jamiek  pre  vysadzovanie  rastlín  v  hornine  1  až  4  bez  výmeny  pôdy,  s prípadným naložením  prebytočných  výkopkov  na  dopravný  prostriedok,   odvozom na vzdialenosť do 20 km a so zložením v rovine alebo na svahu do 1:5 objemu do 0,01 </t>
  </si>
  <si>
    <t>Pol19</t>
  </si>
  <si>
    <t>Založenie  záhonu  pre  výsadbu  rastlín  s  urovnaním  a  s  prípadným  naložením  odpadu  na dopravný prostriedok, odvozom do 20 km a so zložením v rovine alebo na svahu do 1:5 v hornine 3</t>
  </si>
  <si>
    <t>Pol20</t>
  </si>
  <si>
    <t>výsadba cibuľovín</t>
  </si>
  <si>
    <t>Pol21</t>
  </si>
  <si>
    <t>hnojenie vysadených drevín - Silvamix forte vr. Hnojiva (stromy - 5x10g/ks, kry a popínavky - 2x10g/ks, popínavky a trvalky - 1x10g/ks)</t>
  </si>
  <si>
    <t>Pol22</t>
  </si>
  <si>
    <t>Mulčovanie  vysadených  rastlín  s  prípadným  naložením  odpadu  na  dopravný  prostried. , odvozom do 20km a so zložením pri hr. mulča nad 50 do 100 mm v rovine</t>
  </si>
  <si>
    <t>Pol23</t>
  </si>
  <si>
    <t>lomový štrk fr. 4-32 mm (lokálna hornina), hl. 7 cm</t>
  </si>
  <si>
    <t>Pol24</t>
  </si>
  <si>
    <t>Ošetrenie  vysadených  kvetín,   t.j. vypletie s prípadným odstránením odkvitnutých častí rastlín, s naložením odpadu na dopravný prostriedok, odvozom do 20 km a so zložením v rovine</t>
  </si>
  <si>
    <t>185804501</t>
  </si>
  <si>
    <t>Odburinenie  výsadieb  s  nakyprením, s prípadným naložením odpadu na dopravný prostriedok, odvozom do 20 km a so zložením v rovine záhonov kvetín, 7 x ročne</t>
  </si>
  <si>
    <t>02 - Zoznam rastlín</t>
  </si>
  <si>
    <t xml:space="preserve">D1 - </t>
  </si>
  <si>
    <t>Pol25</t>
  </si>
  <si>
    <t>Aquilegia alpina orlíček K9 záhonové trvalky</t>
  </si>
  <si>
    <t>Pol26</t>
  </si>
  <si>
    <t>Anemone sylvestris veternica 1L záhonové trvalky</t>
  </si>
  <si>
    <t>Pol27</t>
  </si>
  <si>
    <t>Bergenia 'Baby Doll' bergenia 1L záhonové trvalky</t>
  </si>
  <si>
    <t>Pol28</t>
  </si>
  <si>
    <t>Ajuga reptans "Burgundy Glow"   zbehovec plazivý K9 záhonové trvalky</t>
  </si>
  <si>
    <t>Pol29</t>
  </si>
  <si>
    <t>Euphorbia cyparissias "Clarice Howard" mliečnik  K9 záhonové trvalky</t>
  </si>
  <si>
    <t>Pol30</t>
  </si>
  <si>
    <t>Primula veris ´Cabrillo´ prvosienka K9 záhonové trvalky</t>
  </si>
  <si>
    <t>Pol31</t>
  </si>
  <si>
    <t>Paeonia lactiflora ´Sarah Bernhardt´ pivonka krovitá K13 záhonové trvalky</t>
  </si>
  <si>
    <t>Pol32</t>
  </si>
  <si>
    <t>Sedum telephium 'Matrona' rozchodník veľký K9 záhonové trvalky</t>
  </si>
  <si>
    <t>Pol33</t>
  </si>
  <si>
    <t>Salvia nemorosa `Adrian Weiss` šalvěj hajní K9 záhonové trvalky</t>
  </si>
  <si>
    <t>Pol34</t>
  </si>
  <si>
    <t>Centranthus ruber 'Coccineus' centrant červený K9 záhonové trvalky</t>
  </si>
  <si>
    <t>Pol35</t>
  </si>
  <si>
    <t>Geum tempest ´Scarlet´ kuklík 1L záhonové trvalky</t>
  </si>
  <si>
    <t>Pol36</t>
  </si>
  <si>
    <t>Erigeron karvinskianus erigeron 1L záhonové trvalky</t>
  </si>
  <si>
    <t>Pol37</t>
  </si>
  <si>
    <t>Campanula glomerata ´Dahumica´ zvonček  K9 záhonové trvalky</t>
  </si>
  <si>
    <t>Pol38</t>
  </si>
  <si>
    <t>Astilbe ´Snowstar´ astilba 1L záhonové trvalky</t>
  </si>
  <si>
    <t>Pol39</t>
  </si>
  <si>
    <t>Thymus x citriodorus ´Lemon´ dúška materina K 9 záhonové trvalky</t>
  </si>
  <si>
    <t>Pol40</t>
  </si>
  <si>
    <t>Phlomis russeliana sápa 1L záhonové trvalky</t>
  </si>
  <si>
    <t>Pol41</t>
  </si>
  <si>
    <t>Alchemilla mollis ´Auslese´ alchemilka  K9 záhonové trvalky</t>
  </si>
  <si>
    <t>Pol42</t>
  </si>
  <si>
    <t>Filipendula ulmaria ´Plena´ túžovbník 1L záhonové trvalky</t>
  </si>
  <si>
    <t>Pol43</t>
  </si>
  <si>
    <t>Geranium macrorrhizum´Spessart´ pakost  1L záhonové trvalky</t>
  </si>
  <si>
    <t>Pol44</t>
  </si>
  <si>
    <t>Verbascum nigrum divozel čierny 1L záhonové trvalky</t>
  </si>
  <si>
    <t>Pol45</t>
  </si>
  <si>
    <t>Festuca mairei kostrava 1L záhonové trvalky</t>
  </si>
  <si>
    <t>Pol46</t>
  </si>
  <si>
    <t>Anthemis x hybrida ´Sauce Hollandaise´ ruman K9 záhonové trvalky</t>
  </si>
  <si>
    <t>Pol47</t>
  </si>
  <si>
    <t>Origanum vulgare pamajorán obyčajný  K 9 záhonové trvalky</t>
  </si>
  <si>
    <t>Pol48</t>
  </si>
  <si>
    <t>Agastache rugosa ´Black adder´ agastache K 9 záhonové trvalky</t>
  </si>
  <si>
    <t>Pol49</t>
  </si>
  <si>
    <t>Thymus  praecox "Coccineus"  dúška materina K 9 záhonové trvalky</t>
  </si>
  <si>
    <t>Pol50</t>
  </si>
  <si>
    <t>Achillea 'Moonshine' rebríček K9 záhonové trvalky</t>
  </si>
  <si>
    <t>Pol51</t>
  </si>
  <si>
    <t>Hemerocallis flava ľaliovka 1-L záhonové trvalky</t>
  </si>
  <si>
    <t>Pol52</t>
  </si>
  <si>
    <t>Thymus  praecox "Albiflorus"  dúška materina K 9 záhonové trvalky</t>
  </si>
  <si>
    <t>Pol53</t>
  </si>
  <si>
    <t>Heuchera micrantha 'Palace Purple' heuchera K9 záhonové trvalky</t>
  </si>
  <si>
    <t>Pol54</t>
  </si>
  <si>
    <t>Calamagrostis acutiflora  'Karl Forester' smlz ostrokvetý K9 záhonové trvalky</t>
  </si>
  <si>
    <t>Pol55</t>
  </si>
  <si>
    <t>Ligularia przewalskii jazyčník 1L záhonové trvalky</t>
  </si>
  <si>
    <t>Pol56</t>
  </si>
  <si>
    <t>Calamintha nepeta ´Triumphator´ marulka K9 záhonové trvalky</t>
  </si>
  <si>
    <t>Pol57</t>
  </si>
  <si>
    <t>Artemisia arborescens ´Powis castle´ palina 1L záhonové trvalky</t>
  </si>
  <si>
    <t>Pol58</t>
  </si>
  <si>
    <t>Hypericum calycinum ľubovník kalíškatý K9 záhonové trvalky</t>
  </si>
  <si>
    <t>Pol59</t>
  </si>
  <si>
    <t>Rudbeckia fulgida `Goldsturm` rudbekia žiarivá K9 záhonové trvalky</t>
  </si>
  <si>
    <t>Pol60</t>
  </si>
  <si>
    <t>Echinacea paradoxa echinacea  1L záhonové trvalky</t>
  </si>
  <si>
    <t>Pol61</t>
  </si>
  <si>
    <t>Lythrum salicaria  vrbica vŕbolistá K9 záhonové trvalky</t>
  </si>
  <si>
    <t>Pol62</t>
  </si>
  <si>
    <t>Phygelius rectus ´African queen´ phygelius 1L záhonové trvalky</t>
  </si>
  <si>
    <t>Pol63</t>
  </si>
  <si>
    <t>Stachys monieri "Hummelo´ čistec K9 záhonové trvalky</t>
  </si>
  <si>
    <t>Pol64</t>
  </si>
  <si>
    <t>Aconitum napellus prilbica modrá 1L záhonové trvalky</t>
  </si>
  <si>
    <t>Pol65</t>
  </si>
  <si>
    <t>Persicaria amplexicaulis ´JS Calor´ horčiak 1L záhonové trvalky</t>
  </si>
  <si>
    <t>Pol66</t>
  </si>
  <si>
    <t>Boltonia asteroides ´Snowbank´ boltonia K9 záhonové trvalky</t>
  </si>
  <si>
    <t>Pol67</t>
  </si>
  <si>
    <t>Perovskia atriplicifolia 'Little Spire' perovskia hybridná  1L záhonové trvalky</t>
  </si>
  <si>
    <t>Pol68</t>
  </si>
  <si>
    <t>Eupatorium maculatum  `Atropurpureum` sadec škvrnitý K9 záhonové trvalky</t>
  </si>
  <si>
    <t>Pol69</t>
  </si>
  <si>
    <t>Molinia caerulea "Karl Foerster"  bezkolenec 1L záhonové trvalky</t>
  </si>
  <si>
    <t>Pol70</t>
  </si>
  <si>
    <t>Actaea ramosa ´Atropurpurea´ ploštičník strapcovitý 2L záhonové trvalky</t>
  </si>
  <si>
    <t>Pol71</t>
  </si>
  <si>
    <t>Anemone japonica ´Honorine Jobert´ veternica 1L záhonové trvalky</t>
  </si>
  <si>
    <t>Pol72</t>
  </si>
  <si>
    <t>Aster divaricatus ´Eastern Star´ astra 1L záhonové trvalky</t>
  </si>
  <si>
    <t>Pol73</t>
  </si>
  <si>
    <t>Crocus ´Cream Beauty´  krokus 10ks hniezdo</t>
  </si>
  <si>
    <t>Pol74</t>
  </si>
  <si>
    <t>Narcissus ´Topolino´ narcis 5ks hniezdo</t>
  </si>
  <si>
    <t>Pol75</t>
  </si>
  <si>
    <t>Puschkinia scilloides puškinia scilovitá 5ks hniezdo</t>
  </si>
  <si>
    <t>Pol76</t>
  </si>
  <si>
    <t>Tulipa fosteriana 'White Emperor' tulipán 5ks hniezdo</t>
  </si>
  <si>
    <t>Pol77</t>
  </si>
  <si>
    <t>Tulipa praestans Shogun tulipán 5ks hniezdo</t>
  </si>
  <si>
    <t>Pol78</t>
  </si>
  <si>
    <t>Allium ´Red Mohican´ cesnak okrasný 5ks hniezdo</t>
  </si>
  <si>
    <t>SO-08 - Budovanie bioretenčných systémov na zadržiavanie zrážkovej vody</t>
  </si>
  <si>
    <t>1 - Plošná príprava dažďového záhonu na vegetačnej ploche</t>
  </si>
  <si>
    <t>2a - Prípravné práce a založenie kvitnúcej lúky na vegetačnej ploche</t>
  </si>
  <si>
    <t>3a - Výsadba rastlinného materiálu na vegetačnej ploche</t>
  </si>
  <si>
    <t>4 - Prípravné práce a založenie trávobylinného trávnika na vegetačnej ploche</t>
  </si>
  <si>
    <t>Plošná príprava dažďového záhonu na vegetačnej ploche</t>
  </si>
  <si>
    <t>130101001</t>
  </si>
  <si>
    <t>Hĺbenie jám a rýh v obmedzenom (zastavanom) priestore do 30 m3 - ručne v horninách 1 a 2</t>
  </si>
  <si>
    <t>121101002</t>
  </si>
  <si>
    <t>Odstránenie  ornice  alebo  lesnej  pôdy  s  vodorovným  premiestnením  na  hromady  v  mieste upotrebenia alebo na dočasné skládky so zložením na vzdialenosť do 50 m, hr. nad 150 mm ručne (hĺbenie a modelácia dažďového záhonu do 60 cm hĺbky so sklonom st</t>
  </si>
  <si>
    <t>Nakladanie a prekladanie neuľahnutého výkopku nakladanie výkopku z hornín do 100 m3 1 až 4</t>
  </si>
  <si>
    <t>162401101</t>
  </si>
  <si>
    <t>Vodorovné  premiestnenie  výkopku  za  sucha,   pre všetky druhy dopravných prostriedkov bez naloženia výkopu, avšak so zložením bez rozhrnutia po spevnenej ceste, z horniny 1 až 4 na vzdialenosť nad 1000 do 1500 m</t>
  </si>
  <si>
    <t>Pol79</t>
  </si>
  <si>
    <t>pre dažďový záhon vhodnú zmes 50% piesku, 40% ílu a 10% kompostu (organická hmota) zmiešanú o mocnosti 30 cm, doprava, namiešanie, 20 m2</t>
  </si>
  <si>
    <t>2a</t>
  </si>
  <si>
    <t>Prípravné práce a založenie kvitnúcej lúky na vegetačnej ploche</t>
  </si>
  <si>
    <t>3a</t>
  </si>
  <si>
    <t>Výsadba rastlinného materiálu na vegetačnej ploche</t>
  </si>
  <si>
    <t>Pol80</t>
  </si>
  <si>
    <t>Pol81</t>
  </si>
  <si>
    <t>Hĺbenie  jamiek  pre  vysadzovanie  rastlín  v  hornine  1 až 4 s výmenou pôdy nad 50 do 100%, s prípadným  naložením  prebytočných  výkopkov  na  dopravný  prostriedok,   odvozom  na vzdialenosť do 20 km a so zložením v rovine alebo na svahu do 1:5 objem</t>
  </si>
  <si>
    <t>Pol82</t>
  </si>
  <si>
    <t>Výsadba dreviny s balom do vopred vyhĺbenej jamky so zaliatim v rovine alebo na svahu do 1:5 pri priemere balu nad  500 do  600 mm</t>
  </si>
  <si>
    <t>Pol83</t>
  </si>
  <si>
    <t>Zakotvenie  dreviny  troma  a  viac kolmi s ochranou proti poškodeniu kmeňa v mieste vzoprenia (výkres detailu) pri priemere kolov do 100 mm pri dĺžke kolov do 2 m  do 3 m</t>
  </si>
  <si>
    <t>Pol84</t>
  </si>
  <si>
    <t>Osadenie kolov k drevine s uviazaním, dĺžky kolov nad 2 do 3 m</t>
  </si>
  <si>
    <t>Pol85</t>
  </si>
  <si>
    <t>Zhotovenie obalu kmeňa a spodných častí konárov stromu z juty v dvoch vrstvách v rovine</t>
  </si>
  <si>
    <t>Pol86</t>
  </si>
  <si>
    <t>Mulčovanie  vysadených  rastlín  s  prípadným  naložením  odpadu  na  dopravný  prostried. , odvozom do 20km a so zložením pri hr. mulča nad 100 do 150 mm v rovine</t>
  </si>
  <si>
    <t>Pol87</t>
  </si>
  <si>
    <t xml:space="preserve">Hĺbenie  rýh  pre  vysadzovanie  rastlín  v  hornine  1  až  4  s výmenou 100% pôdy, s prípadným naložením  prebytočných  výkopkov  na  dopravný  prostriedok,   odvozom na vzdialenosť do 20 km a so zložením v rovine alebo na svahu do 1:5 šírky do 600 mm, </t>
  </si>
  <si>
    <t>Pol88</t>
  </si>
  <si>
    <t>Výsadba živého plota do vopred vyhĺbenej ryhy so zaliatim v rovine alebo na svahu do 1:5 z drevín bez balu</t>
  </si>
  <si>
    <t>Pol89</t>
  </si>
  <si>
    <t>Výsadba kríku a popínavky bez balu do vopred vyhĺbenej jamky so zaliatim v rovine výšky do 1 m</t>
  </si>
  <si>
    <t>Pol90</t>
  </si>
  <si>
    <t>Výsadba dreviny s balom do vopred vyhĺbenej jamky so zaliatim v rovine alebo na svahu do 1:5 pri priemere balu nad  400 do  500 mm ( presadené stromy)</t>
  </si>
  <si>
    <t>Pol91</t>
  </si>
  <si>
    <t>Pol92</t>
  </si>
  <si>
    <t>Pol93</t>
  </si>
  <si>
    <t>lomový štrk fr. 4-32 mm (lokálna hornina), hl. 7 cm (plocha okrasných záhonov a plocha dažďových záhonov 65 m2)</t>
  </si>
  <si>
    <t>75</t>
  </si>
  <si>
    <t>77</t>
  </si>
  <si>
    <t>Pol94</t>
  </si>
  <si>
    <t>Ošetrenie  vysadených  drevín,   t. j.   odburinenie  s  nakyprením  alebo  vypletie,   odstránenie poškodených  častí  dreviny  s prípadným zložením odpadu na hromady, naložením na dopravný prostriedok, odvozom do 20 km a so zložením solitérnych v rovine</t>
  </si>
  <si>
    <t>184806112</t>
  </si>
  <si>
    <t>Rez  stromov,   kríkov  alebo  ruží  s  premiestn.   odstránených  vetiev  na  vzdialenosť do 20m, uložením na hromady,naložením na dopravný prostriedok, odvozom do 20 km a so zložením presvetľovaním stromov netŕňových priemeru koruny nad 2 do 4 m</t>
  </si>
  <si>
    <t>79</t>
  </si>
  <si>
    <t>184806151</t>
  </si>
  <si>
    <t>Rez  stromov,   kríkov  alebo  ruží  s  premiestn.   odstránených  vetiev  na  vzdialenosť do 20m, uložením na hromady,naložením na dopravný prostriedok, odvozom do 20 km a so zložením presvetľovaním kríkov netŕňových priemeru koruny do 1,5 m</t>
  </si>
  <si>
    <t>184803112</t>
  </si>
  <si>
    <t>Rez  a  tvarovanie  živých  plotov  alebo  stien  so  zložením  odpadu  na hromady, naložením na dopravý prostriedok, odvozom do 20 km a so zložením, priamych výšky nad 0,8 do 1,5 m šírky do 1,0 m</t>
  </si>
  <si>
    <t>81</t>
  </si>
  <si>
    <t>184911111</t>
  </si>
  <si>
    <t>Znovuuviazanie dreviny jedným uviazaním k existujúcemu kolu</t>
  </si>
  <si>
    <t>Prípravné práce a založenie trávobylinného trávnika na vegetačnej ploche</t>
  </si>
  <si>
    <t>3.24</t>
  </si>
  <si>
    <t>Odstránenie stariny s naložením, odvozom odpadu do 20 km v rovine alebo na svahu do 1:5</t>
  </si>
  <si>
    <t>101</t>
  </si>
  <si>
    <t>Pol95</t>
  </si>
  <si>
    <t>Vodorovné  premiestnenie  mačiny  na  suchu, bez naloženia na dopravný prostriedok, avšak so zložením na vzdialenosť nad 1000 do 2000 m</t>
  </si>
  <si>
    <t>103</t>
  </si>
  <si>
    <t>Pol96</t>
  </si>
  <si>
    <t>Nakladanie mačiny zo skládky</t>
  </si>
  <si>
    <t>Pol97</t>
  </si>
  <si>
    <t>Uloženie a hrubé rozhrnutie výkopku bez zhutnenia v rovine alebo na svahu do 1:5</t>
  </si>
  <si>
    <t>105</t>
  </si>
  <si>
    <t>Pol98</t>
  </si>
  <si>
    <t>Obrobenie pôdy kultivátorovaním v rovine alebo na svahu do 1:5, 2x</t>
  </si>
  <si>
    <t>107</t>
  </si>
  <si>
    <t>185803201</t>
  </si>
  <si>
    <t>Povalcovanie trávnika v rovine</t>
  </si>
  <si>
    <t>109</t>
  </si>
  <si>
    <t>Pol99</t>
  </si>
  <si>
    <t>Osivo trávo bylinného trávnika RSM-2-4 od agrostis s výsevom 10-15 g/m2</t>
  </si>
  <si>
    <t>111</t>
  </si>
  <si>
    <t>Pol100</t>
  </si>
  <si>
    <t>Založenie  trávnika  na  pôde  vopred  pripravenej  s pokosením, naložením, odvozom odpadu do 20 km a so zložením parkového výsevom v rovine alebo na svahu v rovine do 1:5 (trávobylinného trávnika)</t>
  </si>
  <si>
    <t>146</t>
  </si>
  <si>
    <t>113</t>
  </si>
  <si>
    <t>148</t>
  </si>
  <si>
    <t>150</t>
  </si>
  <si>
    <t>115</t>
  </si>
  <si>
    <t>152</t>
  </si>
  <si>
    <t>154</t>
  </si>
  <si>
    <t>117</t>
  </si>
  <si>
    <t>156</t>
  </si>
  <si>
    <t>111104211</t>
  </si>
  <si>
    <t>Pokosenie  trávnika  s  prípadným  zhrabaním  a  naložením  zhrabkov na dopravný prostriedok, odvozom do 20 km a so zložením parkového v rovine alebo na svahu v rovine, 10x</t>
  </si>
  <si>
    <t>158</t>
  </si>
  <si>
    <t>119</t>
  </si>
  <si>
    <t>Pol101</t>
  </si>
  <si>
    <t>Ošetrenie  trávnika  bez  ohľadu  na  spôsob  založenia,  t.j. pokosenie so zhrabaním, naložením zhrabkov na dopravný prostriedok s odvozom do 20 km a so zložením v rovine alebo na svahu do 1:5, 2x</t>
  </si>
  <si>
    <t>160</t>
  </si>
  <si>
    <t>183406213</t>
  </si>
  <si>
    <t>Prerezanie trávnika bez prísevu trávneho semena</t>
  </si>
  <si>
    <t>162</t>
  </si>
  <si>
    <t>121</t>
  </si>
  <si>
    <t>183405311</t>
  </si>
  <si>
    <t>Prevzdušnenie trávnika bez pieskovania</t>
  </si>
  <si>
    <t>164</t>
  </si>
  <si>
    <t>185801101</t>
  </si>
  <si>
    <t>Zhrabanie  lístia  z  trávnikových  plôch  na  hromady,   s  naložením  na dopravný prostriedok, s odvozom do 20 km a so zložením v rovine vo vrstve do 50 mm</t>
  </si>
  <si>
    <t>166</t>
  </si>
  <si>
    <t>D1 - STROMY na vegetačnej ploche</t>
  </si>
  <si>
    <t>D2 - KRY na vegetačnej ploche</t>
  </si>
  <si>
    <t>D3 - POPÍNAVKY na vegetačnej ploche</t>
  </si>
  <si>
    <t>D4 - TRVALKY na vegetačnej ploche</t>
  </si>
  <si>
    <t>D5 - CIBUĽOVINY na vegetačnej ploche</t>
  </si>
  <si>
    <t>STROMY na vegetačnej ploche</t>
  </si>
  <si>
    <t>Pol102</t>
  </si>
  <si>
    <t>Cbe Carpinus betulus hrab obecný OK 16-20 cm; 2,5-3 m; bal viackmeň</t>
  </si>
  <si>
    <t>Pol103</t>
  </si>
  <si>
    <t>PRa Prunus avium čerešňa OK 12-16 cm; bal jednokmeň</t>
  </si>
  <si>
    <t>Pol104</t>
  </si>
  <si>
    <t>PYc Pyrus communis ´Konference´ hruška obyčajná OK 12-16 cm; bal jednokmeň</t>
  </si>
  <si>
    <t>Pol105</t>
  </si>
  <si>
    <t>Qur Quercus robur dub letný OK 18-20 cm; bal;  jednokmeň</t>
  </si>
  <si>
    <t>KRY na vegetačnej ploche</t>
  </si>
  <si>
    <t>Pol106</t>
  </si>
  <si>
    <t>Bda Buddleja davidii 'Pink Delight budleja ružová 80-100 cm; ko</t>
  </si>
  <si>
    <t>Pol107</t>
  </si>
  <si>
    <t>Lvu Ligustrum vulgare  ptačí zob obecný 80-100 cm; ko</t>
  </si>
  <si>
    <t>Pol108</t>
  </si>
  <si>
    <t>Rnid Ribes sanguineum ríbezľa krvavá 60-80 cm; ko</t>
  </si>
  <si>
    <t>Pol109</t>
  </si>
  <si>
    <t>Sja Spiraea japonica tavolník japonský 60-80 cm; ko</t>
  </si>
  <si>
    <t>POPÍNAVKY na vegetačnej ploche</t>
  </si>
  <si>
    <t>Pol110</t>
  </si>
  <si>
    <t>Ako Actinidia kolomikta kiwi 100-125 cm; bal</t>
  </si>
  <si>
    <t>Pol111</t>
  </si>
  <si>
    <t>Vvi Vitis vinifera  vinič coigneterov 100-125 cm; bal</t>
  </si>
  <si>
    <t>D4</t>
  </si>
  <si>
    <t>TRVALKY na vegetačnej ploche</t>
  </si>
  <si>
    <t>Pol112</t>
  </si>
  <si>
    <t>Acorus calamus puškvorec obyčajný 1L hydrofyty</t>
  </si>
  <si>
    <t>Pol113</t>
  </si>
  <si>
    <t>Aster x frikartii ´Jungfrau´ astra K9 slnečný okraj lesa</t>
  </si>
  <si>
    <t>Pol114</t>
  </si>
  <si>
    <t>Bistorta officinalis rdesno K9 mezofyty</t>
  </si>
  <si>
    <t>Pol115</t>
  </si>
  <si>
    <t>Butomus umbellatus okrasa K9 hydrofyty</t>
  </si>
  <si>
    <t>Pol116</t>
  </si>
  <si>
    <t>Caltha palustris záružlie K9 hydrofyty</t>
  </si>
  <si>
    <t>Pol117</t>
  </si>
  <si>
    <t>Campanula persicifolia 'Alba' zvonček K9 mezofyty</t>
  </si>
  <si>
    <t>Pol118</t>
  </si>
  <si>
    <t>Campanula persicifolia 'Takion White' zvonček 1L slnečný okraj lesa</t>
  </si>
  <si>
    <t>Pol119</t>
  </si>
  <si>
    <t>Campanula rapunculoides zvonček 1L slnečný okraj lesa</t>
  </si>
  <si>
    <t>Pol120</t>
  </si>
  <si>
    <t>Carex grayi ostrica 1L mezofyty</t>
  </si>
  <si>
    <t>Pol121</t>
  </si>
  <si>
    <t>Carex paniculata/Carex acuta ostrica 1L hydrofyty</t>
  </si>
  <si>
    <t>Pol122</t>
  </si>
  <si>
    <t>Codonopsis clematidea aázijský zvonček K9 slnečný okraj lesa</t>
  </si>
  <si>
    <t>Pol123</t>
  </si>
  <si>
    <t>Deschampsia cespitosa ´Goldschleier´ metlica trsnatá K9 mezofyty</t>
  </si>
  <si>
    <t>Pol124</t>
  </si>
  <si>
    <t>Dryopteris filix-mas papraď 1L hydrofyty</t>
  </si>
  <si>
    <t>Pol125</t>
  </si>
  <si>
    <t>Epimedium rubrum krpčiarka K 9 mezofyty</t>
  </si>
  <si>
    <t>Pol126</t>
  </si>
  <si>
    <t>Eupatorium purpureum sadec škvrnitý K9 mezofyty</t>
  </si>
  <si>
    <t>Pol127</t>
  </si>
  <si>
    <t>Euphorbia palustris Walenburg mliečnik  K9 hydrofyty</t>
  </si>
  <si>
    <t>Pol128</t>
  </si>
  <si>
    <t>Geranium ´Brookside´ geránium K9 mezofyty</t>
  </si>
  <si>
    <t>Pol129</t>
  </si>
  <si>
    <t>Glyceria maxima glyceria K9 hydrofyty</t>
  </si>
  <si>
    <t>Pol130</t>
  </si>
  <si>
    <t>Chelone obliqua želonica  K9 mezofyty</t>
  </si>
  <si>
    <t>Pol131</t>
  </si>
  <si>
    <t>Iris sibirica  kosatec K9 mezofyty</t>
  </si>
  <si>
    <t>Pol132</t>
  </si>
  <si>
    <t>Iris versicolor kosatec 1L hydrofyty</t>
  </si>
  <si>
    <t>Pol133</t>
  </si>
  <si>
    <t>Lamium maculatum "Beacon Silver"  hluchavka K9 mezofyty</t>
  </si>
  <si>
    <t>Pol134</t>
  </si>
  <si>
    <t>Luzula sylvatica Hohe Tatra chlpaňa K9 hydrofyty</t>
  </si>
  <si>
    <t>Pol135</t>
  </si>
  <si>
    <t>Lythrum salicaria ´Blush´ vrbica vŕbolistá K9 mezofyty</t>
  </si>
  <si>
    <t>Pol136</t>
  </si>
  <si>
    <t>Myosotis scorpioides nezábudka K9 hydrofyty</t>
  </si>
  <si>
    <t>Pol137</t>
  </si>
  <si>
    <t>Persicaria amplexicaulis ´Blackfield´ horčiak 1L mezofyty</t>
  </si>
  <si>
    <t>Pol138</t>
  </si>
  <si>
    <t>Phuopsis stylosa phuopsis stylosa K 9 slnečný okraj lesa</t>
  </si>
  <si>
    <t>Pol139</t>
  </si>
  <si>
    <t>Potentilla warrenii nátržník K 9 slnečný okraj lesa</t>
  </si>
  <si>
    <t>Pol140</t>
  </si>
  <si>
    <t>Prunella grandiflora čiernohlávok veľkokvetý K 9 slnečný okraj lesa</t>
  </si>
  <si>
    <t>Pol141</t>
  </si>
  <si>
    <t>Pulmonaria officinalis pľúcnik K 9 mezofyty</t>
  </si>
  <si>
    <t>Pol142</t>
  </si>
  <si>
    <t>Ranunculus flammula iskerník plamenný K9 hydrofyty</t>
  </si>
  <si>
    <t>Pol143</t>
  </si>
  <si>
    <t>Sagittaria graminea sagittaria K 9 hydrofyty</t>
  </si>
  <si>
    <t>168</t>
  </si>
  <si>
    <t>Pol144</t>
  </si>
  <si>
    <t>Salvia nemorosa ´Mainacht’ šalvia hájna 1L slnečný okraj lesa</t>
  </si>
  <si>
    <t>170</t>
  </si>
  <si>
    <t>Pol145</t>
  </si>
  <si>
    <t>Sanguisorba tenuifolia "Pink Elephant" krvavec K 9 mezofyty</t>
  </si>
  <si>
    <t>172</t>
  </si>
  <si>
    <t>Pol146</t>
  </si>
  <si>
    <t>Scirpus radicans škripina koreňujúca K9 hydrofyty</t>
  </si>
  <si>
    <t>174</t>
  </si>
  <si>
    <t>176</t>
  </si>
  <si>
    <t>Pol147</t>
  </si>
  <si>
    <t>Sesleria autumnalis ostrevka K9 slnečný okraj lesa</t>
  </si>
  <si>
    <t>178</t>
  </si>
  <si>
    <t>180</t>
  </si>
  <si>
    <t>Pol148</t>
  </si>
  <si>
    <t>Tanacetum corymbosum vratič chocholičnatý K 9 slnečný okraj lesa</t>
  </si>
  <si>
    <t>182</t>
  </si>
  <si>
    <t>184</t>
  </si>
  <si>
    <t>186</t>
  </si>
  <si>
    <t>188</t>
  </si>
  <si>
    <t>Pol149</t>
  </si>
  <si>
    <t>Trollius europaeus žltohlav európsky K 9 hydrofyty</t>
  </si>
  <si>
    <t>190</t>
  </si>
  <si>
    <t>192</t>
  </si>
  <si>
    <t>Pol150</t>
  </si>
  <si>
    <t>Veronica beccabunga veronika K 9 hydrofyty</t>
  </si>
  <si>
    <t>194</t>
  </si>
  <si>
    <t>D5</t>
  </si>
  <si>
    <t>CIBUĽOVINY na vegetačnej ploche</t>
  </si>
  <si>
    <t>196</t>
  </si>
  <si>
    <t>198</t>
  </si>
  <si>
    <t>200</t>
  </si>
  <si>
    <t>202</t>
  </si>
  <si>
    <t>204</t>
  </si>
  <si>
    <t>206</t>
  </si>
  <si>
    <t>PK - Podperná konštrukcia pre ťahavé rastliny</t>
  </si>
  <si>
    <t xml:space="preserve">    2 - Zakladanie</t>
  </si>
  <si>
    <t>PSV - Práce a dodávky PSV</t>
  </si>
  <si>
    <t xml:space="preserve">    762 - Konštrukcie tesárske</t>
  </si>
  <si>
    <t xml:space="preserve">    767 - Konštrukcie doplnkové kovové</t>
  </si>
  <si>
    <t xml:space="preserve">    783 - Nátery</t>
  </si>
  <si>
    <t>131211101.S</t>
  </si>
  <si>
    <t>Hĺbenie jám v  hornine tr.3 súdržných - ručným náradím</t>
  </si>
  <si>
    <t>646199263</t>
  </si>
  <si>
    <t>8*(0,3*0,3*0,8)*1,10</t>
  </si>
  <si>
    <t>0,634*2 'Přepočítané koeficientom množstva</t>
  </si>
  <si>
    <t>166101101.S</t>
  </si>
  <si>
    <t>Prehodenie neuľahnutého výkopku z horniny 1 až 4</t>
  </si>
  <si>
    <t>-1368723356</t>
  </si>
  <si>
    <t>167101101.S</t>
  </si>
  <si>
    <t>138034935</t>
  </si>
  <si>
    <t>162501102.S</t>
  </si>
  <si>
    <t>-117375791</t>
  </si>
  <si>
    <t>162501105.S</t>
  </si>
  <si>
    <t>33504852</t>
  </si>
  <si>
    <t>0,634*34 'Přepočítané koeficientom množstva</t>
  </si>
  <si>
    <t>1293904232</t>
  </si>
  <si>
    <t>934203095</t>
  </si>
  <si>
    <t>0,634*3,54 'Přepočítané koeficientom množstva</t>
  </si>
  <si>
    <t>Zakladanie</t>
  </si>
  <si>
    <t>275313612.S</t>
  </si>
  <si>
    <t>Betón základových pätiek, prostý tr. C 20/25</t>
  </si>
  <si>
    <t>2046236441</t>
  </si>
  <si>
    <t>998231311.S</t>
  </si>
  <si>
    <t>1323427191</t>
  </si>
  <si>
    <t>PSV</t>
  </si>
  <si>
    <t>Práce a dodávky PSV</t>
  </si>
  <si>
    <t>762</t>
  </si>
  <si>
    <t>Konštrukcie tesárske</t>
  </si>
  <si>
    <t>7621231-PK</t>
  </si>
  <si>
    <t>Montáž drevenej hranolovej konštrukcie, vrátane potrebného spojovacieho, drobného a kotviaceho materiálu, uholníkov komplet</t>
  </si>
  <si>
    <t>-452599415</t>
  </si>
  <si>
    <t>"02" 8*2,88</t>
  </si>
  <si>
    <t>"03a" 4*3,12</t>
  </si>
  <si>
    <t>"O3b" 2*9,12</t>
  </si>
  <si>
    <t>"04" 20*1,10</t>
  </si>
  <si>
    <t>"05" 6*2,88</t>
  </si>
  <si>
    <t>93,04*2 'Přepočítané koeficientom množstva</t>
  </si>
  <si>
    <t>605470000200</t>
  </si>
  <si>
    <t>Hranoly drevené zo smreku, štvorstranne hobľované, sušené 14±2%, s opracovanými spojmi, triedy 3A STN 480055, bez defektov, hniloby, hrčí</t>
  </si>
  <si>
    <t>750905600</t>
  </si>
  <si>
    <t>"04" 20*(1,10*0,12*0,06)</t>
  </si>
  <si>
    <t>"05" 6*(2,88*0,06*0,12)</t>
  </si>
  <si>
    <t>0,282*2,2 'Přepočítané koeficientom množstva</t>
  </si>
  <si>
    <t>605470000600</t>
  </si>
  <si>
    <t>Hranoly drevené zo smreku, štvorstranne hobľované, sušené 14±2%, s opracovanými spojmi, nadpájané, triedy 3A STN 480055, bez defektov, hniloby, hrčí</t>
  </si>
  <si>
    <t>1683408763</t>
  </si>
  <si>
    <t>"02" 8*(2,88*0,12*0,12)</t>
  </si>
  <si>
    <t>"03a" 4*(3,12*0,12*0,12)</t>
  </si>
  <si>
    <t>"O3b" 2*(8,12*0,12*0,12)</t>
  </si>
  <si>
    <t>0,746*2,2 'Přepočítané koeficientom množstva</t>
  </si>
  <si>
    <t>998762102.S</t>
  </si>
  <si>
    <t>Presun hmôt pre konštrukcie tesárske v objektoch výšky do 12 m</t>
  </si>
  <si>
    <t>-2108853427</t>
  </si>
  <si>
    <t>767</t>
  </si>
  <si>
    <t>Konštrukcie doplnkové kovové</t>
  </si>
  <si>
    <t>7679121-DL</t>
  </si>
  <si>
    <t>Montáž drôteného lana z nehrdzavéjucej oceľe Ø 3 mm vrátane potrebných svoriek, hákov a ostatného drobného a kotviaceho materiálu</t>
  </si>
  <si>
    <t>23602274</t>
  </si>
  <si>
    <t>"O6a" 2,76*60</t>
  </si>
  <si>
    <t>"O6b" 3,00*30</t>
  </si>
  <si>
    <t>255,6*2 'Přepočítané koeficientom množstva</t>
  </si>
  <si>
    <t>15614000250-DL</t>
  </si>
  <si>
    <t>Drôtené lano z nehrdzavéjucej ušľachtilej oceľe Ø 3 mm (odolné proti dilatácií a oteru)</t>
  </si>
  <si>
    <t>1540348969</t>
  </si>
  <si>
    <t>255,6*2,1 'Přepočítané koeficientom množstva</t>
  </si>
  <si>
    <t>767-pk</t>
  </si>
  <si>
    <t>D+M Pätka kotevná U 120x120 z nehrdzavejúcej ocele</t>
  </si>
  <si>
    <t>1386208331</t>
  </si>
  <si>
    <t>8*2 'Přepočítané koeficientom množstva</t>
  </si>
  <si>
    <t>998767101.S</t>
  </si>
  <si>
    <t>Presun hmôt pre kovové stavebné doplnkové konštrukcie v objektoch výšky do 6 m</t>
  </si>
  <si>
    <t>-1500225426</t>
  </si>
  <si>
    <t>783</t>
  </si>
  <si>
    <t>Nátery</t>
  </si>
  <si>
    <t>783782404</t>
  </si>
  <si>
    <t>Nátery tesárskych konštrukcií, povrchová impregnácia proti drevokaznému hmyzu, hubám a plesniam, so zvýšenou odolnosťou proti vymývaniu z dreva - 1x BOCHEMIT</t>
  </si>
  <si>
    <t>1153160322</t>
  </si>
  <si>
    <t>"O2, O3a, O3b" 1,15*(0,12*4)*(2,88*8+3,12*4+9,12*2)</t>
  </si>
  <si>
    <t>"O4, O5" 1,15*(0,06*2+0,12*2)*(1,10*20+2,88*6)</t>
  </si>
  <si>
    <t>45,938*2 'Přepočítané koeficientom množstva</t>
  </si>
  <si>
    <t>SO-09 - Mobiliár</t>
  </si>
  <si>
    <t xml:space="preserve">    6 - Úpravy povrchov, podlahy, osadenie</t>
  </si>
  <si>
    <t>315933770</t>
  </si>
  <si>
    <t>PREDPOKLAD!!</t>
  </si>
  <si>
    <t>"koše" 8*(0,3*0,3*0,5)*1,10</t>
  </si>
  <si>
    <t>"lavičky" 22*(2*0,3*0,9*0,5)*1,10</t>
  </si>
  <si>
    <t>-288548640</t>
  </si>
  <si>
    <t>791432243</t>
  </si>
  <si>
    <t>-1220961216</t>
  </si>
  <si>
    <t>435286975</t>
  </si>
  <si>
    <t>6,93*7 'Přepočítané koeficientom množstva</t>
  </si>
  <si>
    <t>-793883596</t>
  </si>
  <si>
    <t>511028843</t>
  </si>
  <si>
    <t>6,93*1,77 'Přepočítané koeficientom množstva</t>
  </si>
  <si>
    <t>271573001.r</t>
  </si>
  <si>
    <t>Násyp pod základové konštrukcie so zhutnením zo štrkopiesku fr.0-32 mm</t>
  </si>
  <si>
    <t>1506568940</t>
  </si>
  <si>
    <t>"koše" 8*(0,3*0,3*0,1)*1,10</t>
  </si>
  <si>
    <t>"lavičky" 22*(2*0,3*0,9*0,1)*1,10</t>
  </si>
  <si>
    <t>275313611.S</t>
  </si>
  <si>
    <t>Betón základových pätiek, prostý tr. C 16/20</t>
  </si>
  <si>
    <t>963379442</t>
  </si>
  <si>
    <t>"koše" 8*(0,3*0,3*0,4)*1,10</t>
  </si>
  <si>
    <t>"lavičky" 22*(2*0,3*0,9*0,4)*1,10</t>
  </si>
  <si>
    <t>Úpravy povrchov, podlahy, osadenie</t>
  </si>
  <si>
    <t>631571001.r</t>
  </si>
  <si>
    <t>Násyp z kameniva ťaženého alebo drveného fr. 4-8 mm</t>
  </si>
  <si>
    <t>-1607535821</t>
  </si>
  <si>
    <t>pod lavičky</t>
  </si>
  <si>
    <t>22*(2,0*0,9)*0,10</t>
  </si>
  <si>
    <t>936104212.S</t>
  </si>
  <si>
    <t>Osadenie odpadkového koša na chemické kotvy priemeru 12 mm (upresní dodávateľ výrobku) na pevný podklad</t>
  </si>
  <si>
    <t>1058179243</t>
  </si>
  <si>
    <t>553560003600</t>
  </si>
  <si>
    <t>Smetný kôš kovový, so strieškou, farebný nástrek, obložený drevom. Vnútorná, vyberateľná, pozinkovaná vložka, kruhový pôdorys, rozmery 440 x 534 x 945 mm (napr. KUPAS)</t>
  </si>
  <si>
    <t>542468758</t>
  </si>
  <si>
    <t>936124122.r</t>
  </si>
  <si>
    <t>Osadenie parkovej lavičky na chemické kotvy priemeru 12 mm (upresní dodávateľ výrobku) na pevný podklad</t>
  </si>
  <si>
    <t>2069114195</t>
  </si>
  <si>
    <t>553560001700.k</t>
  </si>
  <si>
    <t>Lavička kovová, mobilná, farebný nástrek s operadlom, dosky zo smrekového dreva, rozmery 1808 x 586 x 844 mm (napr. KUPAS)</t>
  </si>
  <si>
    <t>616615769</t>
  </si>
  <si>
    <t>936-do</t>
  </si>
  <si>
    <t>Demontáž jestvujúceho oplotenia komplet vrátane odvozu a likvidácie odpadu</t>
  </si>
  <si>
    <t>1788104878</t>
  </si>
  <si>
    <t>966001132.r</t>
  </si>
  <si>
    <t>Demontáž stojana na bicykle kotveného skrutkami na pevný podklad, pre spätné použitie</t>
  </si>
  <si>
    <t>1038618996</t>
  </si>
  <si>
    <t>936174312.r</t>
  </si>
  <si>
    <t>Osadenie stojana na bicykle kotevnými skrutkami bez zabetónovania nôh na pevný podklad (jetvujúceho)</t>
  </si>
  <si>
    <t>-72331003</t>
  </si>
  <si>
    <t>966001241.r</t>
  </si>
  <si>
    <t>Demontáž prístrešku pre bicykle so strechou z trapézového plechu,  pre spätné použitie</t>
  </si>
  <si>
    <t>-682846515</t>
  </si>
  <si>
    <t>936941431.r</t>
  </si>
  <si>
    <t>Montáž prístrešku pre bicykle so strechou z trapézového plechu (jestvujúceho)</t>
  </si>
  <si>
    <t>152302797</t>
  </si>
  <si>
    <t>1330336677</t>
  </si>
  <si>
    <t>1756569262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</si>
</sst>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6" fillId="3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37"/>
  <sheetViews>
    <sheetView showGridLines="0" topLeftCell="A65" workbookViewId="0">
      <selection activeCell="BF76" sqref="BF7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35" t="s">
        <v>5</v>
      </c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19" t="s">
        <v>13</v>
      </c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R5" s="20"/>
      <c r="BE5" s="216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21" t="s">
        <v>16</v>
      </c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R6" s="20"/>
      <c r="BE6" s="217"/>
      <c r="BS6" s="17" t="s">
        <v>6</v>
      </c>
    </row>
    <row r="7" spans="1:74" s="1" customFormat="1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17"/>
      <c r="BS7" s="17" t="s">
        <v>6</v>
      </c>
    </row>
    <row r="8" spans="1:74" s="1" customFormat="1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17"/>
      <c r="BS8" s="17" t="s">
        <v>6</v>
      </c>
    </row>
    <row r="9" spans="1:74" s="1" customFormat="1" ht="14.45" customHeight="1">
      <c r="B9" s="20"/>
      <c r="AR9" s="20"/>
      <c r="BE9" s="217"/>
      <c r="BS9" s="17" t="s">
        <v>6</v>
      </c>
    </row>
    <row r="10" spans="1:74" s="1" customFormat="1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17"/>
      <c r="BS10" s="17" t="s">
        <v>6</v>
      </c>
    </row>
    <row r="11" spans="1:74" s="1" customFormat="1" ht="18.399999999999999" customHeight="1">
      <c r="B11" s="20"/>
      <c r="E11" s="25" t="s">
        <v>20</v>
      </c>
      <c r="AK11" s="27" t="s">
        <v>25</v>
      </c>
      <c r="AN11" s="25" t="s">
        <v>1</v>
      </c>
      <c r="AR11" s="20"/>
      <c r="BE11" s="217"/>
      <c r="BS11" s="17" t="s">
        <v>6</v>
      </c>
    </row>
    <row r="12" spans="1:74" s="1" customFormat="1" ht="6.95" customHeight="1">
      <c r="B12" s="20"/>
      <c r="AR12" s="20"/>
      <c r="BE12" s="217"/>
      <c r="BS12" s="17" t="s">
        <v>6</v>
      </c>
    </row>
    <row r="13" spans="1:74" s="1" customFormat="1" ht="12" customHeight="1">
      <c r="B13" s="20"/>
      <c r="D13" s="27" t="s">
        <v>26</v>
      </c>
      <c r="AK13" s="27" t="s">
        <v>24</v>
      </c>
      <c r="AN13" s="29" t="s">
        <v>27</v>
      </c>
      <c r="AR13" s="20"/>
      <c r="BE13" s="217"/>
      <c r="BS13" s="17" t="s">
        <v>6</v>
      </c>
    </row>
    <row r="14" spans="1:74" ht="12.75">
      <c r="B14" s="20"/>
      <c r="E14" s="222" t="s">
        <v>27</v>
      </c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7" t="s">
        <v>25</v>
      </c>
      <c r="AN14" s="29" t="s">
        <v>27</v>
      </c>
      <c r="AR14" s="20"/>
      <c r="BE14" s="217"/>
      <c r="BS14" s="17" t="s">
        <v>6</v>
      </c>
    </row>
    <row r="15" spans="1:74" s="1" customFormat="1" ht="6.95" customHeight="1">
      <c r="B15" s="20"/>
      <c r="AR15" s="20"/>
      <c r="BE15" s="217"/>
      <c r="BS15" s="17" t="s">
        <v>3</v>
      </c>
    </row>
    <row r="16" spans="1:74" s="1" customFormat="1" ht="12" customHeight="1">
      <c r="B16" s="20"/>
      <c r="D16" s="27" t="s">
        <v>28</v>
      </c>
      <c r="AK16" s="27" t="s">
        <v>24</v>
      </c>
      <c r="AN16" s="25" t="s">
        <v>1</v>
      </c>
      <c r="AR16" s="20"/>
      <c r="BE16" s="217"/>
      <c r="BS16" s="17" t="s">
        <v>3</v>
      </c>
    </row>
    <row r="17" spans="1:71" s="1" customFormat="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17"/>
      <c r="BS17" s="17" t="s">
        <v>30</v>
      </c>
    </row>
    <row r="18" spans="1:71" s="1" customFormat="1" ht="6.95" customHeight="1">
      <c r="B18" s="20"/>
      <c r="AR18" s="20"/>
      <c r="BE18" s="217"/>
      <c r="BS18" s="17" t="s">
        <v>6</v>
      </c>
    </row>
    <row r="19" spans="1:71" s="1" customFormat="1" ht="12" customHeight="1">
      <c r="B19" s="20"/>
      <c r="D19" s="27" t="s">
        <v>31</v>
      </c>
      <c r="AK19" s="27" t="s">
        <v>24</v>
      </c>
      <c r="AN19" s="25" t="s">
        <v>1</v>
      </c>
      <c r="AR19" s="20"/>
      <c r="BE19" s="217"/>
      <c r="BS19" s="17" t="s">
        <v>6</v>
      </c>
    </row>
    <row r="20" spans="1:71" s="1" customFormat="1" ht="18.399999999999999" customHeight="1">
      <c r="B20" s="20"/>
      <c r="E20" s="25" t="s">
        <v>29</v>
      </c>
      <c r="AK20" s="27" t="s">
        <v>25</v>
      </c>
      <c r="AN20" s="25" t="s">
        <v>1</v>
      </c>
      <c r="AR20" s="20"/>
      <c r="BE20" s="217"/>
      <c r="BS20" s="17" t="s">
        <v>30</v>
      </c>
    </row>
    <row r="21" spans="1:71" s="1" customFormat="1" ht="6.95" customHeight="1">
      <c r="B21" s="20"/>
      <c r="AR21" s="20"/>
      <c r="BE21" s="217"/>
    </row>
    <row r="22" spans="1:71" s="1" customFormat="1" ht="12" customHeight="1">
      <c r="B22" s="20"/>
      <c r="D22" s="27" t="s">
        <v>32</v>
      </c>
      <c r="AR22" s="20"/>
      <c r="BE22" s="217"/>
    </row>
    <row r="23" spans="1:71" s="1" customFormat="1" ht="16.5" customHeight="1">
      <c r="B23" s="20"/>
      <c r="E23" s="224" t="s">
        <v>1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R23" s="20"/>
      <c r="BE23" s="217"/>
    </row>
    <row r="24" spans="1:71" s="1" customFormat="1" ht="6.95" customHeight="1">
      <c r="B24" s="20"/>
      <c r="AR24" s="20"/>
      <c r="BE24" s="217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7"/>
    </row>
    <row r="26" spans="1:71" s="2" customFormat="1" ht="25.9" customHeight="1">
      <c r="A26" s="32"/>
      <c r="B26" s="33"/>
      <c r="C26" s="32"/>
      <c r="D26" s="34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5">
        <f>ROUND(AG94,2)</f>
        <v>0</v>
      </c>
      <c r="AL26" s="226"/>
      <c r="AM26" s="226"/>
      <c r="AN26" s="226"/>
      <c r="AO26" s="226"/>
      <c r="AP26" s="32"/>
      <c r="AQ26" s="32"/>
      <c r="AR26" s="33"/>
      <c r="BE26" s="217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17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27" t="s">
        <v>34</v>
      </c>
      <c r="M28" s="227"/>
      <c r="N28" s="227"/>
      <c r="O28" s="227"/>
      <c r="P28" s="227"/>
      <c r="Q28" s="32"/>
      <c r="R28" s="32"/>
      <c r="S28" s="32"/>
      <c r="T28" s="32"/>
      <c r="U28" s="32"/>
      <c r="V28" s="32"/>
      <c r="W28" s="227" t="s">
        <v>35</v>
      </c>
      <c r="X28" s="227"/>
      <c r="Y28" s="227"/>
      <c r="Z28" s="227"/>
      <c r="AA28" s="227"/>
      <c r="AB28" s="227"/>
      <c r="AC28" s="227"/>
      <c r="AD28" s="227"/>
      <c r="AE28" s="227"/>
      <c r="AF28" s="32"/>
      <c r="AG28" s="32"/>
      <c r="AH28" s="32"/>
      <c r="AI28" s="32"/>
      <c r="AJ28" s="32"/>
      <c r="AK28" s="227" t="s">
        <v>36</v>
      </c>
      <c r="AL28" s="227"/>
      <c r="AM28" s="227"/>
      <c r="AN28" s="227"/>
      <c r="AO28" s="227"/>
      <c r="AP28" s="32"/>
      <c r="AQ28" s="32"/>
      <c r="AR28" s="33"/>
      <c r="BE28" s="217"/>
    </row>
    <row r="29" spans="1:71" s="3" customFormat="1" ht="14.45" customHeight="1">
      <c r="B29" s="37"/>
      <c r="D29" s="27" t="s">
        <v>37</v>
      </c>
      <c r="F29" s="27" t="s">
        <v>38</v>
      </c>
      <c r="L29" s="230">
        <v>0.2</v>
      </c>
      <c r="M29" s="229"/>
      <c r="N29" s="229"/>
      <c r="O29" s="229"/>
      <c r="P29" s="229"/>
      <c r="W29" s="228">
        <f>ROUND(AZ94, 2)</f>
        <v>0</v>
      </c>
      <c r="X29" s="229"/>
      <c r="Y29" s="229"/>
      <c r="Z29" s="229"/>
      <c r="AA29" s="229"/>
      <c r="AB29" s="229"/>
      <c r="AC29" s="229"/>
      <c r="AD29" s="229"/>
      <c r="AE29" s="229"/>
      <c r="AK29" s="228">
        <f>ROUND(AV94, 2)</f>
        <v>0</v>
      </c>
      <c r="AL29" s="229"/>
      <c r="AM29" s="229"/>
      <c r="AN29" s="229"/>
      <c r="AO29" s="229"/>
      <c r="AR29" s="37"/>
      <c r="BE29" s="218"/>
    </row>
    <row r="30" spans="1:71" s="3" customFormat="1" ht="14.45" customHeight="1">
      <c r="B30" s="37"/>
      <c r="F30" s="27" t="s">
        <v>39</v>
      </c>
      <c r="L30" s="230">
        <v>0.2</v>
      </c>
      <c r="M30" s="229"/>
      <c r="N30" s="229"/>
      <c r="O30" s="229"/>
      <c r="P30" s="229"/>
      <c r="W30" s="228">
        <f>ROUND(BA94, 2)</f>
        <v>0</v>
      </c>
      <c r="X30" s="229"/>
      <c r="Y30" s="229"/>
      <c r="Z30" s="229"/>
      <c r="AA30" s="229"/>
      <c r="AB30" s="229"/>
      <c r="AC30" s="229"/>
      <c r="AD30" s="229"/>
      <c r="AE30" s="229"/>
      <c r="AK30" s="228">
        <f>ROUND(AW94, 2)</f>
        <v>0</v>
      </c>
      <c r="AL30" s="229"/>
      <c r="AM30" s="229"/>
      <c r="AN30" s="229"/>
      <c r="AO30" s="229"/>
      <c r="AR30" s="37"/>
      <c r="BE30" s="218"/>
    </row>
    <row r="31" spans="1:71" s="3" customFormat="1" ht="14.45" hidden="1" customHeight="1">
      <c r="B31" s="37"/>
      <c r="F31" s="27" t="s">
        <v>40</v>
      </c>
      <c r="L31" s="230">
        <v>0.2</v>
      </c>
      <c r="M31" s="229"/>
      <c r="N31" s="229"/>
      <c r="O31" s="229"/>
      <c r="P31" s="229"/>
      <c r="W31" s="228">
        <f>ROUND(BB94, 2)</f>
        <v>0</v>
      </c>
      <c r="X31" s="229"/>
      <c r="Y31" s="229"/>
      <c r="Z31" s="229"/>
      <c r="AA31" s="229"/>
      <c r="AB31" s="229"/>
      <c r="AC31" s="229"/>
      <c r="AD31" s="229"/>
      <c r="AE31" s="229"/>
      <c r="AK31" s="228">
        <v>0</v>
      </c>
      <c r="AL31" s="229"/>
      <c r="AM31" s="229"/>
      <c r="AN31" s="229"/>
      <c r="AO31" s="229"/>
      <c r="AR31" s="37"/>
      <c r="BE31" s="218"/>
    </row>
    <row r="32" spans="1:71" s="3" customFormat="1" ht="14.45" hidden="1" customHeight="1">
      <c r="B32" s="37"/>
      <c r="F32" s="27" t="s">
        <v>41</v>
      </c>
      <c r="L32" s="230">
        <v>0.2</v>
      </c>
      <c r="M32" s="229"/>
      <c r="N32" s="229"/>
      <c r="O32" s="229"/>
      <c r="P32" s="229"/>
      <c r="W32" s="228">
        <f>ROUND(BC94, 2)</f>
        <v>0</v>
      </c>
      <c r="X32" s="229"/>
      <c r="Y32" s="229"/>
      <c r="Z32" s="229"/>
      <c r="AA32" s="229"/>
      <c r="AB32" s="229"/>
      <c r="AC32" s="229"/>
      <c r="AD32" s="229"/>
      <c r="AE32" s="229"/>
      <c r="AK32" s="228">
        <v>0</v>
      </c>
      <c r="AL32" s="229"/>
      <c r="AM32" s="229"/>
      <c r="AN32" s="229"/>
      <c r="AO32" s="229"/>
      <c r="AR32" s="37"/>
      <c r="BE32" s="218"/>
    </row>
    <row r="33" spans="1:57" s="3" customFormat="1" ht="14.45" hidden="1" customHeight="1">
      <c r="B33" s="37"/>
      <c r="F33" s="27" t="s">
        <v>42</v>
      </c>
      <c r="L33" s="230">
        <v>0</v>
      </c>
      <c r="M33" s="229"/>
      <c r="N33" s="229"/>
      <c r="O33" s="229"/>
      <c r="P33" s="229"/>
      <c r="W33" s="228">
        <f>ROUND(BD94, 2)</f>
        <v>0</v>
      </c>
      <c r="X33" s="229"/>
      <c r="Y33" s="229"/>
      <c r="Z33" s="229"/>
      <c r="AA33" s="229"/>
      <c r="AB33" s="229"/>
      <c r="AC33" s="229"/>
      <c r="AD33" s="229"/>
      <c r="AE33" s="229"/>
      <c r="AK33" s="228">
        <v>0</v>
      </c>
      <c r="AL33" s="229"/>
      <c r="AM33" s="229"/>
      <c r="AN33" s="229"/>
      <c r="AO33" s="229"/>
      <c r="AR33" s="37"/>
      <c r="BE33" s="218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17"/>
    </row>
    <row r="35" spans="1:57" s="2" customFormat="1" ht="25.9" customHeight="1">
      <c r="A35" s="32"/>
      <c r="B35" s="33"/>
      <c r="C35" s="38"/>
      <c r="D35" s="39" t="s">
        <v>43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44</v>
      </c>
      <c r="U35" s="40"/>
      <c r="V35" s="40"/>
      <c r="W35" s="40"/>
      <c r="X35" s="234" t="s">
        <v>45</v>
      </c>
      <c r="Y35" s="232"/>
      <c r="Z35" s="232"/>
      <c r="AA35" s="232"/>
      <c r="AB35" s="232"/>
      <c r="AC35" s="40"/>
      <c r="AD35" s="40"/>
      <c r="AE35" s="40"/>
      <c r="AF35" s="40"/>
      <c r="AG35" s="40"/>
      <c r="AH35" s="40"/>
      <c r="AI35" s="40"/>
      <c r="AJ35" s="40"/>
      <c r="AK35" s="231">
        <f>SUM(AK26:AK33)</f>
        <v>0</v>
      </c>
      <c r="AL35" s="232"/>
      <c r="AM35" s="232"/>
      <c r="AN35" s="232"/>
      <c r="AO35" s="233"/>
      <c r="AP35" s="38"/>
      <c r="AQ35" s="38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2"/>
      <c r="D49" s="43" t="s">
        <v>46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47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5" t="s">
        <v>48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48</v>
      </c>
      <c r="AI60" s="35"/>
      <c r="AJ60" s="35"/>
      <c r="AK60" s="35"/>
      <c r="AL60" s="35"/>
      <c r="AM60" s="45" t="s">
        <v>49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3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51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5" t="s">
        <v>48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48</v>
      </c>
      <c r="AI75" s="35"/>
      <c r="AJ75" s="35"/>
      <c r="AK75" s="35"/>
      <c r="AL75" s="35"/>
      <c r="AM75" s="45" t="s">
        <v>49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21" t="s">
        <v>52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7" t="s">
        <v>12</v>
      </c>
      <c r="L84" s="4" t="str">
        <f>K5</f>
        <v>08/2020</v>
      </c>
      <c r="AR84" s="51"/>
    </row>
    <row r="85" spans="1:91" s="5" customFormat="1" ht="36.950000000000003" customHeight="1">
      <c r="B85" s="52"/>
      <c r="C85" s="53" t="s">
        <v>15</v>
      </c>
      <c r="L85" s="241" t="str">
        <f>K6</f>
        <v>Vodozádržné opatrenia v meste Nemšová - ZŠ Janka Palu 2</v>
      </c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2"/>
      <c r="AN85" s="242"/>
      <c r="AO85" s="242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7" t="s">
        <v>19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Mesto Nemšová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21</v>
      </c>
      <c r="AJ87" s="32"/>
      <c r="AK87" s="32"/>
      <c r="AL87" s="32"/>
      <c r="AM87" s="248" t="str">
        <f>IF(AN8= "","",AN8)</f>
        <v>1. 8. 2020</v>
      </c>
      <c r="AN87" s="248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7" t="s">
        <v>23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Mesto Nemšová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28</v>
      </c>
      <c r="AJ89" s="32"/>
      <c r="AK89" s="32"/>
      <c r="AL89" s="32"/>
      <c r="AM89" s="249" t="str">
        <f>IF(E17="","",E17)</f>
        <v>Bc. Róbert Malec</v>
      </c>
      <c r="AN89" s="250"/>
      <c r="AO89" s="250"/>
      <c r="AP89" s="250"/>
      <c r="AQ89" s="32"/>
      <c r="AR89" s="33"/>
      <c r="AS89" s="251" t="s">
        <v>53</v>
      </c>
      <c r="AT89" s="252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7" t="s">
        <v>26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31</v>
      </c>
      <c r="AJ90" s="32"/>
      <c r="AK90" s="32"/>
      <c r="AL90" s="32"/>
      <c r="AM90" s="249" t="str">
        <f>IF(E20="","",E20)</f>
        <v>Bc. Róbert Malec</v>
      </c>
      <c r="AN90" s="250"/>
      <c r="AO90" s="250"/>
      <c r="AP90" s="250"/>
      <c r="AQ90" s="32"/>
      <c r="AR90" s="33"/>
      <c r="AS90" s="253"/>
      <c r="AT90" s="254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53"/>
      <c r="AT91" s="254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245" t="s">
        <v>54</v>
      </c>
      <c r="D92" s="244"/>
      <c r="E92" s="244"/>
      <c r="F92" s="244"/>
      <c r="G92" s="244"/>
      <c r="H92" s="60"/>
      <c r="I92" s="243" t="s">
        <v>55</v>
      </c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56" t="s">
        <v>56</v>
      </c>
      <c r="AH92" s="244"/>
      <c r="AI92" s="244"/>
      <c r="AJ92" s="244"/>
      <c r="AK92" s="244"/>
      <c r="AL92" s="244"/>
      <c r="AM92" s="244"/>
      <c r="AN92" s="243" t="s">
        <v>57</v>
      </c>
      <c r="AO92" s="244"/>
      <c r="AP92" s="255"/>
      <c r="AQ92" s="61" t="s">
        <v>58</v>
      </c>
      <c r="AR92" s="33"/>
      <c r="AS92" s="62" t="s">
        <v>59</v>
      </c>
      <c r="AT92" s="63" t="s">
        <v>60</v>
      </c>
      <c r="AU92" s="63" t="s">
        <v>61</v>
      </c>
      <c r="AV92" s="63" t="s">
        <v>62</v>
      </c>
      <c r="AW92" s="63" t="s">
        <v>63</v>
      </c>
      <c r="AX92" s="63" t="s">
        <v>64</v>
      </c>
      <c r="AY92" s="63" t="s">
        <v>65</v>
      </c>
      <c r="AZ92" s="63" t="s">
        <v>66</v>
      </c>
      <c r="BA92" s="63" t="s">
        <v>67</v>
      </c>
      <c r="BB92" s="63" t="s">
        <v>68</v>
      </c>
      <c r="BC92" s="63" t="s">
        <v>69</v>
      </c>
      <c r="BD92" s="64" t="s">
        <v>70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71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57">
        <f>ROUND(AG95+AG100+AG105+AG110+AG115+AG120+AG125+AG130+AG135,2)</f>
        <v>0</v>
      </c>
      <c r="AH94" s="257"/>
      <c r="AI94" s="257"/>
      <c r="AJ94" s="257"/>
      <c r="AK94" s="257"/>
      <c r="AL94" s="257"/>
      <c r="AM94" s="257"/>
      <c r="AN94" s="258">
        <f t="shared" ref="AN94:AN135" si="0">SUM(AG94,AT94)</f>
        <v>0</v>
      </c>
      <c r="AO94" s="258"/>
      <c r="AP94" s="258"/>
      <c r="AQ94" s="72" t="s">
        <v>1</v>
      </c>
      <c r="AR94" s="68"/>
      <c r="AS94" s="73">
        <f>ROUND(AS95+AS100+AS105+AS110+AS115+AS120+AS125+AS130+AS135,2)</f>
        <v>0</v>
      </c>
      <c r="AT94" s="74">
        <f t="shared" ref="AT94:AT135" si="1">ROUND(SUM(AV94:AW94),2)</f>
        <v>0</v>
      </c>
      <c r="AU94" s="75">
        <f>ROUND(AU95+AU100+AU105+AU110+AU115+AU120+AU125+AU130+AU135,5)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ROUND(AZ95+AZ100+AZ105+AZ110+AZ115+AZ120+AZ125+AZ130+AZ135,2)</f>
        <v>0</v>
      </c>
      <c r="BA94" s="74">
        <f>ROUND(BA95+BA100+BA105+BA110+BA115+BA120+BA125+BA130+BA135,2)</f>
        <v>0</v>
      </c>
      <c r="BB94" s="74">
        <f>ROUND(BB95+BB100+BB105+BB110+BB115+BB120+BB125+BB130+BB135,2)</f>
        <v>0</v>
      </c>
      <c r="BC94" s="74">
        <f>ROUND(BC95+BC100+BC105+BC110+BC115+BC120+BC125+BC130+BC135,2)</f>
        <v>0</v>
      </c>
      <c r="BD94" s="76">
        <f>ROUND(BD95+BD100+BD105+BD110+BD115+BD120+BD125+BD130+BD135,2)</f>
        <v>0</v>
      </c>
      <c r="BS94" s="77" t="s">
        <v>72</v>
      </c>
      <c r="BT94" s="77" t="s">
        <v>73</v>
      </c>
      <c r="BU94" s="78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1" s="7" customFormat="1" ht="37.5" customHeight="1">
      <c r="B95" s="79"/>
      <c r="C95" s="80"/>
      <c r="D95" s="246" t="s">
        <v>77</v>
      </c>
      <c r="E95" s="246"/>
      <c r="F95" s="246"/>
      <c r="G95" s="246"/>
      <c r="H95" s="246"/>
      <c r="I95" s="81"/>
      <c r="J95" s="246" t="s">
        <v>78</v>
      </c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0">
        <f>ROUND(SUM(AG96:AG99),2)</f>
        <v>0</v>
      </c>
      <c r="AH95" s="239"/>
      <c r="AI95" s="239"/>
      <c r="AJ95" s="239"/>
      <c r="AK95" s="239"/>
      <c r="AL95" s="239"/>
      <c r="AM95" s="239"/>
      <c r="AN95" s="238">
        <f t="shared" si="0"/>
        <v>0</v>
      </c>
      <c r="AO95" s="239"/>
      <c r="AP95" s="239"/>
      <c r="AQ95" s="82" t="s">
        <v>79</v>
      </c>
      <c r="AR95" s="79"/>
      <c r="AS95" s="83">
        <f>ROUND(SUM(AS96:AS99),2)</f>
        <v>0</v>
      </c>
      <c r="AT95" s="84">
        <f t="shared" si="1"/>
        <v>0</v>
      </c>
      <c r="AU95" s="85">
        <f>ROUND(SUM(AU96:AU99),5)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ROUND(SUM(AZ96:AZ99),2)</f>
        <v>0</v>
      </c>
      <c r="BA95" s="84">
        <f>ROUND(SUM(BA96:BA99),2)</f>
        <v>0</v>
      </c>
      <c r="BB95" s="84">
        <f>ROUND(SUM(BB96:BB99),2)</f>
        <v>0</v>
      </c>
      <c r="BC95" s="84">
        <f>ROUND(SUM(BC96:BC99),2)</f>
        <v>0</v>
      </c>
      <c r="BD95" s="86">
        <f>ROUND(SUM(BD96:BD99),2)</f>
        <v>0</v>
      </c>
      <c r="BS95" s="87" t="s">
        <v>72</v>
      </c>
      <c r="BT95" s="87" t="s">
        <v>80</v>
      </c>
      <c r="BV95" s="87" t="s">
        <v>75</v>
      </c>
      <c r="BW95" s="87" t="s">
        <v>81</v>
      </c>
      <c r="BX95" s="87" t="s">
        <v>4</v>
      </c>
      <c r="CL95" s="87" t="s">
        <v>1</v>
      </c>
      <c r="CM95" s="87" t="s">
        <v>73</v>
      </c>
    </row>
    <row r="96" spans="1:91" s="4" customFormat="1" ht="35.25" customHeight="1">
      <c r="A96" s="88" t="s">
        <v>82</v>
      </c>
      <c r="B96" s="51"/>
      <c r="C96" s="10"/>
      <c r="D96" s="10"/>
      <c r="E96" s="247" t="s">
        <v>77</v>
      </c>
      <c r="F96" s="247"/>
      <c r="G96" s="247"/>
      <c r="H96" s="247"/>
      <c r="I96" s="247"/>
      <c r="J96" s="10"/>
      <c r="K96" s="247" t="s">
        <v>78</v>
      </c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36">
        <f>'SO-01 - Výmena nepriepust...'!J30</f>
        <v>0</v>
      </c>
      <c r="AH96" s="237"/>
      <c r="AI96" s="237"/>
      <c r="AJ96" s="237"/>
      <c r="AK96" s="237"/>
      <c r="AL96" s="237"/>
      <c r="AM96" s="237"/>
      <c r="AN96" s="236">
        <f t="shared" si="0"/>
        <v>0</v>
      </c>
      <c r="AO96" s="237"/>
      <c r="AP96" s="237"/>
      <c r="AQ96" s="89" t="s">
        <v>83</v>
      </c>
      <c r="AR96" s="51"/>
      <c r="AS96" s="90">
        <v>0</v>
      </c>
      <c r="AT96" s="91">
        <f t="shared" si="1"/>
        <v>0</v>
      </c>
      <c r="AU96" s="92">
        <f>'SO-01 - Výmena nepriepust...'!P122</f>
        <v>0</v>
      </c>
      <c r="AV96" s="91">
        <f>'SO-01 - Výmena nepriepust...'!J33</f>
        <v>0</v>
      </c>
      <c r="AW96" s="91">
        <f>'SO-01 - Výmena nepriepust...'!J34</f>
        <v>0</v>
      </c>
      <c r="AX96" s="91">
        <f>'SO-01 - Výmena nepriepust...'!J35</f>
        <v>0</v>
      </c>
      <c r="AY96" s="91">
        <f>'SO-01 - Výmena nepriepust...'!J36</f>
        <v>0</v>
      </c>
      <c r="AZ96" s="91">
        <f>'SO-01 - Výmena nepriepust...'!F33</f>
        <v>0</v>
      </c>
      <c r="BA96" s="91">
        <f>'SO-01 - Výmena nepriepust...'!F34</f>
        <v>0</v>
      </c>
      <c r="BB96" s="91">
        <f>'SO-01 - Výmena nepriepust...'!F35</f>
        <v>0</v>
      </c>
      <c r="BC96" s="91">
        <f>'SO-01 - Výmena nepriepust...'!F36</f>
        <v>0</v>
      </c>
      <c r="BD96" s="93">
        <f>'SO-01 - Výmena nepriepust...'!F37</f>
        <v>0</v>
      </c>
      <c r="BT96" s="25" t="s">
        <v>84</v>
      </c>
      <c r="BU96" s="25" t="s">
        <v>85</v>
      </c>
      <c r="BV96" s="25" t="s">
        <v>75</v>
      </c>
      <c r="BW96" s="25" t="s">
        <v>81</v>
      </c>
      <c r="BX96" s="25" t="s">
        <v>4</v>
      </c>
      <c r="CL96" s="25" t="s">
        <v>1</v>
      </c>
      <c r="CM96" s="25" t="s">
        <v>73</v>
      </c>
    </row>
    <row r="97" spans="1:91" s="4" customFormat="1" ht="16.5" customHeight="1">
      <c r="A97" s="88" t="s">
        <v>82</v>
      </c>
      <c r="B97" s="51"/>
      <c r="C97" s="10"/>
      <c r="D97" s="10"/>
      <c r="E97" s="247" t="s">
        <v>86</v>
      </c>
      <c r="F97" s="247"/>
      <c r="G97" s="247"/>
      <c r="H97" s="247"/>
      <c r="I97" s="247"/>
      <c r="J97" s="10"/>
      <c r="K97" s="247" t="s">
        <v>87</v>
      </c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36">
        <f>'D1 - Žľab do dažďového ja...'!J32</f>
        <v>0</v>
      </c>
      <c r="AH97" s="237"/>
      <c r="AI97" s="237"/>
      <c r="AJ97" s="237"/>
      <c r="AK97" s="237"/>
      <c r="AL97" s="237"/>
      <c r="AM97" s="237"/>
      <c r="AN97" s="236">
        <f t="shared" si="0"/>
        <v>0</v>
      </c>
      <c r="AO97" s="237"/>
      <c r="AP97" s="237"/>
      <c r="AQ97" s="89" t="s">
        <v>83</v>
      </c>
      <c r="AR97" s="51"/>
      <c r="AS97" s="90">
        <v>0</v>
      </c>
      <c r="AT97" s="91">
        <f t="shared" si="1"/>
        <v>0</v>
      </c>
      <c r="AU97" s="92">
        <f>'D1 - Žľab do dažďového ja...'!P125</f>
        <v>0</v>
      </c>
      <c r="AV97" s="91">
        <f>'D1 - Žľab do dažďového ja...'!J35</f>
        <v>0</v>
      </c>
      <c r="AW97" s="91">
        <f>'D1 - Žľab do dažďového ja...'!J36</f>
        <v>0</v>
      </c>
      <c r="AX97" s="91">
        <f>'D1 - Žľab do dažďového ja...'!J37</f>
        <v>0</v>
      </c>
      <c r="AY97" s="91">
        <f>'D1 - Žľab do dažďového ja...'!J38</f>
        <v>0</v>
      </c>
      <c r="AZ97" s="91">
        <f>'D1 - Žľab do dažďového ja...'!F35</f>
        <v>0</v>
      </c>
      <c r="BA97" s="91">
        <f>'D1 - Žľab do dažďového ja...'!F36</f>
        <v>0</v>
      </c>
      <c r="BB97" s="91">
        <f>'D1 - Žľab do dažďového ja...'!F37</f>
        <v>0</v>
      </c>
      <c r="BC97" s="91">
        <f>'D1 - Žľab do dažďového ja...'!F38</f>
        <v>0</v>
      </c>
      <c r="BD97" s="93">
        <f>'D1 - Žľab do dažďového ja...'!F39</f>
        <v>0</v>
      </c>
      <c r="BT97" s="25" t="s">
        <v>84</v>
      </c>
      <c r="BV97" s="25" t="s">
        <v>75</v>
      </c>
      <c r="BW97" s="25" t="s">
        <v>88</v>
      </c>
      <c r="BX97" s="25" t="s">
        <v>81</v>
      </c>
      <c r="CL97" s="25" t="s">
        <v>1</v>
      </c>
    </row>
    <row r="98" spans="1:91" s="4" customFormat="1" ht="16.5" customHeight="1">
      <c r="A98" s="88" t="s">
        <v>82</v>
      </c>
      <c r="B98" s="51"/>
      <c r="C98" s="10"/>
      <c r="D98" s="10"/>
      <c r="E98" s="247" t="s">
        <v>89</v>
      </c>
      <c r="F98" s="247"/>
      <c r="G98" s="247"/>
      <c r="H98" s="247"/>
      <c r="I98" s="247"/>
      <c r="J98" s="10"/>
      <c r="K98" s="247" t="s">
        <v>90</v>
      </c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36">
        <f>'D2 - Žľab do dažďového ja...'!J32</f>
        <v>0</v>
      </c>
      <c r="AH98" s="237"/>
      <c r="AI98" s="237"/>
      <c r="AJ98" s="237"/>
      <c r="AK98" s="237"/>
      <c r="AL98" s="237"/>
      <c r="AM98" s="237"/>
      <c r="AN98" s="236">
        <f t="shared" si="0"/>
        <v>0</v>
      </c>
      <c r="AO98" s="237"/>
      <c r="AP98" s="237"/>
      <c r="AQ98" s="89" t="s">
        <v>83</v>
      </c>
      <c r="AR98" s="51"/>
      <c r="AS98" s="90">
        <v>0</v>
      </c>
      <c r="AT98" s="91">
        <f t="shared" si="1"/>
        <v>0</v>
      </c>
      <c r="AU98" s="92">
        <f>'D2 - Žľab do dažďového ja...'!P125</f>
        <v>0</v>
      </c>
      <c r="AV98" s="91">
        <f>'D2 - Žľab do dažďového ja...'!J35</f>
        <v>0</v>
      </c>
      <c r="AW98" s="91">
        <f>'D2 - Žľab do dažďového ja...'!J36</f>
        <v>0</v>
      </c>
      <c r="AX98" s="91">
        <f>'D2 - Žľab do dažďového ja...'!J37</f>
        <v>0</v>
      </c>
      <c r="AY98" s="91">
        <f>'D2 - Žľab do dažďového ja...'!J38</f>
        <v>0</v>
      </c>
      <c r="AZ98" s="91">
        <f>'D2 - Žľab do dažďového ja...'!F35</f>
        <v>0</v>
      </c>
      <c r="BA98" s="91">
        <f>'D2 - Žľab do dažďového ja...'!F36</f>
        <v>0</v>
      </c>
      <c r="BB98" s="91">
        <f>'D2 - Žľab do dažďového ja...'!F37</f>
        <v>0</v>
      </c>
      <c r="BC98" s="91">
        <f>'D2 - Žľab do dažďového ja...'!F38</f>
        <v>0</v>
      </c>
      <c r="BD98" s="93">
        <f>'D2 - Žľab do dažďového ja...'!F39</f>
        <v>0</v>
      </c>
      <c r="BT98" s="25" t="s">
        <v>84</v>
      </c>
      <c r="BV98" s="25" t="s">
        <v>75</v>
      </c>
      <c r="BW98" s="25" t="s">
        <v>91</v>
      </c>
      <c r="BX98" s="25" t="s">
        <v>81</v>
      </c>
      <c r="CL98" s="25" t="s">
        <v>1</v>
      </c>
    </row>
    <row r="99" spans="1:91" s="4" customFormat="1" ht="16.5" customHeight="1">
      <c r="A99" s="88" t="s">
        <v>82</v>
      </c>
      <c r="B99" s="51"/>
      <c r="C99" s="10"/>
      <c r="D99" s="10"/>
      <c r="E99" s="247" t="s">
        <v>92</v>
      </c>
      <c r="F99" s="247"/>
      <c r="G99" s="247"/>
      <c r="H99" s="247"/>
      <c r="I99" s="247"/>
      <c r="J99" s="10"/>
      <c r="K99" s="247" t="s">
        <v>93</v>
      </c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36">
        <f>'ZS - Zariadenie stavenisk...'!J32</f>
        <v>0</v>
      </c>
      <c r="AH99" s="237"/>
      <c r="AI99" s="237"/>
      <c r="AJ99" s="237"/>
      <c r="AK99" s="237"/>
      <c r="AL99" s="237"/>
      <c r="AM99" s="237"/>
      <c r="AN99" s="236">
        <f t="shared" si="0"/>
        <v>0</v>
      </c>
      <c r="AO99" s="237"/>
      <c r="AP99" s="237"/>
      <c r="AQ99" s="89" t="s">
        <v>83</v>
      </c>
      <c r="AR99" s="51"/>
      <c r="AS99" s="90">
        <v>0</v>
      </c>
      <c r="AT99" s="91">
        <f t="shared" si="1"/>
        <v>0</v>
      </c>
      <c r="AU99" s="92">
        <f>'ZS - Zariadenie stavenisk...'!P122</f>
        <v>0</v>
      </c>
      <c r="AV99" s="91">
        <f>'ZS - Zariadenie stavenisk...'!J35</f>
        <v>0</v>
      </c>
      <c r="AW99" s="91">
        <f>'ZS - Zariadenie stavenisk...'!J36</f>
        <v>0</v>
      </c>
      <c r="AX99" s="91">
        <f>'ZS - Zariadenie stavenisk...'!J37</f>
        <v>0</v>
      </c>
      <c r="AY99" s="91">
        <f>'ZS - Zariadenie stavenisk...'!J38</f>
        <v>0</v>
      </c>
      <c r="AZ99" s="91">
        <f>'ZS - Zariadenie stavenisk...'!F35</f>
        <v>0</v>
      </c>
      <c r="BA99" s="91">
        <f>'ZS - Zariadenie stavenisk...'!F36</f>
        <v>0</v>
      </c>
      <c r="BB99" s="91">
        <f>'ZS - Zariadenie stavenisk...'!F37</f>
        <v>0</v>
      </c>
      <c r="BC99" s="91">
        <f>'ZS - Zariadenie stavenisk...'!F38</f>
        <v>0</v>
      </c>
      <c r="BD99" s="93">
        <f>'ZS - Zariadenie stavenisk...'!F39</f>
        <v>0</v>
      </c>
      <c r="BT99" s="25" t="s">
        <v>84</v>
      </c>
      <c r="BV99" s="25" t="s">
        <v>75</v>
      </c>
      <c r="BW99" s="25" t="s">
        <v>94</v>
      </c>
      <c r="BX99" s="25" t="s">
        <v>81</v>
      </c>
      <c r="CL99" s="25" t="s">
        <v>1</v>
      </c>
    </row>
    <row r="100" spans="1:91" s="7" customFormat="1" ht="24.75" customHeight="1">
      <c r="B100" s="79"/>
      <c r="C100" s="80"/>
      <c r="D100" s="246" t="s">
        <v>95</v>
      </c>
      <c r="E100" s="246"/>
      <c r="F100" s="246"/>
      <c r="G100" s="246"/>
      <c r="H100" s="246"/>
      <c r="I100" s="81"/>
      <c r="J100" s="246" t="s">
        <v>96</v>
      </c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0">
        <f>ROUND(SUM(AG101:AG104),2)</f>
        <v>0</v>
      </c>
      <c r="AH100" s="239"/>
      <c r="AI100" s="239"/>
      <c r="AJ100" s="239"/>
      <c r="AK100" s="239"/>
      <c r="AL100" s="239"/>
      <c r="AM100" s="239"/>
      <c r="AN100" s="238">
        <f t="shared" si="0"/>
        <v>0</v>
      </c>
      <c r="AO100" s="239"/>
      <c r="AP100" s="239"/>
      <c r="AQ100" s="82" t="s">
        <v>79</v>
      </c>
      <c r="AR100" s="79"/>
      <c r="AS100" s="83">
        <f>ROUND(SUM(AS101:AS104),2)</f>
        <v>0</v>
      </c>
      <c r="AT100" s="84">
        <f t="shared" si="1"/>
        <v>0</v>
      </c>
      <c r="AU100" s="85">
        <f>ROUND(SUM(AU101:AU104),5)</f>
        <v>0</v>
      </c>
      <c r="AV100" s="84">
        <f>ROUND(AZ100*L29,2)</f>
        <v>0</v>
      </c>
      <c r="AW100" s="84">
        <f>ROUND(BA100*L30,2)</f>
        <v>0</v>
      </c>
      <c r="AX100" s="84">
        <f>ROUND(BB100*L29,2)</f>
        <v>0</v>
      </c>
      <c r="AY100" s="84">
        <f>ROUND(BC100*L30,2)</f>
        <v>0</v>
      </c>
      <c r="AZ100" s="84">
        <f>ROUND(SUM(AZ101:AZ104),2)</f>
        <v>0</v>
      </c>
      <c r="BA100" s="84">
        <f>ROUND(SUM(BA101:BA104),2)</f>
        <v>0</v>
      </c>
      <c r="BB100" s="84">
        <f>ROUND(SUM(BB101:BB104),2)</f>
        <v>0</v>
      </c>
      <c r="BC100" s="84">
        <f>ROUND(SUM(BC101:BC104),2)</f>
        <v>0</v>
      </c>
      <c r="BD100" s="86">
        <f>ROUND(SUM(BD101:BD104),2)</f>
        <v>0</v>
      </c>
      <c r="BS100" s="87" t="s">
        <v>72</v>
      </c>
      <c r="BT100" s="87" t="s">
        <v>80</v>
      </c>
      <c r="BU100" s="87" t="s">
        <v>74</v>
      </c>
      <c r="BV100" s="87" t="s">
        <v>75</v>
      </c>
      <c r="BW100" s="87" t="s">
        <v>97</v>
      </c>
      <c r="BX100" s="87" t="s">
        <v>4</v>
      </c>
      <c r="CL100" s="87" t="s">
        <v>1</v>
      </c>
      <c r="CM100" s="87" t="s">
        <v>73</v>
      </c>
    </row>
    <row r="101" spans="1:91" s="4" customFormat="1" ht="23.25" customHeight="1">
      <c r="A101" s="88" t="s">
        <v>82</v>
      </c>
      <c r="B101" s="51"/>
      <c r="C101" s="10"/>
      <c r="D101" s="10"/>
      <c r="E101" s="247" t="s">
        <v>98</v>
      </c>
      <c r="F101" s="247"/>
      <c r="G101" s="247"/>
      <c r="H101" s="247"/>
      <c r="I101" s="247"/>
      <c r="J101" s="10"/>
      <c r="K101" s="247" t="s">
        <v>99</v>
      </c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36">
        <f>'SO 02.1 - Zberné systémy ...'!J32</f>
        <v>0</v>
      </c>
      <c r="AH101" s="237"/>
      <c r="AI101" s="237"/>
      <c r="AJ101" s="237"/>
      <c r="AK101" s="237"/>
      <c r="AL101" s="237"/>
      <c r="AM101" s="237"/>
      <c r="AN101" s="236">
        <f t="shared" si="0"/>
        <v>0</v>
      </c>
      <c r="AO101" s="237"/>
      <c r="AP101" s="237"/>
      <c r="AQ101" s="89" t="s">
        <v>83</v>
      </c>
      <c r="AR101" s="51"/>
      <c r="AS101" s="90">
        <v>0</v>
      </c>
      <c r="AT101" s="91">
        <f t="shared" si="1"/>
        <v>0</v>
      </c>
      <c r="AU101" s="92">
        <f>'SO 02.1 - Zberné systémy ...'!P126</f>
        <v>0</v>
      </c>
      <c r="AV101" s="91">
        <f>'SO 02.1 - Zberné systémy ...'!J35</f>
        <v>0</v>
      </c>
      <c r="AW101" s="91">
        <f>'SO 02.1 - Zberné systémy ...'!J36</f>
        <v>0</v>
      </c>
      <c r="AX101" s="91">
        <f>'SO 02.1 - Zberné systémy ...'!J37</f>
        <v>0</v>
      </c>
      <c r="AY101" s="91">
        <f>'SO 02.1 - Zberné systémy ...'!J38</f>
        <v>0</v>
      </c>
      <c r="AZ101" s="91">
        <f>'SO 02.1 - Zberné systémy ...'!F35</f>
        <v>0</v>
      </c>
      <c r="BA101" s="91">
        <f>'SO 02.1 - Zberné systémy ...'!F36</f>
        <v>0</v>
      </c>
      <c r="BB101" s="91">
        <f>'SO 02.1 - Zberné systémy ...'!F37</f>
        <v>0</v>
      </c>
      <c r="BC101" s="91">
        <f>'SO 02.1 - Zberné systémy ...'!F38</f>
        <v>0</v>
      </c>
      <c r="BD101" s="93">
        <f>'SO 02.1 - Zberné systémy ...'!F39</f>
        <v>0</v>
      </c>
      <c r="BT101" s="25" t="s">
        <v>84</v>
      </c>
      <c r="BV101" s="25" t="s">
        <v>75</v>
      </c>
      <c r="BW101" s="25" t="s">
        <v>100</v>
      </c>
      <c r="BX101" s="25" t="s">
        <v>97</v>
      </c>
      <c r="CL101" s="25" t="s">
        <v>1</v>
      </c>
    </row>
    <row r="102" spans="1:91" s="4" customFormat="1" ht="16.5" customHeight="1">
      <c r="A102" s="88" t="s">
        <v>82</v>
      </c>
      <c r="B102" s="51"/>
      <c r="C102" s="10"/>
      <c r="D102" s="10"/>
      <c r="E102" s="247" t="s">
        <v>101</v>
      </c>
      <c r="F102" s="247"/>
      <c r="G102" s="247"/>
      <c r="H102" s="247"/>
      <c r="I102" s="247"/>
      <c r="J102" s="10"/>
      <c r="K102" s="247" t="s">
        <v>102</v>
      </c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7"/>
      <c r="AE102" s="247"/>
      <c r="AF102" s="247"/>
      <c r="AG102" s="236">
        <f>'SO-02.2 - Elektroinštalácia'!J32</f>
        <v>0</v>
      </c>
      <c r="AH102" s="237"/>
      <c r="AI102" s="237"/>
      <c r="AJ102" s="237"/>
      <c r="AK102" s="237"/>
      <c r="AL102" s="237"/>
      <c r="AM102" s="237"/>
      <c r="AN102" s="236">
        <f t="shared" si="0"/>
        <v>0</v>
      </c>
      <c r="AO102" s="237"/>
      <c r="AP102" s="237"/>
      <c r="AQ102" s="89" t="s">
        <v>83</v>
      </c>
      <c r="AR102" s="51"/>
      <c r="AS102" s="90">
        <v>0</v>
      </c>
      <c r="AT102" s="91">
        <f t="shared" si="1"/>
        <v>0</v>
      </c>
      <c r="AU102" s="92">
        <f>'SO-02.2 - Elektroinštalácia'!P128</f>
        <v>0</v>
      </c>
      <c r="AV102" s="91">
        <f>'SO-02.2 - Elektroinštalácia'!J35</f>
        <v>0</v>
      </c>
      <c r="AW102" s="91">
        <f>'SO-02.2 - Elektroinštalácia'!J36</f>
        <v>0</v>
      </c>
      <c r="AX102" s="91">
        <f>'SO-02.2 - Elektroinštalácia'!J37</f>
        <v>0</v>
      </c>
      <c r="AY102" s="91">
        <f>'SO-02.2 - Elektroinštalácia'!J38</f>
        <v>0</v>
      </c>
      <c r="AZ102" s="91">
        <f>'SO-02.2 - Elektroinštalácia'!F35</f>
        <v>0</v>
      </c>
      <c r="BA102" s="91">
        <f>'SO-02.2 - Elektroinštalácia'!F36</f>
        <v>0</v>
      </c>
      <c r="BB102" s="91">
        <f>'SO-02.2 - Elektroinštalácia'!F37</f>
        <v>0</v>
      </c>
      <c r="BC102" s="91">
        <f>'SO-02.2 - Elektroinštalácia'!F38</f>
        <v>0</v>
      </c>
      <c r="BD102" s="93">
        <f>'SO-02.2 - Elektroinštalácia'!F39</f>
        <v>0</v>
      </c>
      <c r="BT102" s="25" t="s">
        <v>84</v>
      </c>
      <c r="BV102" s="25" t="s">
        <v>75</v>
      </c>
      <c r="BW102" s="25" t="s">
        <v>103</v>
      </c>
      <c r="BX102" s="25" t="s">
        <v>97</v>
      </c>
      <c r="CL102" s="25" t="s">
        <v>1</v>
      </c>
    </row>
    <row r="103" spans="1:91" s="4" customFormat="1" ht="16.5" customHeight="1">
      <c r="A103" s="88" t="s">
        <v>82</v>
      </c>
      <c r="B103" s="51"/>
      <c r="C103" s="10"/>
      <c r="D103" s="10"/>
      <c r="E103" s="247" t="s">
        <v>104</v>
      </c>
      <c r="F103" s="247"/>
      <c r="G103" s="247"/>
      <c r="H103" s="247"/>
      <c r="I103" s="247"/>
      <c r="J103" s="10"/>
      <c r="K103" s="247" t="s">
        <v>105</v>
      </c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36">
        <f>'SO-02.3 - Automatický zav...'!J32</f>
        <v>0</v>
      </c>
      <c r="AH103" s="237"/>
      <c r="AI103" s="237"/>
      <c r="AJ103" s="237"/>
      <c r="AK103" s="237"/>
      <c r="AL103" s="237"/>
      <c r="AM103" s="237"/>
      <c r="AN103" s="236">
        <f t="shared" si="0"/>
        <v>0</v>
      </c>
      <c r="AO103" s="237"/>
      <c r="AP103" s="237"/>
      <c r="AQ103" s="89" t="s">
        <v>83</v>
      </c>
      <c r="AR103" s="51"/>
      <c r="AS103" s="90">
        <v>0</v>
      </c>
      <c r="AT103" s="91">
        <f t="shared" si="1"/>
        <v>0</v>
      </c>
      <c r="AU103" s="92">
        <f>'SO-02.3 - Automatický zav...'!P130</f>
        <v>0</v>
      </c>
      <c r="AV103" s="91">
        <f>'SO-02.3 - Automatický zav...'!J35</f>
        <v>0</v>
      </c>
      <c r="AW103" s="91">
        <f>'SO-02.3 - Automatický zav...'!J36</f>
        <v>0</v>
      </c>
      <c r="AX103" s="91">
        <f>'SO-02.3 - Automatický zav...'!J37</f>
        <v>0</v>
      </c>
      <c r="AY103" s="91">
        <f>'SO-02.3 - Automatický zav...'!J38</f>
        <v>0</v>
      </c>
      <c r="AZ103" s="91">
        <f>'SO-02.3 - Automatický zav...'!F35</f>
        <v>0</v>
      </c>
      <c r="BA103" s="91">
        <f>'SO-02.3 - Automatický zav...'!F36</f>
        <v>0</v>
      </c>
      <c r="BB103" s="91">
        <f>'SO-02.3 - Automatický zav...'!F37</f>
        <v>0</v>
      </c>
      <c r="BC103" s="91">
        <f>'SO-02.3 - Automatický zav...'!F38</f>
        <v>0</v>
      </c>
      <c r="BD103" s="93">
        <f>'SO-02.3 - Automatický zav...'!F39</f>
        <v>0</v>
      </c>
      <c r="BT103" s="25" t="s">
        <v>84</v>
      </c>
      <c r="BV103" s="25" t="s">
        <v>75</v>
      </c>
      <c r="BW103" s="25" t="s">
        <v>106</v>
      </c>
      <c r="BX103" s="25" t="s">
        <v>97</v>
      </c>
      <c r="CL103" s="25" t="s">
        <v>1</v>
      </c>
    </row>
    <row r="104" spans="1:91" s="4" customFormat="1" ht="16.5" customHeight="1">
      <c r="A104" s="88" t="s">
        <v>82</v>
      </c>
      <c r="B104" s="51"/>
      <c r="C104" s="10"/>
      <c r="D104" s="10"/>
      <c r="E104" s="247" t="s">
        <v>92</v>
      </c>
      <c r="F104" s="247"/>
      <c r="G104" s="247"/>
      <c r="H104" s="247"/>
      <c r="I104" s="247"/>
      <c r="J104" s="10"/>
      <c r="K104" s="247" t="s">
        <v>93</v>
      </c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F104" s="247"/>
      <c r="AG104" s="236">
        <f>'ZS - Zariadenie stavenisk..._01'!J32</f>
        <v>0</v>
      </c>
      <c r="AH104" s="237"/>
      <c r="AI104" s="237"/>
      <c r="AJ104" s="237"/>
      <c r="AK104" s="237"/>
      <c r="AL104" s="237"/>
      <c r="AM104" s="237"/>
      <c r="AN104" s="236">
        <f t="shared" si="0"/>
        <v>0</v>
      </c>
      <c r="AO104" s="237"/>
      <c r="AP104" s="237"/>
      <c r="AQ104" s="89" t="s">
        <v>83</v>
      </c>
      <c r="AR104" s="51"/>
      <c r="AS104" s="90">
        <v>0</v>
      </c>
      <c r="AT104" s="91">
        <f t="shared" si="1"/>
        <v>0</v>
      </c>
      <c r="AU104" s="92">
        <f>'ZS - Zariadenie stavenisk..._01'!P122</f>
        <v>0</v>
      </c>
      <c r="AV104" s="91">
        <f>'ZS - Zariadenie stavenisk..._01'!J35</f>
        <v>0</v>
      </c>
      <c r="AW104" s="91">
        <f>'ZS - Zariadenie stavenisk..._01'!J36</f>
        <v>0</v>
      </c>
      <c r="AX104" s="91">
        <f>'ZS - Zariadenie stavenisk..._01'!J37</f>
        <v>0</v>
      </c>
      <c r="AY104" s="91">
        <f>'ZS - Zariadenie stavenisk..._01'!J38</f>
        <v>0</v>
      </c>
      <c r="AZ104" s="91">
        <f>'ZS - Zariadenie stavenisk..._01'!F35</f>
        <v>0</v>
      </c>
      <c r="BA104" s="91">
        <f>'ZS - Zariadenie stavenisk..._01'!F36</f>
        <v>0</v>
      </c>
      <c r="BB104" s="91">
        <f>'ZS - Zariadenie stavenisk..._01'!F37</f>
        <v>0</v>
      </c>
      <c r="BC104" s="91">
        <f>'ZS - Zariadenie stavenisk..._01'!F38</f>
        <v>0</v>
      </c>
      <c r="BD104" s="93">
        <f>'ZS - Zariadenie stavenisk..._01'!F39</f>
        <v>0</v>
      </c>
      <c r="BT104" s="25" t="s">
        <v>84</v>
      </c>
      <c r="BV104" s="25" t="s">
        <v>75</v>
      </c>
      <c r="BW104" s="25" t="s">
        <v>107</v>
      </c>
      <c r="BX104" s="25" t="s">
        <v>97</v>
      </c>
      <c r="CL104" s="25" t="s">
        <v>1</v>
      </c>
    </row>
    <row r="105" spans="1:91" s="7" customFormat="1" ht="24.75" customHeight="1">
      <c r="B105" s="79"/>
      <c r="C105" s="80"/>
      <c r="D105" s="246" t="s">
        <v>108</v>
      </c>
      <c r="E105" s="246"/>
      <c r="F105" s="246"/>
      <c r="G105" s="246"/>
      <c r="H105" s="246"/>
      <c r="I105" s="81"/>
      <c r="J105" s="246" t="s">
        <v>109</v>
      </c>
      <c r="K105" s="246"/>
      <c r="L105" s="246"/>
      <c r="M105" s="246"/>
      <c r="N105" s="246"/>
      <c r="O105" s="246"/>
      <c r="P105" s="246"/>
      <c r="Q105" s="246"/>
      <c r="R105" s="246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0">
        <f>ROUND(SUM(AG106:AG109),2)</f>
        <v>0</v>
      </c>
      <c r="AH105" s="239"/>
      <c r="AI105" s="239"/>
      <c r="AJ105" s="239"/>
      <c r="AK105" s="239"/>
      <c r="AL105" s="239"/>
      <c r="AM105" s="239"/>
      <c r="AN105" s="238">
        <f t="shared" si="0"/>
        <v>0</v>
      </c>
      <c r="AO105" s="239"/>
      <c r="AP105" s="239"/>
      <c r="AQ105" s="82" t="s">
        <v>79</v>
      </c>
      <c r="AR105" s="79"/>
      <c r="AS105" s="83">
        <f>ROUND(SUM(AS106:AS109),2)</f>
        <v>0</v>
      </c>
      <c r="AT105" s="84">
        <f t="shared" si="1"/>
        <v>0</v>
      </c>
      <c r="AU105" s="85">
        <f>ROUND(SUM(AU106:AU109),5)</f>
        <v>0</v>
      </c>
      <c r="AV105" s="84">
        <f>ROUND(AZ105*L29,2)</f>
        <v>0</v>
      </c>
      <c r="AW105" s="84">
        <f>ROUND(BA105*L30,2)</f>
        <v>0</v>
      </c>
      <c r="AX105" s="84">
        <f>ROUND(BB105*L29,2)</f>
        <v>0</v>
      </c>
      <c r="AY105" s="84">
        <f>ROUND(BC105*L30,2)</f>
        <v>0</v>
      </c>
      <c r="AZ105" s="84">
        <f>ROUND(SUM(AZ106:AZ109),2)</f>
        <v>0</v>
      </c>
      <c r="BA105" s="84">
        <f>ROUND(SUM(BA106:BA109),2)</f>
        <v>0</v>
      </c>
      <c r="BB105" s="84">
        <f>ROUND(SUM(BB106:BB109),2)</f>
        <v>0</v>
      </c>
      <c r="BC105" s="84">
        <f>ROUND(SUM(BC106:BC109),2)</f>
        <v>0</v>
      </c>
      <c r="BD105" s="86">
        <f>ROUND(SUM(BD106:BD109),2)</f>
        <v>0</v>
      </c>
      <c r="BS105" s="87" t="s">
        <v>72</v>
      </c>
      <c r="BT105" s="87" t="s">
        <v>80</v>
      </c>
      <c r="BU105" s="87" t="s">
        <v>74</v>
      </c>
      <c r="BV105" s="87" t="s">
        <v>75</v>
      </c>
      <c r="BW105" s="87" t="s">
        <v>110</v>
      </c>
      <c r="BX105" s="87" t="s">
        <v>4</v>
      </c>
      <c r="CL105" s="87" t="s">
        <v>1</v>
      </c>
      <c r="CM105" s="87" t="s">
        <v>73</v>
      </c>
    </row>
    <row r="106" spans="1:91" s="4" customFormat="1" ht="23.25" customHeight="1">
      <c r="A106" s="88" t="s">
        <v>82</v>
      </c>
      <c r="B106" s="51"/>
      <c r="C106" s="10"/>
      <c r="D106" s="10"/>
      <c r="E106" s="247" t="s">
        <v>111</v>
      </c>
      <c r="F106" s="247"/>
      <c r="G106" s="247"/>
      <c r="H106" s="247"/>
      <c r="I106" s="247"/>
      <c r="J106" s="10"/>
      <c r="K106" s="247" t="s">
        <v>99</v>
      </c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7"/>
      <c r="AE106" s="247"/>
      <c r="AF106" s="247"/>
      <c r="AG106" s="236">
        <f>'SO 03.1 - Zberné systémy ...'!J32</f>
        <v>0</v>
      </c>
      <c r="AH106" s="237"/>
      <c r="AI106" s="237"/>
      <c r="AJ106" s="237"/>
      <c r="AK106" s="237"/>
      <c r="AL106" s="237"/>
      <c r="AM106" s="237"/>
      <c r="AN106" s="236">
        <f t="shared" si="0"/>
        <v>0</v>
      </c>
      <c r="AO106" s="237"/>
      <c r="AP106" s="237"/>
      <c r="AQ106" s="89" t="s">
        <v>83</v>
      </c>
      <c r="AR106" s="51"/>
      <c r="AS106" s="90">
        <v>0</v>
      </c>
      <c r="AT106" s="91">
        <f t="shared" si="1"/>
        <v>0</v>
      </c>
      <c r="AU106" s="92">
        <f>'SO 03.1 - Zberné systémy ...'!P126</f>
        <v>0</v>
      </c>
      <c r="AV106" s="91">
        <f>'SO 03.1 - Zberné systémy ...'!J35</f>
        <v>0</v>
      </c>
      <c r="AW106" s="91">
        <f>'SO 03.1 - Zberné systémy ...'!J36</f>
        <v>0</v>
      </c>
      <c r="AX106" s="91">
        <f>'SO 03.1 - Zberné systémy ...'!J37</f>
        <v>0</v>
      </c>
      <c r="AY106" s="91">
        <f>'SO 03.1 - Zberné systémy ...'!J38</f>
        <v>0</v>
      </c>
      <c r="AZ106" s="91">
        <f>'SO 03.1 - Zberné systémy ...'!F35</f>
        <v>0</v>
      </c>
      <c r="BA106" s="91">
        <f>'SO 03.1 - Zberné systémy ...'!F36</f>
        <v>0</v>
      </c>
      <c r="BB106" s="91">
        <f>'SO 03.1 - Zberné systémy ...'!F37</f>
        <v>0</v>
      </c>
      <c r="BC106" s="91">
        <f>'SO 03.1 - Zberné systémy ...'!F38</f>
        <v>0</v>
      </c>
      <c r="BD106" s="93">
        <f>'SO 03.1 - Zberné systémy ...'!F39</f>
        <v>0</v>
      </c>
      <c r="BT106" s="25" t="s">
        <v>84</v>
      </c>
      <c r="BV106" s="25" t="s">
        <v>75</v>
      </c>
      <c r="BW106" s="25" t="s">
        <v>112</v>
      </c>
      <c r="BX106" s="25" t="s">
        <v>110</v>
      </c>
      <c r="CL106" s="25" t="s">
        <v>1</v>
      </c>
    </row>
    <row r="107" spans="1:91" s="4" customFormat="1" ht="16.5" customHeight="1">
      <c r="A107" s="88" t="s">
        <v>82</v>
      </c>
      <c r="B107" s="51"/>
      <c r="C107" s="10"/>
      <c r="D107" s="10"/>
      <c r="E107" s="247" t="s">
        <v>113</v>
      </c>
      <c r="F107" s="247"/>
      <c r="G107" s="247"/>
      <c r="H107" s="247"/>
      <c r="I107" s="247"/>
      <c r="J107" s="10"/>
      <c r="K107" s="247" t="s">
        <v>102</v>
      </c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47"/>
      <c r="AE107" s="247"/>
      <c r="AF107" s="247"/>
      <c r="AG107" s="236">
        <f>'SO-03.2 - Elektroinštalácia'!J32</f>
        <v>0</v>
      </c>
      <c r="AH107" s="237"/>
      <c r="AI107" s="237"/>
      <c r="AJ107" s="237"/>
      <c r="AK107" s="237"/>
      <c r="AL107" s="237"/>
      <c r="AM107" s="237"/>
      <c r="AN107" s="236">
        <f t="shared" si="0"/>
        <v>0</v>
      </c>
      <c r="AO107" s="237"/>
      <c r="AP107" s="237"/>
      <c r="AQ107" s="89" t="s">
        <v>83</v>
      </c>
      <c r="AR107" s="51"/>
      <c r="AS107" s="90">
        <v>0</v>
      </c>
      <c r="AT107" s="91">
        <f t="shared" si="1"/>
        <v>0</v>
      </c>
      <c r="AU107" s="92">
        <f>'SO-03.2 - Elektroinštalácia'!P128</f>
        <v>0</v>
      </c>
      <c r="AV107" s="91">
        <f>'SO-03.2 - Elektroinštalácia'!J35</f>
        <v>0</v>
      </c>
      <c r="AW107" s="91">
        <f>'SO-03.2 - Elektroinštalácia'!J36</f>
        <v>0</v>
      </c>
      <c r="AX107" s="91">
        <f>'SO-03.2 - Elektroinštalácia'!J37</f>
        <v>0</v>
      </c>
      <c r="AY107" s="91">
        <f>'SO-03.2 - Elektroinštalácia'!J38</f>
        <v>0</v>
      </c>
      <c r="AZ107" s="91">
        <f>'SO-03.2 - Elektroinštalácia'!F35</f>
        <v>0</v>
      </c>
      <c r="BA107" s="91">
        <f>'SO-03.2 - Elektroinštalácia'!F36</f>
        <v>0</v>
      </c>
      <c r="BB107" s="91">
        <f>'SO-03.2 - Elektroinštalácia'!F37</f>
        <v>0</v>
      </c>
      <c r="BC107" s="91">
        <f>'SO-03.2 - Elektroinštalácia'!F38</f>
        <v>0</v>
      </c>
      <c r="BD107" s="93">
        <f>'SO-03.2 - Elektroinštalácia'!F39</f>
        <v>0</v>
      </c>
      <c r="BT107" s="25" t="s">
        <v>84</v>
      </c>
      <c r="BV107" s="25" t="s">
        <v>75</v>
      </c>
      <c r="BW107" s="25" t="s">
        <v>114</v>
      </c>
      <c r="BX107" s="25" t="s">
        <v>110</v>
      </c>
      <c r="CL107" s="25" t="s">
        <v>1</v>
      </c>
    </row>
    <row r="108" spans="1:91" s="4" customFormat="1" ht="16.5" customHeight="1">
      <c r="A108" s="88" t="s">
        <v>82</v>
      </c>
      <c r="B108" s="51"/>
      <c r="C108" s="10"/>
      <c r="D108" s="10"/>
      <c r="E108" s="247" t="s">
        <v>115</v>
      </c>
      <c r="F108" s="247"/>
      <c r="G108" s="247"/>
      <c r="H108" s="247"/>
      <c r="I108" s="247"/>
      <c r="J108" s="10"/>
      <c r="K108" s="247" t="s">
        <v>105</v>
      </c>
      <c r="L108" s="247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47"/>
      <c r="AD108" s="247"/>
      <c r="AE108" s="247"/>
      <c r="AF108" s="247"/>
      <c r="AG108" s="236">
        <f>'SO-03.3 - Automatický zav...'!J32</f>
        <v>0</v>
      </c>
      <c r="AH108" s="237"/>
      <c r="AI108" s="237"/>
      <c r="AJ108" s="237"/>
      <c r="AK108" s="237"/>
      <c r="AL108" s="237"/>
      <c r="AM108" s="237"/>
      <c r="AN108" s="236">
        <f t="shared" si="0"/>
        <v>0</v>
      </c>
      <c r="AO108" s="237"/>
      <c r="AP108" s="237"/>
      <c r="AQ108" s="89" t="s">
        <v>83</v>
      </c>
      <c r="AR108" s="51"/>
      <c r="AS108" s="90">
        <v>0</v>
      </c>
      <c r="AT108" s="91">
        <f t="shared" si="1"/>
        <v>0</v>
      </c>
      <c r="AU108" s="92">
        <f>'SO-03.3 - Automatický zav...'!P128</f>
        <v>0</v>
      </c>
      <c r="AV108" s="91">
        <f>'SO-03.3 - Automatický zav...'!J35</f>
        <v>0</v>
      </c>
      <c r="AW108" s="91">
        <f>'SO-03.3 - Automatický zav...'!J36</f>
        <v>0</v>
      </c>
      <c r="AX108" s="91">
        <f>'SO-03.3 - Automatický zav...'!J37</f>
        <v>0</v>
      </c>
      <c r="AY108" s="91">
        <f>'SO-03.3 - Automatický zav...'!J38</f>
        <v>0</v>
      </c>
      <c r="AZ108" s="91">
        <f>'SO-03.3 - Automatický zav...'!F35</f>
        <v>0</v>
      </c>
      <c r="BA108" s="91">
        <f>'SO-03.3 - Automatický zav...'!F36</f>
        <v>0</v>
      </c>
      <c r="BB108" s="91">
        <f>'SO-03.3 - Automatický zav...'!F37</f>
        <v>0</v>
      </c>
      <c r="BC108" s="91">
        <f>'SO-03.3 - Automatický zav...'!F38</f>
        <v>0</v>
      </c>
      <c r="BD108" s="93">
        <f>'SO-03.3 - Automatický zav...'!F39</f>
        <v>0</v>
      </c>
      <c r="BT108" s="25" t="s">
        <v>84</v>
      </c>
      <c r="BV108" s="25" t="s">
        <v>75</v>
      </c>
      <c r="BW108" s="25" t="s">
        <v>116</v>
      </c>
      <c r="BX108" s="25" t="s">
        <v>110</v>
      </c>
      <c r="CL108" s="25" t="s">
        <v>1</v>
      </c>
    </row>
    <row r="109" spans="1:91" s="4" customFormat="1" ht="16.5" customHeight="1">
      <c r="A109" s="88" t="s">
        <v>82</v>
      </c>
      <c r="B109" s="51"/>
      <c r="C109" s="10"/>
      <c r="D109" s="10"/>
      <c r="E109" s="247" t="s">
        <v>92</v>
      </c>
      <c r="F109" s="247"/>
      <c r="G109" s="247"/>
      <c r="H109" s="247"/>
      <c r="I109" s="247"/>
      <c r="J109" s="10"/>
      <c r="K109" s="247" t="s">
        <v>93</v>
      </c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7"/>
      <c r="AE109" s="247"/>
      <c r="AF109" s="247"/>
      <c r="AG109" s="236">
        <f>'ZS - Zariadenie stavenisk..._02'!J32</f>
        <v>0</v>
      </c>
      <c r="AH109" s="237"/>
      <c r="AI109" s="237"/>
      <c r="AJ109" s="237"/>
      <c r="AK109" s="237"/>
      <c r="AL109" s="237"/>
      <c r="AM109" s="237"/>
      <c r="AN109" s="236">
        <f t="shared" si="0"/>
        <v>0</v>
      </c>
      <c r="AO109" s="237"/>
      <c r="AP109" s="237"/>
      <c r="AQ109" s="89" t="s">
        <v>83</v>
      </c>
      <c r="AR109" s="51"/>
      <c r="AS109" s="90">
        <v>0</v>
      </c>
      <c r="AT109" s="91">
        <f t="shared" si="1"/>
        <v>0</v>
      </c>
      <c r="AU109" s="92">
        <f>'ZS - Zariadenie stavenisk..._02'!P122</f>
        <v>0</v>
      </c>
      <c r="AV109" s="91">
        <f>'ZS - Zariadenie stavenisk..._02'!J35</f>
        <v>0</v>
      </c>
      <c r="AW109" s="91">
        <f>'ZS - Zariadenie stavenisk..._02'!J36</f>
        <v>0</v>
      </c>
      <c r="AX109" s="91">
        <f>'ZS - Zariadenie stavenisk..._02'!J37</f>
        <v>0</v>
      </c>
      <c r="AY109" s="91">
        <f>'ZS - Zariadenie stavenisk..._02'!J38</f>
        <v>0</v>
      </c>
      <c r="AZ109" s="91">
        <f>'ZS - Zariadenie stavenisk..._02'!F35</f>
        <v>0</v>
      </c>
      <c r="BA109" s="91">
        <f>'ZS - Zariadenie stavenisk..._02'!F36</f>
        <v>0</v>
      </c>
      <c r="BB109" s="91">
        <f>'ZS - Zariadenie stavenisk..._02'!F37</f>
        <v>0</v>
      </c>
      <c r="BC109" s="91">
        <f>'ZS - Zariadenie stavenisk..._02'!F38</f>
        <v>0</v>
      </c>
      <c r="BD109" s="93">
        <f>'ZS - Zariadenie stavenisk..._02'!F39</f>
        <v>0</v>
      </c>
      <c r="BT109" s="25" t="s">
        <v>84</v>
      </c>
      <c r="BV109" s="25" t="s">
        <v>75</v>
      </c>
      <c r="BW109" s="25" t="s">
        <v>117</v>
      </c>
      <c r="BX109" s="25" t="s">
        <v>110</v>
      </c>
      <c r="CL109" s="25" t="s">
        <v>1</v>
      </c>
    </row>
    <row r="110" spans="1:91" s="7" customFormat="1" ht="24.75" customHeight="1">
      <c r="B110" s="79"/>
      <c r="C110" s="80"/>
      <c r="D110" s="246" t="s">
        <v>118</v>
      </c>
      <c r="E110" s="246"/>
      <c r="F110" s="246"/>
      <c r="G110" s="246"/>
      <c r="H110" s="246"/>
      <c r="I110" s="81"/>
      <c r="J110" s="246" t="s">
        <v>119</v>
      </c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0">
        <f>ROUND(SUM(AG111:AG114),2)</f>
        <v>0</v>
      </c>
      <c r="AH110" s="239"/>
      <c r="AI110" s="239"/>
      <c r="AJ110" s="239"/>
      <c r="AK110" s="239"/>
      <c r="AL110" s="239"/>
      <c r="AM110" s="239"/>
      <c r="AN110" s="238">
        <f t="shared" si="0"/>
        <v>0</v>
      </c>
      <c r="AO110" s="239"/>
      <c r="AP110" s="239"/>
      <c r="AQ110" s="82" t="s">
        <v>79</v>
      </c>
      <c r="AR110" s="79"/>
      <c r="AS110" s="83">
        <f>ROUND(SUM(AS111:AS114),2)</f>
        <v>0</v>
      </c>
      <c r="AT110" s="84">
        <f t="shared" si="1"/>
        <v>0</v>
      </c>
      <c r="AU110" s="85">
        <f>ROUND(SUM(AU111:AU114),5)</f>
        <v>0</v>
      </c>
      <c r="AV110" s="84">
        <f>ROUND(AZ110*L29,2)</f>
        <v>0</v>
      </c>
      <c r="AW110" s="84">
        <f>ROUND(BA110*L30,2)</f>
        <v>0</v>
      </c>
      <c r="AX110" s="84">
        <f>ROUND(BB110*L29,2)</f>
        <v>0</v>
      </c>
      <c r="AY110" s="84">
        <f>ROUND(BC110*L30,2)</f>
        <v>0</v>
      </c>
      <c r="AZ110" s="84">
        <f>ROUND(SUM(AZ111:AZ114),2)</f>
        <v>0</v>
      </c>
      <c r="BA110" s="84">
        <f>ROUND(SUM(BA111:BA114),2)</f>
        <v>0</v>
      </c>
      <c r="BB110" s="84">
        <f>ROUND(SUM(BB111:BB114),2)</f>
        <v>0</v>
      </c>
      <c r="BC110" s="84">
        <f>ROUND(SUM(BC111:BC114),2)</f>
        <v>0</v>
      </c>
      <c r="BD110" s="86">
        <f>ROUND(SUM(BD111:BD114),2)</f>
        <v>0</v>
      </c>
      <c r="BS110" s="87" t="s">
        <v>72</v>
      </c>
      <c r="BT110" s="87" t="s">
        <v>80</v>
      </c>
      <c r="BU110" s="87" t="s">
        <v>74</v>
      </c>
      <c r="BV110" s="87" t="s">
        <v>75</v>
      </c>
      <c r="BW110" s="87" t="s">
        <v>120</v>
      </c>
      <c r="BX110" s="87" t="s">
        <v>4</v>
      </c>
      <c r="CL110" s="87" t="s">
        <v>1</v>
      </c>
      <c r="CM110" s="87" t="s">
        <v>73</v>
      </c>
    </row>
    <row r="111" spans="1:91" s="4" customFormat="1" ht="23.25" customHeight="1">
      <c r="A111" s="88" t="s">
        <v>82</v>
      </c>
      <c r="B111" s="51"/>
      <c r="C111" s="10"/>
      <c r="D111" s="10"/>
      <c r="E111" s="247" t="s">
        <v>121</v>
      </c>
      <c r="F111" s="247"/>
      <c r="G111" s="247"/>
      <c r="H111" s="247"/>
      <c r="I111" s="247"/>
      <c r="J111" s="10"/>
      <c r="K111" s="247" t="s">
        <v>99</v>
      </c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7"/>
      <c r="AE111" s="247"/>
      <c r="AF111" s="247"/>
      <c r="AG111" s="236">
        <f>'SO 04.1 - Zberné systémy ...'!J32</f>
        <v>0</v>
      </c>
      <c r="AH111" s="237"/>
      <c r="AI111" s="237"/>
      <c r="AJ111" s="237"/>
      <c r="AK111" s="237"/>
      <c r="AL111" s="237"/>
      <c r="AM111" s="237"/>
      <c r="AN111" s="236">
        <f t="shared" si="0"/>
        <v>0</v>
      </c>
      <c r="AO111" s="237"/>
      <c r="AP111" s="237"/>
      <c r="AQ111" s="89" t="s">
        <v>83</v>
      </c>
      <c r="AR111" s="51"/>
      <c r="AS111" s="90">
        <v>0</v>
      </c>
      <c r="AT111" s="91">
        <f t="shared" si="1"/>
        <v>0</v>
      </c>
      <c r="AU111" s="92">
        <f>'SO 04.1 - Zberné systémy ...'!P126</f>
        <v>0</v>
      </c>
      <c r="AV111" s="91">
        <f>'SO 04.1 - Zberné systémy ...'!J35</f>
        <v>0</v>
      </c>
      <c r="AW111" s="91">
        <f>'SO 04.1 - Zberné systémy ...'!J36</f>
        <v>0</v>
      </c>
      <c r="AX111" s="91">
        <f>'SO 04.1 - Zberné systémy ...'!J37</f>
        <v>0</v>
      </c>
      <c r="AY111" s="91">
        <f>'SO 04.1 - Zberné systémy ...'!J38</f>
        <v>0</v>
      </c>
      <c r="AZ111" s="91">
        <f>'SO 04.1 - Zberné systémy ...'!F35</f>
        <v>0</v>
      </c>
      <c r="BA111" s="91">
        <f>'SO 04.1 - Zberné systémy ...'!F36</f>
        <v>0</v>
      </c>
      <c r="BB111" s="91">
        <f>'SO 04.1 - Zberné systémy ...'!F37</f>
        <v>0</v>
      </c>
      <c r="BC111" s="91">
        <f>'SO 04.1 - Zberné systémy ...'!F38</f>
        <v>0</v>
      </c>
      <c r="BD111" s="93">
        <f>'SO 04.1 - Zberné systémy ...'!F39</f>
        <v>0</v>
      </c>
      <c r="BT111" s="25" t="s">
        <v>84</v>
      </c>
      <c r="BV111" s="25" t="s">
        <v>75</v>
      </c>
      <c r="BW111" s="25" t="s">
        <v>122</v>
      </c>
      <c r="BX111" s="25" t="s">
        <v>120</v>
      </c>
      <c r="CL111" s="25" t="s">
        <v>1</v>
      </c>
    </row>
    <row r="112" spans="1:91" s="4" customFormat="1" ht="16.5" customHeight="1">
      <c r="A112" s="88" t="s">
        <v>82</v>
      </c>
      <c r="B112" s="51"/>
      <c r="C112" s="10"/>
      <c r="D112" s="10"/>
      <c r="E112" s="247" t="s">
        <v>123</v>
      </c>
      <c r="F112" s="247"/>
      <c r="G112" s="247"/>
      <c r="H112" s="247"/>
      <c r="I112" s="247"/>
      <c r="J112" s="10"/>
      <c r="K112" s="247" t="s">
        <v>102</v>
      </c>
      <c r="L112" s="247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47"/>
      <c r="AD112" s="247"/>
      <c r="AE112" s="247"/>
      <c r="AF112" s="247"/>
      <c r="AG112" s="236">
        <f>'SO-04.2 - Elektroinštalácia'!J32</f>
        <v>0</v>
      </c>
      <c r="AH112" s="237"/>
      <c r="AI112" s="237"/>
      <c r="AJ112" s="237"/>
      <c r="AK112" s="237"/>
      <c r="AL112" s="237"/>
      <c r="AM112" s="237"/>
      <c r="AN112" s="236">
        <f t="shared" si="0"/>
        <v>0</v>
      </c>
      <c r="AO112" s="237"/>
      <c r="AP112" s="237"/>
      <c r="AQ112" s="89" t="s">
        <v>83</v>
      </c>
      <c r="AR112" s="51"/>
      <c r="AS112" s="90">
        <v>0</v>
      </c>
      <c r="AT112" s="91">
        <f t="shared" si="1"/>
        <v>0</v>
      </c>
      <c r="AU112" s="92">
        <f>'SO-04.2 - Elektroinštalácia'!P128</f>
        <v>0</v>
      </c>
      <c r="AV112" s="91">
        <f>'SO-04.2 - Elektroinštalácia'!J35</f>
        <v>0</v>
      </c>
      <c r="AW112" s="91">
        <f>'SO-04.2 - Elektroinštalácia'!J36</f>
        <v>0</v>
      </c>
      <c r="AX112" s="91">
        <f>'SO-04.2 - Elektroinštalácia'!J37</f>
        <v>0</v>
      </c>
      <c r="AY112" s="91">
        <f>'SO-04.2 - Elektroinštalácia'!J38</f>
        <v>0</v>
      </c>
      <c r="AZ112" s="91">
        <f>'SO-04.2 - Elektroinštalácia'!F35</f>
        <v>0</v>
      </c>
      <c r="BA112" s="91">
        <f>'SO-04.2 - Elektroinštalácia'!F36</f>
        <v>0</v>
      </c>
      <c r="BB112" s="91">
        <f>'SO-04.2 - Elektroinštalácia'!F37</f>
        <v>0</v>
      </c>
      <c r="BC112" s="91">
        <f>'SO-04.2 - Elektroinštalácia'!F38</f>
        <v>0</v>
      </c>
      <c r="BD112" s="93">
        <f>'SO-04.2 - Elektroinštalácia'!F39</f>
        <v>0</v>
      </c>
      <c r="BT112" s="25" t="s">
        <v>84</v>
      </c>
      <c r="BV112" s="25" t="s">
        <v>75</v>
      </c>
      <c r="BW112" s="25" t="s">
        <v>124</v>
      </c>
      <c r="BX112" s="25" t="s">
        <v>120</v>
      </c>
      <c r="CL112" s="25" t="s">
        <v>1</v>
      </c>
    </row>
    <row r="113" spans="1:91" s="4" customFormat="1" ht="16.5" customHeight="1">
      <c r="A113" s="88" t="s">
        <v>82</v>
      </c>
      <c r="B113" s="51"/>
      <c r="C113" s="10"/>
      <c r="D113" s="10"/>
      <c r="E113" s="247" t="s">
        <v>125</v>
      </c>
      <c r="F113" s="247"/>
      <c r="G113" s="247"/>
      <c r="H113" s="247"/>
      <c r="I113" s="247"/>
      <c r="J113" s="10"/>
      <c r="K113" s="247" t="s">
        <v>105</v>
      </c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7"/>
      <c r="AE113" s="247"/>
      <c r="AF113" s="247"/>
      <c r="AG113" s="236">
        <f>'SO-04.3 - Automatický zav...'!J32</f>
        <v>0</v>
      </c>
      <c r="AH113" s="237"/>
      <c r="AI113" s="237"/>
      <c r="AJ113" s="237"/>
      <c r="AK113" s="237"/>
      <c r="AL113" s="237"/>
      <c r="AM113" s="237"/>
      <c r="AN113" s="236">
        <f t="shared" si="0"/>
        <v>0</v>
      </c>
      <c r="AO113" s="237"/>
      <c r="AP113" s="237"/>
      <c r="AQ113" s="89" t="s">
        <v>83</v>
      </c>
      <c r="AR113" s="51"/>
      <c r="AS113" s="90">
        <v>0</v>
      </c>
      <c r="AT113" s="91">
        <f t="shared" si="1"/>
        <v>0</v>
      </c>
      <c r="AU113" s="92">
        <f>'SO-04.3 - Automatický zav...'!P128</f>
        <v>0</v>
      </c>
      <c r="AV113" s="91">
        <f>'SO-04.3 - Automatický zav...'!J35</f>
        <v>0</v>
      </c>
      <c r="AW113" s="91">
        <f>'SO-04.3 - Automatický zav...'!J36</f>
        <v>0</v>
      </c>
      <c r="AX113" s="91">
        <f>'SO-04.3 - Automatický zav...'!J37</f>
        <v>0</v>
      </c>
      <c r="AY113" s="91">
        <f>'SO-04.3 - Automatický zav...'!J38</f>
        <v>0</v>
      </c>
      <c r="AZ113" s="91">
        <f>'SO-04.3 - Automatický zav...'!F35</f>
        <v>0</v>
      </c>
      <c r="BA113" s="91">
        <f>'SO-04.3 - Automatický zav...'!F36</f>
        <v>0</v>
      </c>
      <c r="BB113" s="91">
        <f>'SO-04.3 - Automatický zav...'!F37</f>
        <v>0</v>
      </c>
      <c r="BC113" s="91">
        <f>'SO-04.3 - Automatický zav...'!F38</f>
        <v>0</v>
      </c>
      <c r="BD113" s="93">
        <f>'SO-04.3 - Automatický zav...'!F39</f>
        <v>0</v>
      </c>
      <c r="BT113" s="25" t="s">
        <v>84</v>
      </c>
      <c r="BV113" s="25" t="s">
        <v>75</v>
      </c>
      <c r="BW113" s="25" t="s">
        <v>126</v>
      </c>
      <c r="BX113" s="25" t="s">
        <v>120</v>
      </c>
      <c r="CL113" s="25" t="s">
        <v>1</v>
      </c>
    </row>
    <row r="114" spans="1:91" s="4" customFormat="1" ht="16.5" customHeight="1">
      <c r="A114" s="88" t="s">
        <v>82</v>
      </c>
      <c r="B114" s="51"/>
      <c r="C114" s="10"/>
      <c r="D114" s="10"/>
      <c r="E114" s="247" t="s">
        <v>92</v>
      </c>
      <c r="F114" s="247"/>
      <c r="G114" s="247"/>
      <c r="H114" s="247"/>
      <c r="I114" s="247"/>
      <c r="J114" s="10"/>
      <c r="K114" s="247" t="s">
        <v>93</v>
      </c>
      <c r="L114" s="247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  <c r="AB114" s="247"/>
      <c r="AC114" s="247"/>
      <c r="AD114" s="247"/>
      <c r="AE114" s="247"/>
      <c r="AF114" s="247"/>
      <c r="AG114" s="236">
        <f>'ZS - Zariadenie stavenisk..._03'!J32</f>
        <v>0</v>
      </c>
      <c r="AH114" s="237"/>
      <c r="AI114" s="237"/>
      <c r="AJ114" s="237"/>
      <c r="AK114" s="237"/>
      <c r="AL114" s="237"/>
      <c r="AM114" s="237"/>
      <c r="AN114" s="236">
        <f t="shared" si="0"/>
        <v>0</v>
      </c>
      <c r="AO114" s="237"/>
      <c r="AP114" s="237"/>
      <c r="AQ114" s="89" t="s">
        <v>83</v>
      </c>
      <c r="AR114" s="51"/>
      <c r="AS114" s="90">
        <v>0</v>
      </c>
      <c r="AT114" s="91">
        <f t="shared" si="1"/>
        <v>0</v>
      </c>
      <c r="AU114" s="92">
        <f>'ZS - Zariadenie stavenisk..._03'!P122</f>
        <v>0</v>
      </c>
      <c r="AV114" s="91">
        <f>'ZS - Zariadenie stavenisk..._03'!J35</f>
        <v>0</v>
      </c>
      <c r="AW114" s="91">
        <f>'ZS - Zariadenie stavenisk..._03'!J36</f>
        <v>0</v>
      </c>
      <c r="AX114" s="91">
        <f>'ZS - Zariadenie stavenisk..._03'!J37</f>
        <v>0</v>
      </c>
      <c r="AY114" s="91">
        <f>'ZS - Zariadenie stavenisk..._03'!J38</f>
        <v>0</v>
      </c>
      <c r="AZ114" s="91">
        <f>'ZS - Zariadenie stavenisk..._03'!F35</f>
        <v>0</v>
      </c>
      <c r="BA114" s="91">
        <f>'ZS - Zariadenie stavenisk..._03'!F36</f>
        <v>0</v>
      </c>
      <c r="BB114" s="91">
        <f>'ZS - Zariadenie stavenisk..._03'!F37</f>
        <v>0</v>
      </c>
      <c r="BC114" s="91">
        <f>'ZS - Zariadenie stavenisk..._03'!F38</f>
        <v>0</v>
      </c>
      <c r="BD114" s="93">
        <f>'ZS - Zariadenie stavenisk..._03'!F39</f>
        <v>0</v>
      </c>
      <c r="BT114" s="25" t="s">
        <v>84</v>
      </c>
      <c r="BV114" s="25" t="s">
        <v>75</v>
      </c>
      <c r="BW114" s="25" t="s">
        <v>127</v>
      </c>
      <c r="BX114" s="25" t="s">
        <v>120</v>
      </c>
      <c r="CL114" s="25" t="s">
        <v>1</v>
      </c>
    </row>
    <row r="115" spans="1:91" s="7" customFormat="1" ht="24.75" customHeight="1">
      <c r="B115" s="79"/>
      <c r="C115" s="80"/>
      <c r="D115" s="246" t="s">
        <v>128</v>
      </c>
      <c r="E115" s="246"/>
      <c r="F115" s="246"/>
      <c r="G115" s="246"/>
      <c r="H115" s="246"/>
      <c r="I115" s="81"/>
      <c r="J115" s="246" t="s">
        <v>129</v>
      </c>
      <c r="K115" s="246"/>
      <c r="L115" s="246"/>
      <c r="M115" s="246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0">
        <f>ROUND(SUM(AG116:AG119),2)</f>
        <v>0</v>
      </c>
      <c r="AH115" s="239"/>
      <c r="AI115" s="239"/>
      <c r="AJ115" s="239"/>
      <c r="AK115" s="239"/>
      <c r="AL115" s="239"/>
      <c r="AM115" s="239"/>
      <c r="AN115" s="238">
        <f t="shared" si="0"/>
        <v>0</v>
      </c>
      <c r="AO115" s="239"/>
      <c r="AP115" s="239"/>
      <c r="AQ115" s="82" t="s">
        <v>79</v>
      </c>
      <c r="AR115" s="79"/>
      <c r="AS115" s="83">
        <f>ROUND(SUM(AS116:AS119),2)</f>
        <v>0</v>
      </c>
      <c r="AT115" s="84">
        <f t="shared" si="1"/>
        <v>0</v>
      </c>
      <c r="AU115" s="85">
        <f>ROUND(SUM(AU116:AU119),5)</f>
        <v>0</v>
      </c>
      <c r="AV115" s="84">
        <f>ROUND(AZ115*L29,2)</f>
        <v>0</v>
      </c>
      <c r="AW115" s="84">
        <f>ROUND(BA115*L30,2)</f>
        <v>0</v>
      </c>
      <c r="AX115" s="84">
        <f>ROUND(BB115*L29,2)</f>
        <v>0</v>
      </c>
      <c r="AY115" s="84">
        <f>ROUND(BC115*L30,2)</f>
        <v>0</v>
      </c>
      <c r="AZ115" s="84">
        <f>ROUND(SUM(AZ116:AZ119),2)</f>
        <v>0</v>
      </c>
      <c r="BA115" s="84">
        <f>ROUND(SUM(BA116:BA119),2)</f>
        <v>0</v>
      </c>
      <c r="BB115" s="84">
        <f>ROUND(SUM(BB116:BB119),2)</f>
        <v>0</v>
      </c>
      <c r="BC115" s="84">
        <f>ROUND(SUM(BC116:BC119),2)</f>
        <v>0</v>
      </c>
      <c r="BD115" s="86">
        <f>ROUND(SUM(BD116:BD119),2)</f>
        <v>0</v>
      </c>
      <c r="BS115" s="87" t="s">
        <v>72</v>
      </c>
      <c r="BT115" s="87" t="s">
        <v>80</v>
      </c>
      <c r="BU115" s="87" t="s">
        <v>74</v>
      </c>
      <c r="BV115" s="87" t="s">
        <v>75</v>
      </c>
      <c r="BW115" s="87" t="s">
        <v>130</v>
      </c>
      <c r="BX115" s="87" t="s">
        <v>4</v>
      </c>
      <c r="CL115" s="87" t="s">
        <v>1</v>
      </c>
      <c r="CM115" s="87" t="s">
        <v>73</v>
      </c>
    </row>
    <row r="116" spans="1:91" s="4" customFormat="1" ht="23.25" customHeight="1">
      <c r="A116" s="88" t="s">
        <v>82</v>
      </c>
      <c r="B116" s="51"/>
      <c r="C116" s="10"/>
      <c r="D116" s="10"/>
      <c r="E116" s="247" t="s">
        <v>131</v>
      </c>
      <c r="F116" s="247"/>
      <c r="G116" s="247"/>
      <c r="H116" s="247"/>
      <c r="I116" s="247"/>
      <c r="J116" s="10"/>
      <c r="K116" s="247" t="s">
        <v>99</v>
      </c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7"/>
      <c r="AD116" s="247"/>
      <c r="AE116" s="247"/>
      <c r="AF116" s="247"/>
      <c r="AG116" s="236">
        <f>'SO 05.1 - Zberné systémy ...'!J32</f>
        <v>0</v>
      </c>
      <c r="AH116" s="237"/>
      <c r="AI116" s="237"/>
      <c r="AJ116" s="237"/>
      <c r="AK116" s="237"/>
      <c r="AL116" s="237"/>
      <c r="AM116" s="237"/>
      <c r="AN116" s="236">
        <f t="shared" si="0"/>
        <v>0</v>
      </c>
      <c r="AO116" s="237"/>
      <c r="AP116" s="237"/>
      <c r="AQ116" s="89" t="s">
        <v>83</v>
      </c>
      <c r="AR116" s="51"/>
      <c r="AS116" s="90">
        <v>0</v>
      </c>
      <c r="AT116" s="91">
        <f t="shared" si="1"/>
        <v>0</v>
      </c>
      <c r="AU116" s="92">
        <f>'SO 05.1 - Zberné systémy ...'!P126</f>
        <v>0</v>
      </c>
      <c r="AV116" s="91">
        <f>'SO 05.1 - Zberné systémy ...'!J35</f>
        <v>0</v>
      </c>
      <c r="AW116" s="91">
        <f>'SO 05.1 - Zberné systémy ...'!J36</f>
        <v>0</v>
      </c>
      <c r="AX116" s="91">
        <f>'SO 05.1 - Zberné systémy ...'!J37</f>
        <v>0</v>
      </c>
      <c r="AY116" s="91">
        <f>'SO 05.1 - Zberné systémy ...'!J38</f>
        <v>0</v>
      </c>
      <c r="AZ116" s="91">
        <f>'SO 05.1 - Zberné systémy ...'!F35</f>
        <v>0</v>
      </c>
      <c r="BA116" s="91">
        <f>'SO 05.1 - Zberné systémy ...'!F36</f>
        <v>0</v>
      </c>
      <c r="BB116" s="91">
        <f>'SO 05.1 - Zberné systémy ...'!F37</f>
        <v>0</v>
      </c>
      <c r="BC116" s="91">
        <f>'SO 05.1 - Zberné systémy ...'!F38</f>
        <v>0</v>
      </c>
      <c r="BD116" s="93">
        <f>'SO 05.1 - Zberné systémy ...'!F39</f>
        <v>0</v>
      </c>
      <c r="BT116" s="25" t="s">
        <v>84</v>
      </c>
      <c r="BV116" s="25" t="s">
        <v>75</v>
      </c>
      <c r="BW116" s="25" t="s">
        <v>132</v>
      </c>
      <c r="BX116" s="25" t="s">
        <v>130</v>
      </c>
      <c r="CL116" s="25" t="s">
        <v>1</v>
      </c>
    </row>
    <row r="117" spans="1:91" s="4" customFormat="1" ht="16.5" customHeight="1">
      <c r="A117" s="88" t="s">
        <v>82</v>
      </c>
      <c r="B117" s="51"/>
      <c r="C117" s="10"/>
      <c r="D117" s="10"/>
      <c r="E117" s="247" t="s">
        <v>133</v>
      </c>
      <c r="F117" s="247"/>
      <c r="G117" s="247"/>
      <c r="H117" s="247"/>
      <c r="I117" s="247"/>
      <c r="J117" s="10"/>
      <c r="K117" s="247" t="s">
        <v>102</v>
      </c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36">
        <f>'SO-05.2 - Elektroinštalácia'!J32</f>
        <v>0</v>
      </c>
      <c r="AH117" s="237"/>
      <c r="AI117" s="237"/>
      <c r="AJ117" s="237"/>
      <c r="AK117" s="237"/>
      <c r="AL117" s="237"/>
      <c r="AM117" s="237"/>
      <c r="AN117" s="236">
        <f t="shared" si="0"/>
        <v>0</v>
      </c>
      <c r="AO117" s="237"/>
      <c r="AP117" s="237"/>
      <c r="AQ117" s="89" t="s">
        <v>83</v>
      </c>
      <c r="AR117" s="51"/>
      <c r="AS117" s="90">
        <v>0</v>
      </c>
      <c r="AT117" s="91">
        <f t="shared" si="1"/>
        <v>0</v>
      </c>
      <c r="AU117" s="92">
        <f>'SO-05.2 - Elektroinštalácia'!P128</f>
        <v>0</v>
      </c>
      <c r="AV117" s="91">
        <f>'SO-05.2 - Elektroinštalácia'!J35</f>
        <v>0</v>
      </c>
      <c r="AW117" s="91">
        <f>'SO-05.2 - Elektroinštalácia'!J36</f>
        <v>0</v>
      </c>
      <c r="AX117" s="91">
        <f>'SO-05.2 - Elektroinštalácia'!J37</f>
        <v>0</v>
      </c>
      <c r="AY117" s="91">
        <f>'SO-05.2 - Elektroinštalácia'!J38</f>
        <v>0</v>
      </c>
      <c r="AZ117" s="91">
        <f>'SO-05.2 - Elektroinštalácia'!F35</f>
        <v>0</v>
      </c>
      <c r="BA117" s="91">
        <f>'SO-05.2 - Elektroinštalácia'!F36</f>
        <v>0</v>
      </c>
      <c r="BB117" s="91">
        <f>'SO-05.2 - Elektroinštalácia'!F37</f>
        <v>0</v>
      </c>
      <c r="BC117" s="91">
        <f>'SO-05.2 - Elektroinštalácia'!F38</f>
        <v>0</v>
      </c>
      <c r="BD117" s="93">
        <f>'SO-05.2 - Elektroinštalácia'!F39</f>
        <v>0</v>
      </c>
      <c r="BT117" s="25" t="s">
        <v>84</v>
      </c>
      <c r="BV117" s="25" t="s">
        <v>75</v>
      </c>
      <c r="BW117" s="25" t="s">
        <v>134</v>
      </c>
      <c r="BX117" s="25" t="s">
        <v>130</v>
      </c>
      <c r="CL117" s="25" t="s">
        <v>1</v>
      </c>
    </row>
    <row r="118" spans="1:91" s="4" customFormat="1" ht="16.5" customHeight="1">
      <c r="A118" s="88" t="s">
        <v>82</v>
      </c>
      <c r="B118" s="51"/>
      <c r="C118" s="10"/>
      <c r="D118" s="10"/>
      <c r="E118" s="247" t="s">
        <v>135</v>
      </c>
      <c r="F118" s="247"/>
      <c r="G118" s="247"/>
      <c r="H118" s="247"/>
      <c r="I118" s="247"/>
      <c r="J118" s="10"/>
      <c r="K118" s="247" t="s">
        <v>105</v>
      </c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47"/>
      <c r="AE118" s="247"/>
      <c r="AF118" s="247"/>
      <c r="AG118" s="236">
        <f>'SO-05.3 - Automatický zav...'!J32</f>
        <v>0</v>
      </c>
      <c r="AH118" s="237"/>
      <c r="AI118" s="237"/>
      <c r="AJ118" s="237"/>
      <c r="AK118" s="237"/>
      <c r="AL118" s="237"/>
      <c r="AM118" s="237"/>
      <c r="AN118" s="236">
        <f t="shared" si="0"/>
        <v>0</v>
      </c>
      <c r="AO118" s="237"/>
      <c r="AP118" s="237"/>
      <c r="AQ118" s="89" t="s">
        <v>83</v>
      </c>
      <c r="AR118" s="51"/>
      <c r="AS118" s="90">
        <v>0</v>
      </c>
      <c r="AT118" s="91">
        <f t="shared" si="1"/>
        <v>0</v>
      </c>
      <c r="AU118" s="92">
        <f>'SO-05.3 - Automatický zav...'!P128</f>
        <v>0</v>
      </c>
      <c r="AV118" s="91">
        <f>'SO-05.3 - Automatický zav...'!J35</f>
        <v>0</v>
      </c>
      <c r="AW118" s="91">
        <f>'SO-05.3 - Automatický zav...'!J36</f>
        <v>0</v>
      </c>
      <c r="AX118" s="91">
        <f>'SO-05.3 - Automatický zav...'!J37</f>
        <v>0</v>
      </c>
      <c r="AY118" s="91">
        <f>'SO-05.3 - Automatický zav...'!J38</f>
        <v>0</v>
      </c>
      <c r="AZ118" s="91">
        <f>'SO-05.3 - Automatický zav...'!F35</f>
        <v>0</v>
      </c>
      <c r="BA118" s="91">
        <f>'SO-05.3 - Automatický zav...'!F36</f>
        <v>0</v>
      </c>
      <c r="BB118" s="91">
        <f>'SO-05.3 - Automatický zav...'!F37</f>
        <v>0</v>
      </c>
      <c r="BC118" s="91">
        <f>'SO-05.3 - Automatický zav...'!F38</f>
        <v>0</v>
      </c>
      <c r="BD118" s="93">
        <f>'SO-05.3 - Automatický zav...'!F39</f>
        <v>0</v>
      </c>
      <c r="BT118" s="25" t="s">
        <v>84</v>
      </c>
      <c r="BV118" s="25" t="s">
        <v>75</v>
      </c>
      <c r="BW118" s="25" t="s">
        <v>136</v>
      </c>
      <c r="BX118" s="25" t="s">
        <v>130</v>
      </c>
      <c r="CL118" s="25" t="s">
        <v>1</v>
      </c>
    </row>
    <row r="119" spans="1:91" s="4" customFormat="1" ht="16.5" customHeight="1">
      <c r="A119" s="88" t="s">
        <v>82</v>
      </c>
      <c r="B119" s="51"/>
      <c r="C119" s="10"/>
      <c r="D119" s="10"/>
      <c r="E119" s="247" t="s">
        <v>92</v>
      </c>
      <c r="F119" s="247"/>
      <c r="G119" s="247"/>
      <c r="H119" s="247"/>
      <c r="I119" s="247"/>
      <c r="J119" s="10"/>
      <c r="K119" s="247" t="s">
        <v>93</v>
      </c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47"/>
      <c r="AD119" s="247"/>
      <c r="AE119" s="247"/>
      <c r="AF119" s="247"/>
      <c r="AG119" s="236">
        <f>'ZS - Zariadenie stavenisk..._04'!J32</f>
        <v>0</v>
      </c>
      <c r="AH119" s="237"/>
      <c r="AI119" s="237"/>
      <c r="AJ119" s="237"/>
      <c r="AK119" s="237"/>
      <c r="AL119" s="237"/>
      <c r="AM119" s="237"/>
      <c r="AN119" s="236">
        <f t="shared" si="0"/>
        <v>0</v>
      </c>
      <c r="AO119" s="237"/>
      <c r="AP119" s="237"/>
      <c r="AQ119" s="89" t="s">
        <v>83</v>
      </c>
      <c r="AR119" s="51"/>
      <c r="AS119" s="90">
        <v>0</v>
      </c>
      <c r="AT119" s="91">
        <f t="shared" si="1"/>
        <v>0</v>
      </c>
      <c r="AU119" s="92">
        <f>'ZS - Zariadenie stavenisk..._04'!P122</f>
        <v>0</v>
      </c>
      <c r="AV119" s="91">
        <f>'ZS - Zariadenie stavenisk..._04'!J35</f>
        <v>0</v>
      </c>
      <c r="AW119" s="91">
        <f>'ZS - Zariadenie stavenisk..._04'!J36</f>
        <v>0</v>
      </c>
      <c r="AX119" s="91">
        <f>'ZS - Zariadenie stavenisk..._04'!J37</f>
        <v>0</v>
      </c>
      <c r="AY119" s="91">
        <f>'ZS - Zariadenie stavenisk..._04'!J38</f>
        <v>0</v>
      </c>
      <c r="AZ119" s="91">
        <f>'ZS - Zariadenie stavenisk..._04'!F35</f>
        <v>0</v>
      </c>
      <c r="BA119" s="91">
        <f>'ZS - Zariadenie stavenisk..._04'!F36</f>
        <v>0</v>
      </c>
      <c r="BB119" s="91">
        <f>'ZS - Zariadenie stavenisk..._04'!F37</f>
        <v>0</v>
      </c>
      <c r="BC119" s="91">
        <f>'ZS - Zariadenie stavenisk..._04'!F38</f>
        <v>0</v>
      </c>
      <c r="BD119" s="93">
        <f>'ZS - Zariadenie stavenisk..._04'!F39</f>
        <v>0</v>
      </c>
      <c r="BT119" s="25" t="s">
        <v>84</v>
      </c>
      <c r="BV119" s="25" t="s">
        <v>75</v>
      </c>
      <c r="BW119" s="25" t="s">
        <v>137</v>
      </c>
      <c r="BX119" s="25" t="s">
        <v>130</v>
      </c>
      <c r="CL119" s="25" t="s">
        <v>1</v>
      </c>
    </row>
    <row r="120" spans="1:91" s="7" customFormat="1" ht="24.75" customHeight="1">
      <c r="B120" s="79"/>
      <c r="C120" s="80"/>
      <c r="D120" s="246" t="s">
        <v>138</v>
      </c>
      <c r="E120" s="246"/>
      <c r="F120" s="246"/>
      <c r="G120" s="246"/>
      <c r="H120" s="246"/>
      <c r="I120" s="81"/>
      <c r="J120" s="246" t="s">
        <v>139</v>
      </c>
      <c r="K120" s="246"/>
      <c r="L120" s="246"/>
      <c r="M120" s="246"/>
      <c r="N120" s="246"/>
      <c r="O120" s="246"/>
      <c r="P120" s="246"/>
      <c r="Q120" s="246"/>
      <c r="R120" s="246"/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0">
        <f>ROUND(SUM(AG121:AG124),2)</f>
        <v>0</v>
      </c>
      <c r="AH120" s="239"/>
      <c r="AI120" s="239"/>
      <c r="AJ120" s="239"/>
      <c r="AK120" s="239"/>
      <c r="AL120" s="239"/>
      <c r="AM120" s="239"/>
      <c r="AN120" s="238">
        <f t="shared" si="0"/>
        <v>0</v>
      </c>
      <c r="AO120" s="239"/>
      <c r="AP120" s="239"/>
      <c r="AQ120" s="82" t="s">
        <v>79</v>
      </c>
      <c r="AR120" s="79"/>
      <c r="AS120" s="83">
        <f>ROUND(SUM(AS121:AS124),2)</f>
        <v>0</v>
      </c>
      <c r="AT120" s="84">
        <f t="shared" si="1"/>
        <v>0</v>
      </c>
      <c r="AU120" s="85">
        <f>ROUND(SUM(AU121:AU124),5)</f>
        <v>0</v>
      </c>
      <c r="AV120" s="84">
        <f>ROUND(AZ120*L29,2)</f>
        <v>0</v>
      </c>
      <c r="AW120" s="84">
        <f>ROUND(BA120*L30,2)</f>
        <v>0</v>
      </c>
      <c r="AX120" s="84">
        <f>ROUND(BB120*L29,2)</f>
        <v>0</v>
      </c>
      <c r="AY120" s="84">
        <f>ROUND(BC120*L30,2)</f>
        <v>0</v>
      </c>
      <c r="AZ120" s="84">
        <f>ROUND(SUM(AZ121:AZ124),2)</f>
        <v>0</v>
      </c>
      <c r="BA120" s="84">
        <f>ROUND(SUM(BA121:BA124),2)</f>
        <v>0</v>
      </c>
      <c r="BB120" s="84">
        <f>ROUND(SUM(BB121:BB124),2)</f>
        <v>0</v>
      </c>
      <c r="BC120" s="84">
        <f>ROUND(SUM(BC121:BC124),2)</f>
        <v>0</v>
      </c>
      <c r="BD120" s="86">
        <f>ROUND(SUM(BD121:BD124),2)</f>
        <v>0</v>
      </c>
      <c r="BS120" s="87" t="s">
        <v>72</v>
      </c>
      <c r="BT120" s="87" t="s">
        <v>80</v>
      </c>
      <c r="BU120" s="87" t="s">
        <v>74</v>
      </c>
      <c r="BV120" s="87" t="s">
        <v>75</v>
      </c>
      <c r="BW120" s="87" t="s">
        <v>140</v>
      </c>
      <c r="BX120" s="87" t="s">
        <v>4</v>
      </c>
      <c r="CL120" s="87" t="s">
        <v>1</v>
      </c>
      <c r="CM120" s="87" t="s">
        <v>73</v>
      </c>
    </row>
    <row r="121" spans="1:91" s="4" customFormat="1" ht="23.25" customHeight="1">
      <c r="A121" s="88" t="s">
        <v>82</v>
      </c>
      <c r="B121" s="51"/>
      <c r="C121" s="10"/>
      <c r="D121" s="10"/>
      <c r="E121" s="247" t="s">
        <v>141</v>
      </c>
      <c r="F121" s="247"/>
      <c r="G121" s="247"/>
      <c r="H121" s="247"/>
      <c r="I121" s="247"/>
      <c r="J121" s="10"/>
      <c r="K121" s="247" t="s">
        <v>99</v>
      </c>
      <c r="L121" s="247"/>
      <c r="M121" s="247"/>
      <c r="N121" s="247"/>
      <c r="O121" s="247"/>
      <c r="P121" s="247"/>
      <c r="Q121" s="247"/>
      <c r="R121" s="247"/>
      <c r="S121" s="247"/>
      <c r="T121" s="247"/>
      <c r="U121" s="247"/>
      <c r="V121" s="247"/>
      <c r="W121" s="247"/>
      <c r="X121" s="247"/>
      <c r="Y121" s="247"/>
      <c r="Z121" s="247"/>
      <c r="AA121" s="247"/>
      <c r="AB121" s="247"/>
      <c r="AC121" s="247"/>
      <c r="AD121" s="247"/>
      <c r="AE121" s="247"/>
      <c r="AF121" s="247"/>
      <c r="AG121" s="236">
        <f>'SO 06.1 - Zberné systémy ...'!J32</f>
        <v>0</v>
      </c>
      <c r="AH121" s="237"/>
      <c r="AI121" s="237"/>
      <c r="AJ121" s="237"/>
      <c r="AK121" s="237"/>
      <c r="AL121" s="237"/>
      <c r="AM121" s="237"/>
      <c r="AN121" s="236">
        <f t="shared" si="0"/>
        <v>0</v>
      </c>
      <c r="AO121" s="237"/>
      <c r="AP121" s="237"/>
      <c r="AQ121" s="89" t="s">
        <v>83</v>
      </c>
      <c r="AR121" s="51"/>
      <c r="AS121" s="90">
        <v>0</v>
      </c>
      <c r="AT121" s="91">
        <f t="shared" si="1"/>
        <v>0</v>
      </c>
      <c r="AU121" s="92">
        <f>'SO 06.1 - Zberné systémy ...'!P126</f>
        <v>0</v>
      </c>
      <c r="AV121" s="91">
        <f>'SO 06.1 - Zberné systémy ...'!J35</f>
        <v>0</v>
      </c>
      <c r="AW121" s="91">
        <f>'SO 06.1 - Zberné systémy ...'!J36</f>
        <v>0</v>
      </c>
      <c r="AX121" s="91">
        <f>'SO 06.1 - Zberné systémy ...'!J37</f>
        <v>0</v>
      </c>
      <c r="AY121" s="91">
        <f>'SO 06.1 - Zberné systémy ...'!J38</f>
        <v>0</v>
      </c>
      <c r="AZ121" s="91">
        <f>'SO 06.1 - Zberné systémy ...'!F35</f>
        <v>0</v>
      </c>
      <c r="BA121" s="91">
        <f>'SO 06.1 - Zberné systémy ...'!F36</f>
        <v>0</v>
      </c>
      <c r="BB121" s="91">
        <f>'SO 06.1 - Zberné systémy ...'!F37</f>
        <v>0</v>
      </c>
      <c r="BC121" s="91">
        <f>'SO 06.1 - Zberné systémy ...'!F38</f>
        <v>0</v>
      </c>
      <c r="BD121" s="93">
        <f>'SO 06.1 - Zberné systémy ...'!F39</f>
        <v>0</v>
      </c>
      <c r="BT121" s="25" t="s">
        <v>84</v>
      </c>
      <c r="BV121" s="25" t="s">
        <v>75</v>
      </c>
      <c r="BW121" s="25" t="s">
        <v>142</v>
      </c>
      <c r="BX121" s="25" t="s">
        <v>140</v>
      </c>
      <c r="CL121" s="25" t="s">
        <v>1</v>
      </c>
    </row>
    <row r="122" spans="1:91" s="4" customFormat="1" ht="16.5" customHeight="1">
      <c r="A122" s="88" t="s">
        <v>82</v>
      </c>
      <c r="B122" s="51"/>
      <c r="C122" s="10"/>
      <c r="D122" s="10"/>
      <c r="E122" s="247" t="s">
        <v>143</v>
      </c>
      <c r="F122" s="247"/>
      <c r="G122" s="247"/>
      <c r="H122" s="247"/>
      <c r="I122" s="247"/>
      <c r="J122" s="10"/>
      <c r="K122" s="247" t="s">
        <v>102</v>
      </c>
      <c r="L122" s="247"/>
      <c r="M122" s="247"/>
      <c r="N122" s="247"/>
      <c r="O122" s="247"/>
      <c r="P122" s="247"/>
      <c r="Q122" s="247"/>
      <c r="R122" s="247"/>
      <c r="S122" s="247"/>
      <c r="T122" s="247"/>
      <c r="U122" s="247"/>
      <c r="V122" s="247"/>
      <c r="W122" s="247"/>
      <c r="X122" s="247"/>
      <c r="Y122" s="247"/>
      <c r="Z122" s="247"/>
      <c r="AA122" s="247"/>
      <c r="AB122" s="247"/>
      <c r="AC122" s="247"/>
      <c r="AD122" s="247"/>
      <c r="AE122" s="247"/>
      <c r="AF122" s="247"/>
      <c r="AG122" s="236">
        <f>'SO-06.2 - Elektroinštalácia'!J32</f>
        <v>0</v>
      </c>
      <c r="AH122" s="237"/>
      <c r="AI122" s="237"/>
      <c r="AJ122" s="237"/>
      <c r="AK122" s="237"/>
      <c r="AL122" s="237"/>
      <c r="AM122" s="237"/>
      <c r="AN122" s="236">
        <f t="shared" si="0"/>
        <v>0</v>
      </c>
      <c r="AO122" s="237"/>
      <c r="AP122" s="237"/>
      <c r="AQ122" s="89" t="s">
        <v>83</v>
      </c>
      <c r="AR122" s="51"/>
      <c r="AS122" s="90">
        <v>0</v>
      </c>
      <c r="AT122" s="91">
        <f t="shared" si="1"/>
        <v>0</v>
      </c>
      <c r="AU122" s="92">
        <f>'SO-06.2 - Elektroinštalácia'!P128</f>
        <v>0</v>
      </c>
      <c r="AV122" s="91">
        <f>'SO-06.2 - Elektroinštalácia'!J35</f>
        <v>0</v>
      </c>
      <c r="AW122" s="91">
        <f>'SO-06.2 - Elektroinštalácia'!J36</f>
        <v>0</v>
      </c>
      <c r="AX122" s="91">
        <f>'SO-06.2 - Elektroinštalácia'!J37</f>
        <v>0</v>
      </c>
      <c r="AY122" s="91">
        <f>'SO-06.2 - Elektroinštalácia'!J38</f>
        <v>0</v>
      </c>
      <c r="AZ122" s="91">
        <f>'SO-06.2 - Elektroinštalácia'!F35</f>
        <v>0</v>
      </c>
      <c r="BA122" s="91">
        <f>'SO-06.2 - Elektroinštalácia'!F36</f>
        <v>0</v>
      </c>
      <c r="BB122" s="91">
        <f>'SO-06.2 - Elektroinštalácia'!F37</f>
        <v>0</v>
      </c>
      <c r="BC122" s="91">
        <f>'SO-06.2 - Elektroinštalácia'!F38</f>
        <v>0</v>
      </c>
      <c r="BD122" s="93">
        <f>'SO-06.2 - Elektroinštalácia'!F39</f>
        <v>0</v>
      </c>
      <c r="BT122" s="25" t="s">
        <v>84</v>
      </c>
      <c r="BV122" s="25" t="s">
        <v>75</v>
      </c>
      <c r="BW122" s="25" t="s">
        <v>144</v>
      </c>
      <c r="BX122" s="25" t="s">
        <v>140</v>
      </c>
      <c r="CL122" s="25" t="s">
        <v>1</v>
      </c>
    </row>
    <row r="123" spans="1:91" s="4" customFormat="1" ht="16.5" customHeight="1">
      <c r="A123" s="88" t="s">
        <v>82</v>
      </c>
      <c r="B123" s="51"/>
      <c r="C123" s="10"/>
      <c r="D123" s="10"/>
      <c r="E123" s="247" t="s">
        <v>145</v>
      </c>
      <c r="F123" s="247"/>
      <c r="G123" s="247"/>
      <c r="H123" s="247"/>
      <c r="I123" s="247"/>
      <c r="J123" s="10"/>
      <c r="K123" s="247" t="s">
        <v>105</v>
      </c>
      <c r="L123" s="247"/>
      <c r="M123" s="247"/>
      <c r="N123" s="247"/>
      <c r="O123" s="247"/>
      <c r="P123" s="247"/>
      <c r="Q123" s="247"/>
      <c r="R123" s="247"/>
      <c r="S123" s="247"/>
      <c r="T123" s="247"/>
      <c r="U123" s="247"/>
      <c r="V123" s="247"/>
      <c r="W123" s="247"/>
      <c r="X123" s="247"/>
      <c r="Y123" s="247"/>
      <c r="Z123" s="247"/>
      <c r="AA123" s="247"/>
      <c r="AB123" s="247"/>
      <c r="AC123" s="247"/>
      <c r="AD123" s="247"/>
      <c r="AE123" s="247"/>
      <c r="AF123" s="247"/>
      <c r="AG123" s="236">
        <f>'SO-06.3 - Automatický zav...'!J32</f>
        <v>0</v>
      </c>
      <c r="AH123" s="237"/>
      <c r="AI123" s="237"/>
      <c r="AJ123" s="237"/>
      <c r="AK123" s="237"/>
      <c r="AL123" s="237"/>
      <c r="AM123" s="237"/>
      <c r="AN123" s="236">
        <f t="shared" si="0"/>
        <v>0</v>
      </c>
      <c r="AO123" s="237"/>
      <c r="AP123" s="237"/>
      <c r="AQ123" s="89" t="s">
        <v>83</v>
      </c>
      <c r="AR123" s="51"/>
      <c r="AS123" s="90">
        <v>0</v>
      </c>
      <c r="AT123" s="91">
        <f t="shared" si="1"/>
        <v>0</v>
      </c>
      <c r="AU123" s="92">
        <f>'SO-06.3 - Automatický zav...'!P128</f>
        <v>0</v>
      </c>
      <c r="AV123" s="91">
        <f>'SO-06.3 - Automatický zav...'!J35</f>
        <v>0</v>
      </c>
      <c r="AW123" s="91">
        <f>'SO-06.3 - Automatický zav...'!J36</f>
        <v>0</v>
      </c>
      <c r="AX123" s="91">
        <f>'SO-06.3 - Automatický zav...'!J37</f>
        <v>0</v>
      </c>
      <c r="AY123" s="91">
        <f>'SO-06.3 - Automatický zav...'!J38</f>
        <v>0</v>
      </c>
      <c r="AZ123" s="91">
        <f>'SO-06.3 - Automatický zav...'!F35</f>
        <v>0</v>
      </c>
      <c r="BA123" s="91">
        <f>'SO-06.3 - Automatický zav...'!F36</f>
        <v>0</v>
      </c>
      <c r="BB123" s="91">
        <f>'SO-06.3 - Automatický zav...'!F37</f>
        <v>0</v>
      </c>
      <c r="BC123" s="91">
        <f>'SO-06.3 - Automatický zav...'!F38</f>
        <v>0</v>
      </c>
      <c r="BD123" s="93">
        <f>'SO-06.3 - Automatický zav...'!F39</f>
        <v>0</v>
      </c>
      <c r="BT123" s="25" t="s">
        <v>84</v>
      </c>
      <c r="BV123" s="25" t="s">
        <v>75</v>
      </c>
      <c r="BW123" s="25" t="s">
        <v>146</v>
      </c>
      <c r="BX123" s="25" t="s">
        <v>140</v>
      </c>
      <c r="CL123" s="25" t="s">
        <v>1</v>
      </c>
    </row>
    <row r="124" spans="1:91" s="4" customFormat="1" ht="16.5" customHeight="1">
      <c r="A124" s="88" t="s">
        <v>82</v>
      </c>
      <c r="B124" s="51"/>
      <c r="C124" s="10"/>
      <c r="D124" s="10"/>
      <c r="E124" s="247" t="s">
        <v>92</v>
      </c>
      <c r="F124" s="247"/>
      <c r="G124" s="247"/>
      <c r="H124" s="247"/>
      <c r="I124" s="247"/>
      <c r="J124" s="10"/>
      <c r="K124" s="247" t="s">
        <v>93</v>
      </c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47"/>
      <c r="AE124" s="247"/>
      <c r="AF124" s="247"/>
      <c r="AG124" s="236">
        <f>'ZS - Zariadenie stavenisk..._05'!J32</f>
        <v>0</v>
      </c>
      <c r="AH124" s="237"/>
      <c r="AI124" s="237"/>
      <c r="AJ124" s="237"/>
      <c r="AK124" s="237"/>
      <c r="AL124" s="237"/>
      <c r="AM124" s="237"/>
      <c r="AN124" s="236">
        <f t="shared" si="0"/>
        <v>0</v>
      </c>
      <c r="AO124" s="237"/>
      <c r="AP124" s="237"/>
      <c r="AQ124" s="89" t="s">
        <v>83</v>
      </c>
      <c r="AR124" s="51"/>
      <c r="AS124" s="90">
        <v>0</v>
      </c>
      <c r="AT124" s="91">
        <f t="shared" si="1"/>
        <v>0</v>
      </c>
      <c r="AU124" s="92">
        <f>'ZS - Zariadenie stavenisk..._05'!P122</f>
        <v>0</v>
      </c>
      <c r="AV124" s="91">
        <f>'ZS - Zariadenie stavenisk..._05'!J35</f>
        <v>0</v>
      </c>
      <c r="AW124" s="91">
        <f>'ZS - Zariadenie stavenisk..._05'!J36</f>
        <v>0</v>
      </c>
      <c r="AX124" s="91">
        <f>'ZS - Zariadenie stavenisk..._05'!J37</f>
        <v>0</v>
      </c>
      <c r="AY124" s="91">
        <f>'ZS - Zariadenie stavenisk..._05'!J38</f>
        <v>0</v>
      </c>
      <c r="AZ124" s="91">
        <f>'ZS - Zariadenie stavenisk..._05'!F35</f>
        <v>0</v>
      </c>
      <c r="BA124" s="91">
        <f>'ZS - Zariadenie stavenisk..._05'!F36</f>
        <v>0</v>
      </c>
      <c r="BB124" s="91">
        <f>'ZS - Zariadenie stavenisk..._05'!F37</f>
        <v>0</v>
      </c>
      <c r="BC124" s="91">
        <f>'ZS - Zariadenie stavenisk..._05'!F38</f>
        <v>0</v>
      </c>
      <c r="BD124" s="93">
        <f>'ZS - Zariadenie stavenisk..._05'!F39</f>
        <v>0</v>
      </c>
      <c r="BT124" s="25" t="s">
        <v>84</v>
      </c>
      <c r="BV124" s="25" t="s">
        <v>75</v>
      </c>
      <c r="BW124" s="25" t="s">
        <v>147</v>
      </c>
      <c r="BX124" s="25" t="s">
        <v>140</v>
      </c>
      <c r="CL124" s="25" t="s">
        <v>1</v>
      </c>
    </row>
    <row r="125" spans="1:91" s="7" customFormat="1" ht="37.5" customHeight="1">
      <c r="B125" s="79"/>
      <c r="C125" s="80"/>
      <c r="D125" s="246" t="s">
        <v>148</v>
      </c>
      <c r="E125" s="246"/>
      <c r="F125" s="246"/>
      <c r="G125" s="246"/>
      <c r="H125" s="246"/>
      <c r="I125" s="81"/>
      <c r="J125" s="246" t="s">
        <v>149</v>
      </c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0">
        <f>ROUND(SUM(AG126:AG129),2)</f>
        <v>0</v>
      </c>
      <c r="AH125" s="239"/>
      <c r="AI125" s="239"/>
      <c r="AJ125" s="239"/>
      <c r="AK125" s="239"/>
      <c r="AL125" s="239"/>
      <c r="AM125" s="239"/>
      <c r="AN125" s="238">
        <f t="shared" si="0"/>
        <v>0</v>
      </c>
      <c r="AO125" s="239"/>
      <c r="AP125" s="239"/>
      <c r="AQ125" s="82" t="s">
        <v>79</v>
      </c>
      <c r="AR125" s="79"/>
      <c r="AS125" s="83">
        <f>ROUND(SUM(AS126:AS129),2)</f>
        <v>0</v>
      </c>
      <c r="AT125" s="84">
        <f t="shared" si="1"/>
        <v>0</v>
      </c>
      <c r="AU125" s="85">
        <f>ROUND(SUM(AU126:AU129),5)</f>
        <v>0</v>
      </c>
      <c r="AV125" s="84">
        <f>ROUND(AZ125*L29,2)</f>
        <v>0</v>
      </c>
      <c r="AW125" s="84">
        <f>ROUND(BA125*L30,2)</f>
        <v>0</v>
      </c>
      <c r="AX125" s="84">
        <f>ROUND(BB125*L29,2)</f>
        <v>0</v>
      </c>
      <c r="AY125" s="84">
        <f>ROUND(BC125*L30,2)</f>
        <v>0</v>
      </c>
      <c r="AZ125" s="84">
        <f>ROUND(SUM(AZ126:AZ129),2)</f>
        <v>0</v>
      </c>
      <c r="BA125" s="84">
        <f>ROUND(SUM(BA126:BA129),2)</f>
        <v>0</v>
      </c>
      <c r="BB125" s="84">
        <f>ROUND(SUM(BB126:BB129),2)</f>
        <v>0</v>
      </c>
      <c r="BC125" s="84">
        <f>ROUND(SUM(BC126:BC129),2)</f>
        <v>0</v>
      </c>
      <c r="BD125" s="86">
        <f>ROUND(SUM(BD126:BD129),2)</f>
        <v>0</v>
      </c>
      <c r="BS125" s="87" t="s">
        <v>72</v>
      </c>
      <c r="BT125" s="87" t="s">
        <v>80</v>
      </c>
      <c r="BU125" s="87" t="s">
        <v>74</v>
      </c>
      <c r="BV125" s="87" t="s">
        <v>75</v>
      </c>
      <c r="BW125" s="87" t="s">
        <v>150</v>
      </c>
      <c r="BX125" s="87" t="s">
        <v>4</v>
      </c>
      <c r="CL125" s="87" t="s">
        <v>1</v>
      </c>
      <c r="CM125" s="87" t="s">
        <v>73</v>
      </c>
    </row>
    <row r="126" spans="1:91" s="4" customFormat="1" ht="16.5" customHeight="1">
      <c r="A126" s="88" t="s">
        <v>82</v>
      </c>
      <c r="B126" s="51"/>
      <c r="C126" s="10"/>
      <c r="D126" s="10"/>
      <c r="E126" s="247" t="s">
        <v>151</v>
      </c>
      <c r="F126" s="247"/>
      <c r="G126" s="247"/>
      <c r="H126" s="247"/>
      <c r="I126" s="247"/>
      <c r="J126" s="10"/>
      <c r="K126" s="247" t="s">
        <v>152</v>
      </c>
      <c r="L126" s="247"/>
      <c r="M126" s="247"/>
      <c r="N126" s="247"/>
      <c r="O126" s="247"/>
      <c r="P126" s="247"/>
      <c r="Q126" s="247"/>
      <c r="R126" s="247"/>
      <c r="S126" s="247"/>
      <c r="T126" s="247"/>
      <c r="U126" s="247"/>
      <c r="V126" s="247"/>
      <c r="W126" s="247"/>
      <c r="X126" s="247"/>
      <c r="Y126" s="247"/>
      <c r="Z126" s="247"/>
      <c r="AA126" s="247"/>
      <c r="AB126" s="247"/>
      <c r="AC126" s="247"/>
      <c r="AD126" s="247"/>
      <c r="AE126" s="247"/>
      <c r="AF126" s="247"/>
      <c r="AG126" s="236">
        <f>'00 - Búracie práce'!J32</f>
        <v>0</v>
      </c>
      <c r="AH126" s="237"/>
      <c r="AI126" s="237"/>
      <c r="AJ126" s="237"/>
      <c r="AK126" s="237"/>
      <c r="AL126" s="237"/>
      <c r="AM126" s="237"/>
      <c r="AN126" s="236">
        <f t="shared" si="0"/>
        <v>0</v>
      </c>
      <c r="AO126" s="237"/>
      <c r="AP126" s="237"/>
      <c r="AQ126" s="89" t="s">
        <v>83</v>
      </c>
      <c r="AR126" s="51"/>
      <c r="AS126" s="90">
        <v>0</v>
      </c>
      <c r="AT126" s="91">
        <f t="shared" si="1"/>
        <v>0</v>
      </c>
      <c r="AU126" s="92">
        <f>'00 - Búracie práce'!P123</f>
        <v>0</v>
      </c>
      <c r="AV126" s="91">
        <f>'00 - Búracie práce'!J35</f>
        <v>0</v>
      </c>
      <c r="AW126" s="91">
        <f>'00 - Búracie práce'!J36</f>
        <v>0</v>
      </c>
      <c r="AX126" s="91">
        <f>'00 - Búracie práce'!J37</f>
        <v>0</v>
      </c>
      <c r="AY126" s="91">
        <f>'00 - Búracie práce'!J38</f>
        <v>0</v>
      </c>
      <c r="AZ126" s="91">
        <f>'00 - Búracie práce'!F35</f>
        <v>0</v>
      </c>
      <c r="BA126" s="91">
        <f>'00 - Búracie práce'!F36</f>
        <v>0</v>
      </c>
      <c r="BB126" s="91">
        <f>'00 - Búracie práce'!F37</f>
        <v>0</v>
      </c>
      <c r="BC126" s="91">
        <f>'00 - Búracie práce'!F38</f>
        <v>0</v>
      </c>
      <c r="BD126" s="93">
        <f>'00 - Búracie práce'!F39</f>
        <v>0</v>
      </c>
      <c r="BT126" s="25" t="s">
        <v>84</v>
      </c>
      <c r="BV126" s="25" t="s">
        <v>75</v>
      </c>
      <c r="BW126" s="25" t="s">
        <v>153</v>
      </c>
      <c r="BX126" s="25" t="s">
        <v>150</v>
      </c>
      <c r="CL126" s="25" t="s">
        <v>1</v>
      </c>
    </row>
    <row r="127" spans="1:91" s="4" customFormat="1" ht="16.5" customHeight="1">
      <c r="A127" s="88" t="s">
        <v>82</v>
      </c>
      <c r="B127" s="51"/>
      <c r="C127" s="10"/>
      <c r="D127" s="10"/>
      <c r="E127" s="247" t="s">
        <v>154</v>
      </c>
      <c r="F127" s="247"/>
      <c r="G127" s="247"/>
      <c r="H127" s="247"/>
      <c r="I127" s="247"/>
      <c r="J127" s="10"/>
      <c r="K127" s="247" t="s">
        <v>155</v>
      </c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  <c r="Y127" s="247"/>
      <c r="Z127" s="247"/>
      <c r="AA127" s="247"/>
      <c r="AB127" s="247"/>
      <c r="AC127" s="247"/>
      <c r="AD127" s="247"/>
      <c r="AE127" s="247"/>
      <c r="AF127" s="247"/>
      <c r="AG127" s="236">
        <f>'01 - Výkaz výmer'!J32</f>
        <v>0</v>
      </c>
      <c r="AH127" s="237"/>
      <c r="AI127" s="237"/>
      <c r="AJ127" s="237"/>
      <c r="AK127" s="237"/>
      <c r="AL127" s="237"/>
      <c r="AM127" s="237"/>
      <c r="AN127" s="236">
        <f t="shared" si="0"/>
        <v>0</v>
      </c>
      <c r="AO127" s="237"/>
      <c r="AP127" s="237"/>
      <c r="AQ127" s="89" t="s">
        <v>83</v>
      </c>
      <c r="AR127" s="51"/>
      <c r="AS127" s="90">
        <v>0</v>
      </c>
      <c r="AT127" s="91">
        <f t="shared" si="1"/>
        <v>0</v>
      </c>
      <c r="AU127" s="92">
        <f>'01 - Výkaz výmer'!P122</f>
        <v>0</v>
      </c>
      <c r="AV127" s="91">
        <f>'01 - Výkaz výmer'!J35</f>
        <v>0</v>
      </c>
      <c r="AW127" s="91">
        <f>'01 - Výkaz výmer'!J36</f>
        <v>0</v>
      </c>
      <c r="AX127" s="91">
        <f>'01 - Výkaz výmer'!J37</f>
        <v>0</v>
      </c>
      <c r="AY127" s="91">
        <f>'01 - Výkaz výmer'!J38</f>
        <v>0</v>
      </c>
      <c r="AZ127" s="91">
        <f>'01 - Výkaz výmer'!F35</f>
        <v>0</v>
      </c>
      <c r="BA127" s="91">
        <f>'01 - Výkaz výmer'!F36</f>
        <v>0</v>
      </c>
      <c r="BB127" s="91">
        <f>'01 - Výkaz výmer'!F37</f>
        <v>0</v>
      </c>
      <c r="BC127" s="91">
        <f>'01 - Výkaz výmer'!F38</f>
        <v>0</v>
      </c>
      <c r="BD127" s="93">
        <f>'01 - Výkaz výmer'!F39</f>
        <v>0</v>
      </c>
      <c r="BT127" s="25" t="s">
        <v>84</v>
      </c>
      <c r="BV127" s="25" t="s">
        <v>75</v>
      </c>
      <c r="BW127" s="25" t="s">
        <v>156</v>
      </c>
      <c r="BX127" s="25" t="s">
        <v>150</v>
      </c>
      <c r="CL127" s="25" t="s">
        <v>1</v>
      </c>
    </row>
    <row r="128" spans="1:91" s="4" customFormat="1" ht="16.5" customHeight="1">
      <c r="A128" s="88" t="s">
        <v>82</v>
      </c>
      <c r="B128" s="51"/>
      <c r="C128" s="10"/>
      <c r="D128" s="10"/>
      <c r="E128" s="247" t="s">
        <v>157</v>
      </c>
      <c r="F128" s="247"/>
      <c r="G128" s="247"/>
      <c r="H128" s="247"/>
      <c r="I128" s="247"/>
      <c r="J128" s="10"/>
      <c r="K128" s="247" t="s">
        <v>158</v>
      </c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47"/>
      <c r="AD128" s="247"/>
      <c r="AE128" s="247"/>
      <c r="AF128" s="247"/>
      <c r="AG128" s="236">
        <f>'02 - Zoznam rastlín'!J32</f>
        <v>0</v>
      </c>
      <c r="AH128" s="237"/>
      <c r="AI128" s="237"/>
      <c r="AJ128" s="237"/>
      <c r="AK128" s="237"/>
      <c r="AL128" s="237"/>
      <c r="AM128" s="237"/>
      <c r="AN128" s="236">
        <f t="shared" si="0"/>
        <v>0</v>
      </c>
      <c r="AO128" s="237"/>
      <c r="AP128" s="237"/>
      <c r="AQ128" s="89" t="s">
        <v>83</v>
      </c>
      <c r="AR128" s="51"/>
      <c r="AS128" s="90">
        <v>0</v>
      </c>
      <c r="AT128" s="91">
        <f t="shared" si="1"/>
        <v>0</v>
      </c>
      <c r="AU128" s="92">
        <f>'02 - Zoznam rastlín'!P122</f>
        <v>0</v>
      </c>
      <c r="AV128" s="91">
        <f>'02 - Zoznam rastlín'!J35</f>
        <v>0</v>
      </c>
      <c r="AW128" s="91">
        <f>'02 - Zoznam rastlín'!J36</f>
        <v>0</v>
      </c>
      <c r="AX128" s="91">
        <f>'02 - Zoznam rastlín'!J37</f>
        <v>0</v>
      </c>
      <c r="AY128" s="91">
        <f>'02 - Zoznam rastlín'!J38</f>
        <v>0</v>
      </c>
      <c r="AZ128" s="91">
        <f>'02 - Zoznam rastlín'!F35</f>
        <v>0</v>
      </c>
      <c r="BA128" s="91">
        <f>'02 - Zoznam rastlín'!F36</f>
        <v>0</v>
      </c>
      <c r="BB128" s="91">
        <f>'02 - Zoznam rastlín'!F37</f>
        <v>0</v>
      </c>
      <c r="BC128" s="91">
        <f>'02 - Zoznam rastlín'!F38</f>
        <v>0</v>
      </c>
      <c r="BD128" s="93">
        <f>'02 - Zoznam rastlín'!F39</f>
        <v>0</v>
      </c>
      <c r="BT128" s="25" t="s">
        <v>84</v>
      </c>
      <c r="BV128" s="25" t="s">
        <v>75</v>
      </c>
      <c r="BW128" s="25" t="s">
        <v>159</v>
      </c>
      <c r="BX128" s="25" t="s">
        <v>150</v>
      </c>
      <c r="CL128" s="25" t="s">
        <v>1</v>
      </c>
    </row>
    <row r="129" spans="1:91" s="4" customFormat="1" ht="16.5" customHeight="1">
      <c r="A129" s="88" t="s">
        <v>82</v>
      </c>
      <c r="B129" s="51"/>
      <c r="C129" s="10"/>
      <c r="D129" s="10"/>
      <c r="E129" s="247" t="s">
        <v>92</v>
      </c>
      <c r="F129" s="247"/>
      <c r="G129" s="247"/>
      <c r="H129" s="247"/>
      <c r="I129" s="247"/>
      <c r="J129" s="10"/>
      <c r="K129" s="247" t="s">
        <v>93</v>
      </c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36">
        <f>'ZS - Zariadenie stavenisk..._06'!J32</f>
        <v>0</v>
      </c>
      <c r="AH129" s="237"/>
      <c r="AI129" s="237"/>
      <c r="AJ129" s="237"/>
      <c r="AK129" s="237"/>
      <c r="AL129" s="237"/>
      <c r="AM129" s="237"/>
      <c r="AN129" s="236">
        <f t="shared" si="0"/>
        <v>0</v>
      </c>
      <c r="AO129" s="237"/>
      <c r="AP129" s="237"/>
      <c r="AQ129" s="89" t="s">
        <v>83</v>
      </c>
      <c r="AR129" s="51"/>
      <c r="AS129" s="90">
        <v>0</v>
      </c>
      <c r="AT129" s="91">
        <f t="shared" si="1"/>
        <v>0</v>
      </c>
      <c r="AU129" s="92">
        <f>'ZS - Zariadenie stavenisk..._06'!P122</f>
        <v>0</v>
      </c>
      <c r="AV129" s="91">
        <f>'ZS - Zariadenie stavenisk..._06'!J35</f>
        <v>0</v>
      </c>
      <c r="AW129" s="91">
        <f>'ZS - Zariadenie stavenisk..._06'!J36</f>
        <v>0</v>
      </c>
      <c r="AX129" s="91">
        <f>'ZS - Zariadenie stavenisk..._06'!J37</f>
        <v>0</v>
      </c>
      <c r="AY129" s="91">
        <f>'ZS - Zariadenie stavenisk..._06'!J38</f>
        <v>0</v>
      </c>
      <c r="AZ129" s="91">
        <f>'ZS - Zariadenie stavenisk..._06'!F35</f>
        <v>0</v>
      </c>
      <c r="BA129" s="91">
        <f>'ZS - Zariadenie stavenisk..._06'!F36</f>
        <v>0</v>
      </c>
      <c r="BB129" s="91">
        <f>'ZS - Zariadenie stavenisk..._06'!F37</f>
        <v>0</v>
      </c>
      <c r="BC129" s="91">
        <f>'ZS - Zariadenie stavenisk..._06'!F38</f>
        <v>0</v>
      </c>
      <c r="BD129" s="93">
        <f>'ZS - Zariadenie stavenisk..._06'!F39</f>
        <v>0</v>
      </c>
      <c r="BT129" s="25" t="s">
        <v>84</v>
      </c>
      <c r="BV129" s="25" t="s">
        <v>75</v>
      </c>
      <c r="BW129" s="25" t="s">
        <v>160</v>
      </c>
      <c r="BX129" s="25" t="s">
        <v>150</v>
      </c>
      <c r="CL129" s="25" t="s">
        <v>1</v>
      </c>
    </row>
    <row r="130" spans="1:91" s="7" customFormat="1" ht="24.75" customHeight="1">
      <c r="B130" s="79"/>
      <c r="C130" s="80"/>
      <c r="D130" s="246" t="s">
        <v>161</v>
      </c>
      <c r="E130" s="246"/>
      <c r="F130" s="246"/>
      <c r="G130" s="246"/>
      <c r="H130" s="246"/>
      <c r="I130" s="81"/>
      <c r="J130" s="246" t="s">
        <v>162</v>
      </c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0">
        <f>ROUND(SUM(AG131:AG134),2)</f>
        <v>0</v>
      </c>
      <c r="AH130" s="239"/>
      <c r="AI130" s="239"/>
      <c r="AJ130" s="239"/>
      <c r="AK130" s="239"/>
      <c r="AL130" s="239"/>
      <c r="AM130" s="239"/>
      <c r="AN130" s="238">
        <f t="shared" si="0"/>
        <v>0</v>
      </c>
      <c r="AO130" s="239"/>
      <c r="AP130" s="239"/>
      <c r="AQ130" s="82" t="s">
        <v>79</v>
      </c>
      <c r="AR130" s="79"/>
      <c r="AS130" s="83">
        <f>ROUND(SUM(AS131:AS134),2)</f>
        <v>0</v>
      </c>
      <c r="AT130" s="84">
        <f t="shared" si="1"/>
        <v>0</v>
      </c>
      <c r="AU130" s="85">
        <f>ROUND(SUM(AU131:AU134),5)</f>
        <v>0</v>
      </c>
      <c r="AV130" s="84">
        <f>ROUND(AZ130*L29,2)</f>
        <v>0</v>
      </c>
      <c r="AW130" s="84">
        <f>ROUND(BA130*L30,2)</f>
        <v>0</v>
      </c>
      <c r="AX130" s="84">
        <f>ROUND(BB130*L29,2)</f>
        <v>0</v>
      </c>
      <c r="AY130" s="84">
        <f>ROUND(BC130*L30,2)</f>
        <v>0</v>
      </c>
      <c r="AZ130" s="84">
        <f>ROUND(SUM(AZ131:AZ134),2)</f>
        <v>0</v>
      </c>
      <c r="BA130" s="84">
        <f>ROUND(SUM(BA131:BA134),2)</f>
        <v>0</v>
      </c>
      <c r="BB130" s="84">
        <f>ROUND(SUM(BB131:BB134),2)</f>
        <v>0</v>
      </c>
      <c r="BC130" s="84">
        <f>ROUND(SUM(BC131:BC134),2)</f>
        <v>0</v>
      </c>
      <c r="BD130" s="86">
        <f>ROUND(SUM(BD131:BD134),2)</f>
        <v>0</v>
      </c>
      <c r="BS130" s="87" t="s">
        <v>72</v>
      </c>
      <c r="BT130" s="87" t="s">
        <v>80</v>
      </c>
      <c r="BU130" s="87" t="s">
        <v>74</v>
      </c>
      <c r="BV130" s="87" t="s">
        <v>75</v>
      </c>
      <c r="BW130" s="87" t="s">
        <v>163</v>
      </c>
      <c r="BX130" s="87" t="s">
        <v>4</v>
      </c>
      <c r="CL130" s="87" t="s">
        <v>1</v>
      </c>
      <c r="CM130" s="87" t="s">
        <v>73</v>
      </c>
    </row>
    <row r="131" spans="1:91" s="4" customFormat="1" ht="16.5" customHeight="1">
      <c r="A131" s="88" t="s">
        <v>82</v>
      </c>
      <c r="B131" s="51"/>
      <c r="C131" s="10"/>
      <c r="D131" s="10"/>
      <c r="E131" s="247" t="s">
        <v>154</v>
      </c>
      <c r="F131" s="247"/>
      <c r="G131" s="247"/>
      <c r="H131" s="247"/>
      <c r="I131" s="247"/>
      <c r="J131" s="10"/>
      <c r="K131" s="247" t="s">
        <v>155</v>
      </c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36">
        <f>'01 - Výkaz výmer_01'!J32</f>
        <v>0</v>
      </c>
      <c r="AH131" s="237"/>
      <c r="AI131" s="237"/>
      <c r="AJ131" s="237"/>
      <c r="AK131" s="237"/>
      <c r="AL131" s="237"/>
      <c r="AM131" s="237"/>
      <c r="AN131" s="236">
        <f t="shared" si="0"/>
        <v>0</v>
      </c>
      <c r="AO131" s="237"/>
      <c r="AP131" s="237"/>
      <c r="AQ131" s="89" t="s">
        <v>83</v>
      </c>
      <c r="AR131" s="51"/>
      <c r="AS131" s="90">
        <v>0</v>
      </c>
      <c r="AT131" s="91">
        <f t="shared" si="1"/>
        <v>0</v>
      </c>
      <c r="AU131" s="92">
        <f>'01 - Výkaz výmer_01'!P124</f>
        <v>0</v>
      </c>
      <c r="AV131" s="91">
        <f>'01 - Výkaz výmer_01'!J35</f>
        <v>0</v>
      </c>
      <c r="AW131" s="91">
        <f>'01 - Výkaz výmer_01'!J36</f>
        <v>0</v>
      </c>
      <c r="AX131" s="91">
        <f>'01 - Výkaz výmer_01'!J37</f>
        <v>0</v>
      </c>
      <c r="AY131" s="91">
        <f>'01 - Výkaz výmer_01'!J38</f>
        <v>0</v>
      </c>
      <c r="AZ131" s="91">
        <f>'01 - Výkaz výmer_01'!F35</f>
        <v>0</v>
      </c>
      <c r="BA131" s="91">
        <f>'01 - Výkaz výmer_01'!F36</f>
        <v>0</v>
      </c>
      <c r="BB131" s="91">
        <f>'01 - Výkaz výmer_01'!F37</f>
        <v>0</v>
      </c>
      <c r="BC131" s="91">
        <f>'01 - Výkaz výmer_01'!F38</f>
        <v>0</v>
      </c>
      <c r="BD131" s="93">
        <f>'01 - Výkaz výmer_01'!F39</f>
        <v>0</v>
      </c>
      <c r="BT131" s="25" t="s">
        <v>84</v>
      </c>
      <c r="BV131" s="25" t="s">
        <v>75</v>
      </c>
      <c r="BW131" s="25" t="s">
        <v>164</v>
      </c>
      <c r="BX131" s="25" t="s">
        <v>163</v>
      </c>
      <c r="CL131" s="25" t="s">
        <v>1</v>
      </c>
    </row>
    <row r="132" spans="1:91" s="4" customFormat="1" ht="16.5" customHeight="1">
      <c r="A132" s="88" t="s">
        <v>82</v>
      </c>
      <c r="B132" s="51"/>
      <c r="C132" s="10"/>
      <c r="D132" s="10"/>
      <c r="E132" s="247" t="s">
        <v>157</v>
      </c>
      <c r="F132" s="247"/>
      <c r="G132" s="247"/>
      <c r="H132" s="247"/>
      <c r="I132" s="247"/>
      <c r="J132" s="10"/>
      <c r="K132" s="247" t="s">
        <v>158</v>
      </c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36">
        <f>'02 - Zoznam rastlín_01'!J32</f>
        <v>0</v>
      </c>
      <c r="AH132" s="237"/>
      <c r="AI132" s="237"/>
      <c r="AJ132" s="237"/>
      <c r="AK132" s="237"/>
      <c r="AL132" s="237"/>
      <c r="AM132" s="237"/>
      <c r="AN132" s="236">
        <f t="shared" si="0"/>
        <v>0</v>
      </c>
      <c r="AO132" s="237"/>
      <c r="AP132" s="237"/>
      <c r="AQ132" s="89" t="s">
        <v>83</v>
      </c>
      <c r="AR132" s="51"/>
      <c r="AS132" s="90">
        <v>0</v>
      </c>
      <c r="AT132" s="91">
        <f t="shared" si="1"/>
        <v>0</v>
      </c>
      <c r="AU132" s="92">
        <f>'02 - Zoznam rastlín_01'!P125</f>
        <v>0</v>
      </c>
      <c r="AV132" s="91">
        <f>'02 - Zoznam rastlín_01'!J35</f>
        <v>0</v>
      </c>
      <c r="AW132" s="91">
        <f>'02 - Zoznam rastlín_01'!J36</f>
        <v>0</v>
      </c>
      <c r="AX132" s="91">
        <f>'02 - Zoznam rastlín_01'!J37</f>
        <v>0</v>
      </c>
      <c r="AY132" s="91">
        <f>'02 - Zoznam rastlín_01'!J38</f>
        <v>0</v>
      </c>
      <c r="AZ132" s="91">
        <f>'02 - Zoznam rastlín_01'!F35</f>
        <v>0</v>
      </c>
      <c r="BA132" s="91">
        <f>'02 - Zoznam rastlín_01'!F36</f>
        <v>0</v>
      </c>
      <c r="BB132" s="91">
        <f>'02 - Zoznam rastlín_01'!F37</f>
        <v>0</v>
      </c>
      <c r="BC132" s="91">
        <f>'02 - Zoznam rastlín_01'!F38</f>
        <v>0</v>
      </c>
      <c r="BD132" s="93">
        <f>'02 - Zoznam rastlín_01'!F39</f>
        <v>0</v>
      </c>
      <c r="BT132" s="25" t="s">
        <v>84</v>
      </c>
      <c r="BV132" s="25" t="s">
        <v>75</v>
      </c>
      <c r="BW132" s="25" t="s">
        <v>165</v>
      </c>
      <c r="BX132" s="25" t="s">
        <v>163</v>
      </c>
      <c r="CL132" s="25" t="s">
        <v>1</v>
      </c>
    </row>
    <row r="133" spans="1:91" s="4" customFormat="1" ht="16.5" customHeight="1">
      <c r="A133" s="88" t="s">
        <v>82</v>
      </c>
      <c r="B133" s="51"/>
      <c r="C133" s="10"/>
      <c r="D133" s="10"/>
      <c r="E133" s="247" t="s">
        <v>166</v>
      </c>
      <c r="F133" s="247"/>
      <c r="G133" s="247"/>
      <c r="H133" s="247"/>
      <c r="I133" s="247"/>
      <c r="J133" s="10"/>
      <c r="K133" s="247" t="s">
        <v>167</v>
      </c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7"/>
      <c r="AE133" s="247"/>
      <c r="AF133" s="247"/>
      <c r="AG133" s="236">
        <f>'PK - Podperná konštrukcia...'!J32</f>
        <v>0</v>
      </c>
      <c r="AH133" s="237"/>
      <c r="AI133" s="237"/>
      <c r="AJ133" s="237"/>
      <c r="AK133" s="237"/>
      <c r="AL133" s="237"/>
      <c r="AM133" s="237"/>
      <c r="AN133" s="236">
        <f t="shared" si="0"/>
        <v>0</v>
      </c>
      <c r="AO133" s="237"/>
      <c r="AP133" s="237"/>
      <c r="AQ133" s="89" t="s">
        <v>83</v>
      </c>
      <c r="AR133" s="51"/>
      <c r="AS133" s="90">
        <v>0</v>
      </c>
      <c r="AT133" s="91">
        <f t="shared" si="1"/>
        <v>0</v>
      </c>
      <c r="AU133" s="92">
        <f>'PK - Podperná konštrukcia...'!P128</f>
        <v>0</v>
      </c>
      <c r="AV133" s="91">
        <f>'PK - Podperná konštrukcia...'!J35</f>
        <v>0</v>
      </c>
      <c r="AW133" s="91">
        <f>'PK - Podperná konštrukcia...'!J36</f>
        <v>0</v>
      </c>
      <c r="AX133" s="91">
        <f>'PK - Podperná konštrukcia...'!J37</f>
        <v>0</v>
      </c>
      <c r="AY133" s="91">
        <f>'PK - Podperná konštrukcia...'!J38</f>
        <v>0</v>
      </c>
      <c r="AZ133" s="91">
        <f>'PK - Podperná konštrukcia...'!F35</f>
        <v>0</v>
      </c>
      <c r="BA133" s="91">
        <f>'PK - Podperná konštrukcia...'!F36</f>
        <v>0</v>
      </c>
      <c r="BB133" s="91">
        <f>'PK - Podperná konštrukcia...'!F37</f>
        <v>0</v>
      </c>
      <c r="BC133" s="91">
        <f>'PK - Podperná konštrukcia...'!F38</f>
        <v>0</v>
      </c>
      <c r="BD133" s="93">
        <f>'PK - Podperná konštrukcia...'!F39</f>
        <v>0</v>
      </c>
      <c r="BT133" s="25" t="s">
        <v>84</v>
      </c>
      <c r="BV133" s="25" t="s">
        <v>75</v>
      </c>
      <c r="BW133" s="25" t="s">
        <v>168</v>
      </c>
      <c r="BX133" s="25" t="s">
        <v>163</v>
      </c>
      <c r="CL133" s="25" t="s">
        <v>1</v>
      </c>
    </row>
    <row r="134" spans="1:91" s="4" customFormat="1" ht="16.5" customHeight="1">
      <c r="A134" s="88" t="s">
        <v>82</v>
      </c>
      <c r="B134" s="51"/>
      <c r="C134" s="10"/>
      <c r="D134" s="10"/>
      <c r="E134" s="247" t="s">
        <v>92</v>
      </c>
      <c r="F134" s="247"/>
      <c r="G134" s="247"/>
      <c r="H134" s="247"/>
      <c r="I134" s="247"/>
      <c r="J134" s="10"/>
      <c r="K134" s="247" t="s">
        <v>93</v>
      </c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/>
      <c r="AE134" s="247"/>
      <c r="AF134" s="247"/>
      <c r="AG134" s="236">
        <f>'ZS - Zariadenie stavenisk..._07'!J32</f>
        <v>0</v>
      </c>
      <c r="AH134" s="237"/>
      <c r="AI134" s="237"/>
      <c r="AJ134" s="237"/>
      <c r="AK134" s="237"/>
      <c r="AL134" s="237"/>
      <c r="AM134" s="237"/>
      <c r="AN134" s="236">
        <f t="shared" si="0"/>
        <v>0</v>
      </c>
      <c r="AO134" s="237"/>
      <c r="AP134" s="237"/>
      <c r="AQ134" s="89" t="s">
        <v>83</v>
      </c>
      <c r="AR134" s="51"/>
      <c r="AS134" s="90">
        <v>0</v>
      </c>
      <c r="AT134" s="91">
        <f t="shared" si="1"/>
        <v>0</v>
      </c>
      <c r="AU134" s="92">
        <f>'ZS - Zariadenie stavenisk..._07'!P122</f>
        <v>0</v>
      </c>
      <c r="AV134" s="91">
        <f>'ZS - Zariadenie stavenisk..._07'!J35</f>
        <v>0</v>
      </c>
      <c r="AW134" s="91">
        <f>'ZS - Zariadenie stavenisk..._07'!J36</f>
        <v>0</v>
      </c>
      <c r="AX134" s="91">
        <f>'ZS - Zariadenie stavenisk..._07'!J37</f>
        <v>0</v>
      </c>
      <c r="AY134" s="91">
        <f>'ZS - Zariadenie stavenisk..._07'!J38</f>
        <v>0</v>
      </c>
      <c r="AZ134" s="91">
        <f>'ZS - Zariadenie stavenisk..._07'!F35</f>
        <v>0</v>
      </c>
      <c r="BA134" s="91">
        <f>'ZS - Zariadenie stavenisk..._07'!F36</f>
        <v>0</v>
      </c>
      <c r="BB134" s="91">
        <f>'ZS - Zariadenie stavenisk..._07'!F37</f>
        <v>0</v>
      </c>
      <c r="BC134" s="91">
        <f>'ZS - Zariadenie stavenisk..._07'!F38</f>
        <v>0</v>
      </c>
      <c r="BD134" s="93">
        <f>'ZS - Zariadenie stavenisk..._07'!F39</f>
        <v>0</v>
      </c>
      <c r="BT134" s="25" t="s">
        <v>84</v>
      </c>
      <c r="BV134" s="25" t="s">
        <v>75</v>
      </c>
      <c r="BW134" s="25" t="s">
        <v>169</v>
      </c>
      <c r="BX134" s="25" t="s">
        <v>163</v>
      </c>
      <c r="CL134" s="25" t="s">
        <v>1</v>
      </c>
    </row>
    <row r="135" spans="1:91" s="7" customFormat="1" ht="16.5" customHeight="1">
      <c r="A135" s="88" t="s">
        <v>82</v>
      </c>
      <c r="B135" s="79"/>
      <c r="C135" s="80"/>
      <c r="D135" s="246" t="s">
        <v>170</v>
      </c>
      <c r="E135" s="246"/>
      <c r="F135" s="246"/>
      <c r="G135" s="246"/>
      <c r="H135" s="246"/>
      <c r="I135" s="81"/>
      <c r="J135" s="246" t="s">
        <v>171</v>
      </c>
      <c r="K135" s="246"/>
      <c r="L135" s="246"/>
      <c r="M135" s="246"/>
      <c r="N135" s="246"/>
      <c r="O135" s="246"/>
      <c r="P135" s="246"/>
      <c r="Q135" s="246"/>
      <c r="R135" s="246"/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38">
        <f>'SO-09 - Mobiliár'!J30</f>
        <v>0</v>
      </c>
      <c r="AH135" s="239"/>
      <c r="AI135" s="239"/>
      <c r="AJ135" s="239"/>
      <c r="AK135" s="239"/>
      <c r="AL135" s="239"/>
      <c r="AM135" s="239"/>
      <c r="AN135" s="238">
        <f t="shared" si="0"/>
        <v>0</v>
      </c>
      <c r="AO135" s="239"/>
      <c r="AP135" s="239"/>
      <c r="AQ135" s="82" t="s">
        <v>79</v>
      </c>
      <c r="AR135" s="79"/>
      <c r="AS135" s="94">
        <v>0</v>
      </c>
      <c r="AT135" s="95">
        <f t="shared" si="1"/>
        <v>0</v>
      </c>
      <c r="AU135" s="96">
        <f>'SO-09 - Mobiliár'!P123</f>
        <v>0</v>
      </c>
      <c r="AV135" s="95">
        <f>'SO-09 - Mobiliár'!J33</f>
        <v>0</v>
      </c>
      <c r="AW135" s="95">
        <f>'SO-09 - Mobiliár'!J34</f>
        <v>0</v>
      </c>
      <c r="AX135" s="95">
        <f>'SO-09 - Mobiliár'!J35</f>
        <v>0</v>
      </c>
      <c r="AY135" s="95">
        <f>'SO-09 - Mobiliár'!J36</f>
        <v>0</v>
      </c>
      <c r="AZ135" s="95">
        <f>'SO-09 - Mobiliár'!F33</f>
        <v>0</v>
      </c>
      <c r="BA135" s="95">
        <f>'SO-09 - Mobiliár'!F34</f>
        <v>0</v>
      </c>
      <c r="BB135" s="95">
        <f>'SO-09 - Mobiliár'!F35</f>
        <v>0</v>
      </c>
      <c r="BC135" s="95">
        <f>'SO-09 - Mobiliár'!F36</f>
        <v>0</v>
      </c>
      <c r="BD135" s="97">
        <f>'SO-09 - Mobiliár'!F37</f>
        <v>0</v>
      </c>
      <c r="BT135" s="87" t="s">
        <v>80</v>
      </c>
      <c r="BV135" s="87" t="s">
        <v>75</v>
      </c>
      <c r="BW135" s="87" t="s">
        <v>172</v>
      </c>
      <c r="BX135" s="87" t="s">
        <v>4</v>
      </c>
      <c r="CL135" s="87" t="s">
        <v>1</v>
      </c>
      <c r="CM135" s="87" t="s">
        <v>73</v>
      </c>
    </row>
    <row r="136" spans="1:91" s="2" customFormat="1" ht="30" customHeight="1">
      <c r="A136" s="32"/>
      <c r="B136" s="33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3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91" s="2" customFormat="1" ht="6.95" customHeight="1">
      <c r="A137" s="32"/>
      <c r="B137" s="47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33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</sheetData>
  <mergeCells count="202">
    <mergeCell ref="E104:I104"/>
    <mergeCell ref="E117:I117"/>
    <mergeCell ref="E118:I118"/>
    <mergeCell ref="E119:I119"/>
    <mergeCell ref="E122:I122"/>
    <mergeCell ref="E114:I114"/>
    <mergeCell ref="E123:I123"/>
    <mergeCell ref="E124:I124"/>
    <mergeCell ref="E126:I126"/>
    <mergeCell ref="E121:I121"/>
    <mergeCell ref="E113:I113"/>
    <mergeCell ref="E116:I116"/>
    <mergeCell ref="E107:I107"/>
    <mergeCell ref="E109:I109"/>
    <mergeCell ref="E111:I111"/>
    <mergeCell ref="E106:I106"/>
    <mergeCell ref="E108:I108"/>
    <mergeCell ref="E112:I112"/>
    <mergeCell ref="K132:AF132"/>
    <mergeCell ref="K133:AF133"/>
    <mergeCell ref="K134:AF134"/>
    <mergeCell ref="J135:AF135"/>
    <mergeCell ref="D115:H115"/>
    <mergeCell ref="D105:H105"/>
    <mergeCell ref="D125:H125"/>
    <mergeCell ref="D110:H110"/>
    <mergeCell ref="D120:H120"/>
    <mergeCell ref="E127:I127"/>
    <mergeCell ref="E128:I128"/>
    <mergeCell ref="E129:I129"/>
    <mergeCell ref="D130:H130"/>
    <mergeCell ref="E131:I131"/>
    <mergeCell ref="E132:I132"/>
    <mergeCell ref="E133:I133"/>
    <mergeCell ref="E134:I134"/>
    <mergeCell ref="D135:H135"/>
    <mergeCell ref="K128:AF128"/>
    <mergeCell ref="K116:AF116"/>
    <mergeCell ref="K111:AF111"/>
    <mergeCell ref="K114:AF114"/>
    <mergeCell ref="K122:AF122"/>
    <mergeCell ref="K112:AF112"/>
    <mergeCell ref="K129:AF129"/>
    <mergeCell ref="J130:AF130"/>
    <mergeCell ref="K131:AF131"/>
    <mergeCell ref="K104:AF104"/>
    <mergeCell ref="K123:AF123"/>
    <mergeCell ref="K127:AF127"/>
    <mergeCell ref="K108:AF108"/>
    <mergeCell ref="K121:AF121"/>
    <mergeCell ref="K113:AF113"/>
    <mergeCell ref="K109:AF109"/>
    <mergeCell ref="K119:AF119"/>
    <mergeCell ref="K118:AF118"/>
    <mergeCell ref="K117:AF117"/>
    <mergeCell ref="J105:AF105"/>
    <mergeCell ref="J115:AF115"/>
    <mergeCell ref="J125:AF125"/>
    <mergeCell ref="J120:AF120"/>
    <mergeCell ref="J110:AF110"/>
    <mergeCell ref="K126:AF126"/>
    <mergeCell ref="K107:AF107"/>
    <mergeCell ref="K106:AF106"/>
    <mergeCell ref="K124:AF124"/>
    <mergeCell ref="E103:I103"/>
    <mergeCell ref="AM87:AN87"/>
    <mergeCell ref="AM89:AP89"/>
    <mergeCell ref="AS89:AT91"/>
    <mergeCell ref="AM90:AP90"/>
    <mergeCell ref="AN92:AP92"/>
    <mergeCell ref="AG92:AM92"/>
    <mergeCell ref="AG95:AM95"/>
    <mergeCell ref="AN95:AP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N134:AP134"/>
    <mergeCell ref="AG134:AM134"/>
    <mergeCell ref="AN135:AP135"/>
    <mergeCell ref="AG135:AM135"/>
    <mergeCell ref="L85:AO85"/>
    <mergeCell ref="I92:AF92"/>
    <mergeCell ref="C92:G92"/>
    <mergeCell ref="J95:AF95"/>
    <mergeCell ref="D95:H95"/>
    <mergeCell ref="K96:AF96"/>
    <mergeCell ref="E96:I96"/>
    <mergeCell ref="K97:AF97"/>
    <mergeCell ref="E97:I97"/>
    <mergeCell ref="K98:AF98"/>
    <mergeCell ref="E98:I98"/>
    <mergeCell ref="K99:AF99"/>
    <mergeCell ref="E99:I99"/>
    <mergeCell ref="J100:AF100"/>
    <mergeCell ref="D100:H100"/>
    <mergeCell ref="E101:I101"/>
    <mergeCell ref="K101:AF101"/>
    <mergeCell ref="K102:AF102"/>
    <mergeCell ref="E102:I102"/>
    <mergeCell ref="K103:AF103"/>
    <mergeCell ref="AN129:AP129"/>
    <mergeCell ref="AG129:AM129"/>
    <mergeCell ref="AN130:AP130"/>
    <mergeCell ref="AG130:AM130"/>
    <mergeCell ref="AN131:AP131"/>
    <mergeCell ref="AG131:AM131"/>
    <mergeCell ref="AN132:AP132"/>
    <mergeCell ref="AG132:AM132"/>
    <mergeCell ref="AN133:AP133"/>
    <mergeCell ref="AG133:AM133"/>
    <mergeCell ref="AN124:AP124"/>
    <mergeCell ref="AG124:AM124"/>
    <mergeCell ref="AN125:AP125"/>
    <mergeCell ref="AG125:AM125"/>
    <mergeCell ref="AN126:AP126"/>
    <mergeCell ref="AG126:AM126"/>
    <mergeCell ref="AN127:AP127"/>
    <mergeCell ref="AG127:AM127"/>
    <mergeCell ref="AN128:AP128"/>
    <mergeCell ref="AG128:AM128"/>
    <mergeCell ref="AN119:AP119"/>
    <mergeCell ref="AG119:AM119"/>
    <mergeCell ref="AN120:AP120"/>
    <mergeCell ref="AG120:AM120"/>
    <mergeCell ref="AG121:AM121"/>
    <mergeCell ref="AN121:AP121"/>
    <mergeCell ref="AN122:AP122"/>
    <mergeCell ref="AG122:AM122"/>
    <mergeCell ref="AN123:AP123"/>
    <mergeCell ref="AG123:AM123"/>
    <mergeCell ref="AN114:AP114"/>
    <mergeCell ref="AG114:AM114"/>
    <mergeCell ref="AG115:AM115"/>
    <mergeCell ref="AN115:AP115"/>
    <mergeCell ref="AG116:AM116"/>
    <mergeCell ref="AN116:AP116"/>
    <mergeCell ref="AN117:AP117"/>
    <mergeCell ref="AG117:AM117"/>
    <mergeCell ref="AN118:AP118"/>
    <mergeCell ref="AG118:AM118"/>
    <mergeCell ref="AN109:AP109"/>
    <mergeCell ref="AG109:AM109"/>
    <mergeCell ref="AN110:AP110"/>
    <mergeCell ref="AG110:AM110"/>
    <mergeCell ref="AN111:AP111"/>
    <mergeCell ref="AG111:AM111"/>
    <mergeCell ref="AG112:AM112"/>
    <mergeCell ref="AN112:AP112"/>
    <mergeCell ref="AG113:AM113"/>
    <mergeCell ref="AN113:AP113"/>
    <mergeCell ref="AN104:AP104"/>
    <mergeCell ref="AG104:AM104"/>
    <mergeCell ref="AN105:AP105"/>
    <mergeCell ref="AG105:AM105"/>
    <mergeCell ref="AN106:AP106"/>
    <mergeCell ref="AG106:AM106"/>
    <mergeCell ref="AN107:AP107"/>
    <mergeCell ref="AG107:AM107"/>
    <mergeCell ref="AG108:AM108"/>
    <mergeCell ref="AN108:AP108"/>
    <mergeCell ref="AK35:AO35"/>
    <mergeCell ref="X35:AB35"/>
    <mergeCell ref="AR2:BE2"/>
    <mergeCell ref="AG101:AM101"/>
    <mergeCell ref="AN101:AP101"/>
    <mergeCell ref="AN102:AP102"/>
    <mergeCell ref="AG102:AM102"/>
    <mergeCell ref="AN103:AP103"/>
    <mergeCell ref="AG103:AM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</mergeCells>
  <hyperlinks>
    <hyperlink ref="A96" location="'SO-01 - Výmena nepriepust...'!C2" display="/"/>
    <hyperlink ref="A97" location="'D1 - Žľab do dažďového ja...'!C2" display="/"/>
    <hyperlink ref="A98" location="'D2 - Žľab do dažďového ja...'!C2" display="/"/>
    <hyperlink ref="A99" location="'ZS - Zariadenie stavenisk...'!C2" display="/"/>
    <hyperlink ref="A101" location="'SO 02.1 - Zberné systémy ...'!C2" display="/"/>
    <hyperlink ref="A102" location="'SO-02.2 - Elektroinštalácia'!C2" display="/"/>
    <hyperlink ref="A103" location="'SO-02.3 - Automatický zav...'!C2" display="/"/>
    <hyperlink ref="A104" location="'ZS - Zariadenie stavenisk..._01'!C2" display="/"/>
    <hyperlink ref="A106" location="'SO 03.1 - Zberné systémy ...'!C2" display="/"/>
    <hyperlink ref="A107" location="'SO-03.2 - Elektroinštalácia'!C2" display="/"/>
    <hyperlink ref="A108" location="'SO-03.3 - Automatický zav...'!C2" display="/"/>
    <hyperlink ref="A109" location="'ZS - Zariadenie stavenisk..._02'!C2" display="/"/>
    <hyperlink ref="A111" location="'SO 04.1 - Zberné systémy ...'!C2" display="/"/>
    <hyperlink ref="A112" location="'SO-04.2 - Elektroinštalácia'!C2" display="/"/>
    <hyperlink ref="A113" location="'SO-04.3 - Automatický zav...'!C2" display="/"/>
    <hyperlink ref="A114" location="'ZS - Zariadenie stavenisk..._03'!C2" display="/"/>
    <hyperlink ref="A116" location="'SO 05.1 - Zberné systémy ...'!C2" display="/"/>
    <hyperlink ref="A117" location="'SO-05.2 - Elektroinštalácia'!C2" display="/"/>
    <hyperlink ref="A118" location="'SO-05.3 - Automatický zav...'!C2" display="/"/>
    <hyperlink ref="A119" location="'ZS - Zariadenie stavenisk..._04'!C2" display="/"/>
    <hyperlink ref="A121" location="'SO 06.1 - Zberné systémy ...'!C2" display="/"/>
    <hyperlink ref="A122" location="'SO-06.2 - Elektroinštalácia'!C2" display="/"/>
    <hyperlink ref="A123" location="'SO-06.3 - Automatický zav...'!C2" display="/"/>
    <hyperlink ref="A124" location="'ZS - Zariadenie stavenisk..._05'!C2" display="/"/>
    <hyperlink ref="A126" location="'00 - Búracie práce'!C2" display="/"/>
    <hyperlink ref="A127" location="'01 - Výkaz výmer'!C2" display="/"/>
    <hyperlink ref="A128" location="'02 - Zoznam rastlín'!C2" display="/"/>
    <hyperlink ref="A129" location="'ZS - Zariadenie stavenisk..._06'!C2" display="/"/>
    <hyperlink ref="A131" location="'01 - Výkaz výmer_01'!C2" display="/"/>
    <hyperlink ref="A132" location="'02 - Zoznam rastlín_01'!C2" display="/"/>
    <hyperlink ref="A133" location="'PK - Podperná konštrukcia...'!C2" display="/"/>
    <hyperlink ref="A134" location="'ZS - Zariadenie stavenisk..._07'!C2" display="/"/>
    <hyperlink ref="A135" location="'SO-09 - Mobiliár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9"/>
  <sheetViews>
    <sheetView showGridLines="0" topLeftCell="A143" workbookViewId="0">
      <selection activeCell="Y127" sqref="Y12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112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847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848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344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345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ROUND((SUM(BE126:BE168)),  2)</f>
        <v>0</v>
      </c>
      <c r="G35" s="32"/>
      <c r="H35" s="32"/>
      <c r="I35" s="105">
        <v>0.2</v>
      </c>
      <c r="J35" s="104">
        <f>ROUND(((SUM(BE126:BE168))*I35),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ROUND((SUM(BF126:BF168)),  2)</f>
        <v>0</v>
      </c>
      <c r="G36" s="32"/>
      <c r="H36" s="32"/>
      <c r="I36" s="105">
        <v>0.2</v>
      </c>
      <c r="J36" s="104">
        <f>ROUND(((SUM(BF126:BF168))*I36),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ROUND((SUM(BG126:BG168)),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ROUND((SUM(BH126:BH168)),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ROUND((SUM(BI126:BI168)),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847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 03.1 - Zberné systémy na zadržiavanie zrážkovej vody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47" s="10" customFormat="1" ht="19.899999999999999" customHeight="1">
      <c r="B100" s="121"/>
      <c r="D100" s="122" t="s">
        <v>183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47" s="10" customFormat="1" ht="19.899999999999999" customHeight="1">
      <c r="B101" s="121"/>
      <c r="D101" s="122" t="s">
        <v>184</v>
      </c>
      <c r="E101" s="123"/>
      <c r="F101" s="123"/>
      <c r="G101" s="123"/>
      <c r="H101" s="123"/>
      <c r="I101" s="123"/>
      <c r="J101" s="124">
        <f>J143</f>
        <v>0</v>
      </c>
      <c r="L101" s="121"/>
    </row>
    <row r="102" spans="1:47" s="10" customFormat="1" ht="19.899999999999999" customHeight="1">
      <c r="B102" s="121"/>
      <c r="D102" s="122" t="s">
        <v>405</v>
      </c>
      <c r="E102" s="123"/>
      <c r="F102" s="123"/>
      <c r="G102" s="123"/>
      <c r="H102" s="123"/>
      <c r="I102" s="123"/>
      <c r="J102" s="124">
        <f>J145</f>
        <v>0</v>
      </c>
      <c r="L102" s="121"/>
    </row>
    <row r="103" spans="1:47" s="10" customFormat="1" ht="19.899999999999999" customHeight="1">
      <c r="B103" s="121"/>
      <c r="D103" s="122" t="s">
        <v>187</v>
      </c>
      <c r="E103" s="123"/>
      <c r="F103" s="123"/>
      <c r="G103" s="123"/>
      <c r="H103" s="123"/>
      <c r="I103" s="123"/>
      <c r="J103" s="124">
        <f>J164</f>
        <v>0</v>
      </c>
      <c r="L103" s="121"/>
    </row>
    <row r="104" spans="1:47" s="9" customFormat="1" ht="24.95" customHeight="1">
      <c r="B104" s="117"/>
      <c r="D104" s="118" t="s">
        <v>406</v>
      </c>
      <c r="E104" s="119"/>
      <c r="F104" s="119"/>
      <c r="G104" s="119"/>
      <c r="H104" s="119"/>
      <c r="I104" s="119"/>
      <c r="J104" s="120">
        <f>J166</f>
        <v>0</v>
      </c>
      <c r="L104" s="117"/>
    </row>
    <row r="105" spans="1:47" s="2" customFormat="1" ht="21.7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6.95" customHeight="1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6.95" customHeight="1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4.95" customHeight="1">
      <c r="A111" s="32"/>
      <c r="B111" s="33"/>
      <c r="C111" s="21" t="s">
        <v>188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>
      <c r="A113" s="32"/>
      <c r="B113" s="33"/>
      <c r="C113" s="27" t="s">
        <v>15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>
      <c r="A114" s="32"/>
      <c r="B114" s="33"/>
      <c r="C114" s="32"/>
      <c r="D114" s="32"/>
      <c r="E114" s="259" t="str">
        <f>E7</f>
        <v>Vodozádržné opatrenia v meste Nemšová - ZŠ Janka Palu 2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>
      <c r="B115" s="20"/>
      <c r="C115" s="27" t="s">
        <v>174</v>
      </c>
      <c r="L115" s="20"/>
    </row>
    <row r="116" spans="1:63" s="2" customFormat="1" ht="23.25" customHeight="1">
      <c r="A116" s="32"/>
      <c r="B116" s="33"/>
      <c r="C116" s="32"/>
      <c r="D116" s="32"/>
      <c r="E116" s="259" t="s">
        <v>847</v>
      </c>
      <c r="F116" s="261"/>
      <c r="G116" s="261"/>
      <c r="H116" s="261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342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2"/>
      <c r="D118" s="32"/>
      <c r="E118" s="241" t="str">
        <f>E11</f>
        <v>SO 03.1 - Zberné systémy na zadržiavanie zrážkovej vody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7" t="s">
        <v>19</v>
      </c>
      <c r="D120" s="32"/>
      <c r="E120" s="32"/>
      <c r="F120" s="25" t="str">
        <f>F14</f>
        <v>Mesto Nemšová</v>
      </c>
      <c r="G120" s="32"/>
      <c r="H120" s="32"/>
      <c r="I120" s="27" t="s">
        <v>21</v>
      </c>
      <c r="J120" s="55" t="str">
        <f>IF(J14="","",J14)</f>
        <v>1. 8. 2020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23</v>
      </c>
      <c r="D122" s="32"/>
      <c r="E122" s="32"/>
      <c r="F122" s="25" t="str">
        <f>E17</f>
        <v>Mesto Nemšová</v>
      </c>
      <c r="G122" s="32"/>
      <c r="H122" s="32"/>
      <c r="I122" s="27" t="s">
        <v>28</v>
      </c>
      <c r="J122" s="30" t="str">
        <f>E23</f>
        <v>Ing. Miloslav Remiš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7" customHeight="1">
      <c r="A123" s="32"/>
      <c r="B123" s="33"/>
      <c r="C123" s="27" t="s">
        <v>26</v>
      </c>
      <c r="D123" s="32"/>
      <c r="E123" s="32"/>
      <c r="F123" s="25" t="str">
        <f>IF(E20="","",E20)</f>
        <v>Vyplň údaj</v>
      </c>
      <c r="G123" s="32"/>
      <c r="H123" s="32"/>
      <c r="I123" s="27" t="s">
        <v>31</v>
      </c>
      <c r="J123" s="30" t="str">
        <f>E26</f>
        <v>Bc. Miroslav Šeliga, Ing. Juraj Barčiak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25"/>
      <c r="B125" s="126"/>
      <c r="C125" s="127" t="s">
        <v>189</v>
      </c>
      <c r="D125" s="128" t="s">
        <v>58</v>
      </c>
      <c r="E125" s="128" t="s">
        <v>54</v>
      </c>
      <c r="F125" s="128" t="s">
        <v>55</v>
      </c>
      <c r="G125" s="128" t="s">
        <v>190</v>
      </c>
      <c r="H125" s="128" t="s">
        <v>191</v>
      </c>
      <c r="I125" s="128" t="s">
        <v>192</v>
      </c>
      <c r="J125" s="129" t="s">
        <v>179</v>
      </c>
      <c r="K125" s="130" t="s">
        <v>193</v>
      </c>
      <c r="L125" s="131"/>
      <c r="M125" s="62" t="s">
        <v>1</v>
      </c>
      <c r="N125" s="63" t="s">
        <v>37</v>
      </c>
      <c r="O125" s="63" t="s">
        <v>194</v>
      </c>
      <c r="P125" s="63" t="s">
        <v>195</v>
      </c>
      <c r="Q125" s="63" t="s">
        <v>196</v>
      </c>
      <c r="R125" s="63" t="s">
        <v>197</v>
      </c>
      <c r="S125" s="63" t="s">
        <v>198</v>
      </c>
      <c r="T125" s="64" t="s">
        <v>199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>
      <c r="A126" s="32"/>
      <c r="B126" s="33"/>
      <c r="C126" s="69" t="s">
        <v>180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P127+P166</f>
        <v>0</v>
      </c>
      <c r="Q126" s="66"/>
      <c r="R126" s="133">
        <f>R127+R166</f>
        <v>0</v>
      </c>
      <c r="S126" s="66"/>
      <c r="T126" s="134">
        <f>T127+T166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72</v>
      </c>
      <c r="AU126" s="17" t="s">
        <v>181</v>
      </c>
      <c r="BK126" s="135">
        <f>BK127+BK166</f>
        <v>0</v>
      </c>
    </row>
    <row r="127" spans="1:63" s="12" customFormat="1" ht="25.9" customHeight="1">
      <c r="B127" s="136"/>
      <c r="D127" s="137" t="s">
        <v>72</v>
      </c>
      <c r="E127" s="138" t="s">
        <v>200</v>
      </c>
      <c r="F127" s="138" t="s">
        <v>201</v>
      </c>
      <c r="I127" s="139"/>
      <c r="J127" s="140">
        <f>BK127</f>
        <v>0</v>
      </c>
      <c r="L127" s="136"/>
      <c r="M127" s="141"/>
      <c r="N127" s="142"/>
      <c r="O127" s="142"/>
      <c r="P127" s="143">
        <f>P128+P143+P145+P164</f>
        <v>0</v>
      </c>
      <c r="Q127" s="142"/>
      <c r="R127" s="143">
        <f>R128+R143+R145+R164</f>
        <v>0</v>
      </c>
      <c r="S127" s="142"/>
      <c r="T127" s="144">
        <f>T128+T143+T145+T164</f>
        <v>0</v>
      </c>
      <c r="AR127" s="137" t="s">
        <v>80</v>
      </c>
      <c r="AT127" s="145" t="s">
        <v>72</v>
      </c>
      <c r="AU127" s="145" t="s">
        <v>73</v>
      </c>
      <c r="AY127" s="137" t="s">
        <v>202</v>
      </c>
      <c r="BK127" s="146">
        <f>BK128+BK143+BK145+BK164</f>
        <v>0</v>
      </c>
    </row>
    <row r="128" spans="1:63" s="12" customFormat="1" ht="22.9" customHeight="1">
      <c r="B128" s="136"/>
      <c r="D128" s="137" t="s">
        <v>72</v>
      </c>
      <c r="E128" s="147" t="s">
        <v>80</v>
      </c>
      <c r="F128" s="147" t="s">
        <v>203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SUM(P129:P142)</f>
        <v>0</v>
      </c>
      <c r="Q128" s="142"/>
      <c r="R128" s="143">
        <f>SUM(R129:R142)</f>
        <v>0</v>
      </c>
      <c r="S128" s="142"/>
      <c r="T128" s="144">
        <f>SUM(T129:T142)</f>
        <v>0</v>
      </c>
      <c r="AR128" s="137" t="s">
        <v>80</v>
      </c>
      <c r="AT128" s="145" t="s">
        <v>72</v>
      </c>
      <c r="AU128" s="145" t="s">
        <v>80</v>
      </c>
      <c r="AY128" s="137" t="s">
        <v>202</v>
      </c>
      <c r="BK128" s="146">
        <f>SUM(BK129:BK142)</f>
        <v>0</v>
      </c>
    </row>
    <row r="129" spans="1:65" s="2" customFormat="1" ht="24.2" customHeight="1">
      <c r="A129" s="32"/>
      <c r="B129" s="149"/>
      <c r="C129" s="150" t="s">
        <v>80</v>
      </c>
      <c r="D129" s="150" t="s">
        <v>204</v>
      </c>
      <c r="E129" s="151" t="s">
        <v>407</v>
      </c>
      <c r="F129" s="152" t="s">
        <v>408</v>
      </c>
      <c r="G129" s="153" t="s">
        <v>219</v>
      </c>
      <c r="H129" s="154">
        <v>350</v>
      </c>
      <c r="I129" s="155"/>
      <c r="J129" s="156">
        <f t="shared" ref="J129:J142" si="0">ROUND(I129*H129,2)</f>
        <v>0</v>
      </c>
      <c r="K129" s="157"/>
      <c r="L129" s="33"/>
      <c r="M129" s="158" t="s">
        <v>1</v>
      </c>
      <c r="N129" s="159" t="s">
        <v>39</v>
      </c>
      <c r="O129" s="58"/>
      <c r="P129" s="160">
        <f t="shared" ref="P129:P142" si="1">O129*H129</f>
        <v>0</v>
      </c>
      <c r="Q129" s="160">
        <v>0</v>
      </c>
      <c r="R129" s="160">
        <f t="shared" ref="R129:R142" si="2">Q129*H129</f>
        <v>0</v>
      </c>
      <c r="S129" s="160">
        <v>0</v>
      </c>
      <c r="T129" s="161">
        <f t="shared" ref="T129:T142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208</v>
      </c>
      <c r="AT129" s="162" t="s">
        <v>204</v>
      </c>
      <c r="AU129" s="162" t="s">
        <v>84</v>
      </c>
      <c r="AY129" s="17" t="s">
        <v>202</v>
      </c>
      <c r="BE129" s="163">
        <f t="shared" ref="BE129:BE142" si="4">IF(N129="základná",J129,0)</f>
        <v>0</v>
      </c>
      <c r="BF129" s="163">
        <f t="shared" ref="BF129:BF142" si="5">IF(N129="znížená",J129,0)</f>
        <v>0</v>
      </c>
      <c r="BG129" s="163">
        <f t="shared" ref="BG129:BG142" si="6">IF(N129="zákl. prenesená",J129,0)</f>
        <v>0</v>
      </c>
      <c r="BH129" s="163">
        <f t="shared" ref="BH129:BH142" si="7">IF(N129="zníž. prenesená",J129,0)</f>
        <v>0</v>
      </c>
      <c r="BI129" s="163">
        <f t="shared" ref="BI129:BI142" si="8">IF(N129="nulová",J129,0)</f>
        <v>0</v>
      </c>
      <c r="BJ129" s="17" t="s">
        <v>84</v>
      </c>
      <c r="BK129" s="163">
        <f t="shared" ref="BK129:BK142" si="9">ROUND(I129*H129,2)</f>
        <v>0</v>
      </c>
      <c r="BL129" s="17" t="s">
        <v>208</v>
      </c>
      <c r="BM129" s="162" t="s">
        <v>84</v>
      </c>
    </row>
    <row r="130" spans="1:65" s="2" customFormat="1" ht="24.2" customHeight="1">
      <c r="A130" s="32"/>
      <c r="B130" s="149"/>
      <c r="C130" s="150" t="s">
        <v>84</v>
      </c>
      <c r="D130" s="150" t="s">
        <v>204</v>
      </c>
      <c r="E130" s="151" t="s">
        <v>350</v>
      </c>
      <c r="F130" s="152" t="s">
        <v>351</v>
      </c>
      <c r="G130" s="153" t="s">
        <v>219</v>
      </c>
      <c r="H130" s="154">
        <v>350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39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208</v>
      </c>
      <c r="AT130" s="162" t="s">
        <v>204</v>
      </c>
      <c r="AU130" s="162" t="s">
        <v>84</v>
      </c>
      <c r="AY130" s="17" t="s">
        <v>202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208</v>
      </c>
      <c r="BM130" s="162" t="s">
        <v>208</v>
      </c>
    </row>
    <row r="131" spans="1:65" s="2" customFormat="1" ht="14.45" customHeight="1">
      <c r="A131" s="32"/>
      <c r="B131" s="149"/>
      <c r="C131" s="150" t="s">
        <v>216</v>
      </c>
      <c r="D131" s="150" t="s">
        <v>204</v>
      </c>
      <c r="E131" s="151" t="s">
        <v>352</v>
      </c>
      <c r="F131" s="152" t="s">
        <v>353</v>
      </c>
      <c r="G131" s="153" t="s">
        <v>219</v>
      </c>
      <c r="H131" s="154">
        <v>24.48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208</v>
      </c>
      <c r="BM131" s="162" t="s">
        <v>230</v>
      </c>
    </row>
    <row r="132" spans="1:65" s="2" customFormat="1" ht="37.9" customHeight="1">
      <c r="A132" s="32"/>
      <c r="B132" s="149"/>
      <c r="C132" s="150" t="s">
        <v>208</v>
      </c>
      <c r="D132" s="150" t="s">
        <v>204</v>
      </c>
      <c r="E132" s="151" t="s">
        <v>354</v>
      </c>
      <c r="F132" s="152" t="s">
        <v>355</v>
      </c>
      <c r="G132" s="153" t="s">
        <v>219</v>
      </c>
      <c r="H132" s="154">
        <v>24.48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239</v>
      </c>
    </row>
    <row r="133" spans="1:65" s="2" customFormat="1" ht="24.2" customHeight="1">
      <c r="A133" s="32"/>
      <c r="B133" s="149"/>
      <c r="C133" s="150" t="s">
        <v>225</v>
      </c>
      <c r="D133" s="150" t="s">
        <v>204</v>
      </c>
      <c r="E133" s="151" t="s">
        <v>356</v>
      </c>
      <c r="F133" s="152" t="s">
        <v>357</v>
      </c>
      <c r="G133" s="153" t="s">
        <v>219</v>
      </c>
      <c r="H133" s="154">
        <v>20.088000000000001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248</v>
      </c>
    </row>
    <row r="134" spans="1:65" s="2" customFormat="1" ht="37.9" customHeight="1">
      <c r="A134" s="32"/>
      <c r="B134" s="149"/>
      <c r="C134" s="150" t="s">
        <v>230</v>
      </c>
      <c r="D134" s="150" t="s">
        <v>204</v>
      </c>
      <c r="E134" s="151" t="s">
        <v>358</v>
      </c>
      <c r="F134" s="152" t="s">
        <v>359</v>
      </c>
      <c r="G134" s="153" t="s">
        <v>219</v>
      </c>
      <c r="H134" s="154">
        <v>401.76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258</v>
      </c>
    </row>
    <row r="135" spans="1:65" s="2" customFormat="1" ht="24.2" customHeight="1">
      <c r="A135" s="32"/>
      <c r="B135" s="149"/>
      <c r="C135" s="150" t="s">
        <v>235</v>
      </c>
      <c r="D135" s="150" t="s">
        <v>204</v>
      </c>
      <c r="E135" s="151" t="s">
        <v>360</v>
      </c>
      <c r="F135" s="152" t="s">
        <v>361</v>
      </c>
      <c r="G135" s="153" t="s">
        <v>219</v>
      </c>
      <c r="H135" s="154">
        <v>20.088000000000001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268</v>
      </c>
    </row>
    <row r="136" spans="1:65" s="2" customFormat="1" ht="14.45" customHeight="1">
      <c r="A136" s="32"/>
      <c r="B136" s="149"/>
      <c r="C136" s="150" t="s">
        <v>239</v>
      </c>
      <c r="D136" s="150" t="s">
        <v>204</v>
      </c>
      <c r="E136" s="151" t="s">
        <v>409</v>
      </c>
      <c r="F136" s="152" t="s">
        <v>410</v>
      </c>
      <c r="G136" s="153" t="s">
        <v>219</v>
      </c>
      <c r="H136" s="154">
        <v>20.088000000000001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279</v>
      </c>
    </row>
    <row r="137" spans="1:65" s="2" customFormat="1" ht="24.2" customHeight="1">
      <c r="A137" s="32"/>
      <c r="B137" s="149"/>
      <c r="C137" s="150" t="s">
        <v>243</v>
      </c>
      <c r="D137" s="150" t="s">
        <v>204</v>
      </c>
      <c r="E137" s="151" t="s">
        <v>411</v>
      </c>
      <c r="F137" s="152" t="s">
        <v>254</v>
      </c>
      <c r="G137" s="153" t="s">
        <v>255</v>
      </c>
      <c r="H137" s="154">
        <v>36.158000000000001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287</v>
      </c>
    </row>
    <row r="138" spans="1:65" s="2" customFormat="1" ht="24.2" customHeight="1">
      <c r="A138" s="32"/>
      <c r="B138" s="149"/>
      <c r="C138" s="150" t="s">
        <v>248</v>
      </c>
      <c r="D138" s="150" t="s">
        <v>204</v>
      </c>
      <c r="E138" s="151" t="s">
        <v>412</v>
      </c>
      <c r="F138" s="152" t="s">
        <v>413</v>
      </c>
      <c r="G138" s="153" t="s">
        <v>219</v>
      </c>
      <c r="H138" s="154">
        <v>24.3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7</v>
      </c>
    </row>
    <row r="139" spans="1:65" s="2" customFormat="1" ht="14.45" customHeight="1">
      <c r="A139" s="32"/>
      <c r="B139" s="149"/>
      <c r="C139" s="150" t="s">
        <v>252</v>
      </c>
      <c r="D139" s="150" t="s">
        <v>204</v>
      </c>
      <c r="E139" s="151" t="s">
        <v>414</v>
      </c>
      <c r="F139" s="152" t="s">
        <v>415</v>
      </c>
      <c r="G139" s="153" t="s">
        <v>219</v>
      </c>
      <c r="H139" s="154">
        <v>7.5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306</v>
      </c>
    </row>
    <row r="140" spans="1:65" s="2" customFormat="1" ht="24.2" customHeight="1">
      <c r="A140" s="32"/>
      <c r="B140" s="149"/>
      <c r="C140" s="150" t="s">
        <v>258</v>
      </c>
      <c r="D140" s="150" t="s">
        <v>204</v>
      </c>
      <c r="E140" s="151" t="s">
        <v>416</v>
      </c>
      <c r="F140" s="152" t="s">
        <v>417</v>
      </c>
      <c r="G140" s="153" t="s">
        <v>219</v>
      </c>
      <c r="H140" s="154">
        <v>4.8959999999999999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315</v>
      </c>
    </row>
    <row r="141" spans="1:65" s="2" customFormat="1" ht="14.45" customHeight="1">
      <c r="A141" s="32"/>
      <c r="B141" s="149"/>
      <c r="C141" s="181" t="s">
        <v>264</v>
      </c>
      <c r="D141" s="181" t="s">
        <v>273</v>
      </c>
      <c r="E141" s="182" t="s">
        <v>418</v>
      </c>
      <c r="F141" s="183" t="s">
        <v>419</v>
      </c>
      <c r="G141" s="184" t="s">
        <v>219</v>
      </c>
      <c r="H141" s="185">
        <v>7.77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239</v>
      </c>
      <c r="AT141" s="162" t="s">
        <v>273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328</v>
      </c>
    </row>
    <row r="142" spans="1:65" s="2" customFormat="1" ht="14.45" customHeight="1">
      <c r="A142" s="32"/>
      <c r="B142" s="149"/>
      <c r="C142" s="181" t="s">
        <v>268</v>
      </c>
      <c r="D142" s="181" t="s">
        <v>273</v>
      </c>
      <c r="E142" s="182" t="s">
        <v>420</v>
      </c>
      <c r="F142" s="183" t="s">
        <v>421</v>
      </c>
      <c r="G142" s="184" t="s">
        <v>255</v>
      </c>
      <c r="H142" s="185">
        <v>6.61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239</v>
      </c>
      <c r="AT142" s="162" t="s">
        <v>273</v>
      </c>
      <c r="AU142" s="162" t="s">
        <v>84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208</v>
      </c>
      <c r="BM142" s="162" t="s">
        <v>338</v>
      </c>
    </row>
    <row r="143" spans="1:65" s="12" customFormat="1" ht="22.9" customHeight="1">
      <c r="B143" s="136"/>
      <c r="D143" s="137" t="s">
        <v>72</v>
      </c>
      <c r="E143" s="147" t="s">
        <v>208</v>
      </c>
      <c r="F143" s="147" t="s">
        <v>263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80</v>
      </c>
      <c r="AT143" s="145" t="s">
        <v>72</v>
      </c>
      <c r="AU143" s="145" t="s">
        <v>80</v>
      </c>
      <c r="AY143" s="137" t="s">
        <v>202</v>
      </c>
      <c r="BK143" s="146">
        <f>BK144</f>
        <v>0</v>
      </c>
    </row>
    <row r="144" spans="1:65" s="2" customFormat="1" ht="37.9" customHeight="1">
      <c r="A144" s="32"/>
      <c r="B144" s="149"/>
      <c r="C144" s="150" t="s">
        <v>272</v>
      </c>
      <c r="D144" s="150" t="s">
        <v>204</v>
      </c>
      <c r="E144" s="151" t="s">
        <v>422</v>
      </c>
      <c r="F144" s="152" t="s">
        <v>423</v>
      </c>
      <c r="G144" s="153" t="s">
        <v>219</v>
      </c>
      <c r="H144" s="154">
        <v>2.532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39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208</v>
      </c>
      <c r="AT144" s="162" t="s">
        <v>204</v>
      </c>
      <c r="AU144" s="162" t="s">
        <v>84</v>
      </c>
      <c r="AY144" s="17" t="s">
        <v>202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84</v>
      </c>
      <c r="BK144" s="163">
        <f>ROUND(I144*H144,2)</f>
        <v>0</v>
      </c>
      <c r="BL144" s="17" t="s">
        <v>208</v>
      </c>
      <c r="BM144" s="162" t="s">
        <v>424</v>
      </c>
    </row>
    <row r="145" spans="1:65" s="12" customFormat="1" ht="22.9" customHeight="1">
      <c r="B145" s="136"/>
      <c r="D145" s="137" t="s">
        <v>72</v>
      </c>
      <c r="E145" s="147" t="s">
        <v>239</v>
      </c>
      <c r="F145" s="147" t="s">
        <v>425</v>
      </c>
      <c r="I145" s="139"/>
      <c r="J145" s="148">
        <f>BK145</f>
        <v>0</v>
      </c>
      <c r="L145" s="136"/>
      <c r="M145" s="141"/>
      <c r="N145" s="142"/>
      <c r="O145" s="142"/>
      <c r="P145" s="143">
        <f>SUM(P146:P163)</f>
        <v>0</v>
      </c>
      <c r="Q145" s="142"/>
      <c r="R145" s="143">
        <f>SUM(R146:R163)</f>
        <v>0</v>
      </c>
      <c r="S145" s="142"/>
      <c r="T145" s="144">
        <f>SUM(T146:T163)</f>
        <v>0</v>
      </c>
      <c r="AR145" s="137" t="s">
        <v>80</v>
      </c>
      <c r="AT145" s="145" t="s">
        <v>72</v>
      </c>
      <c r="AU145" s="145" t="s">
        <v>80</v>
      </c>
      <c r="AY145" s="137" t="s">
        <v>202</v>
      </c>
      <c r="BK145" s="146">
        <f>SUM(BK146:BK163)</f>
        <v>0</v>
      </c>
    </row>
    <row r="146" spans="1:65" s="2" customFormat="1" ht="14.45" customHeight="1">
      <c r="A146" s="32"/>
      <c r="B146" s="149"/>
      <c r="C146" s="150" t="s">
        <v>279</v>
      </c>
      <c r="D146" s="150" t="s">
        <v>204</v>
      </c>
      <c r="E146" s="151" t="s">
        <v>426</v>
      </c>
      <c r="F146" s="152" t="s">
        <v>427</v>
      </c>
      <c r="G146" s="153" t="s">
        <v>300</v>
      </c>
      <c r="H146" s="154">
        <v>10</v>
      </c>
      <c r="I146" s="155"/>
      <c r="J146" s="156">
        <f t="shared" ref="J146:J155" si="10">ROUND(I146*H146,2)</f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ref="P146:P155" si="11">O146*H146</f>
        <v>0</v>
      </c>
      <c r="Q146" s="160">
        <v>0</v>
      </c>
      <c r="R146" s="160">
        <f t="shared" ref="R146:R155" si="12">Q146*H146</f>
        <v>0</v>
      </c>
      <c r="S146" s="160">
        <v>0</v>
      </c>
      <c r="T146" s="161">
        <f t="shared" ref="T146:T155" si="1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84</v>
      </c>
      <c r="AY146" s="17" t="s">
        <v>202</v>
      </c>
      <c r="BE146" s="163">
        <f t="shared" ref="BE146:BE155" si="14">IF(N146="základná",J146,0)</f>
        <v>0</v>
      </c>
      <c r="BF146" s="163">
        <f t="shared" ref="BF146:BF155" si="15">IF(N146="znížená",J146,0)</f>
        <v>0</v>
      </c>
      <c r="BG146" s="163">
        <f t="shared" ref="BG146:BG155" si="16">IF(N146="zákl. prenesená",J146,0)</f>
        <v>0</v>
      </c>
      <c r="BH146" s="163">
        <f t="shared" ref="BH146:BH155" si="17">IF(N146="zníž. prenesená",J146,0)</f>
        <v>0</v>
      </c>
      <c r="BI146" s="163">
        <f t="shared" ref="BI146:BI155" si="18">IF(N146="nulová",J146,0)</f>
        <v>0</v>
      </c>
      <c r="BJ146" s="17" t="s">
        <v>84</v>
      </c>
      <c r="BK146" s="163">
        <f t="shared" ref="BK146:BK155" si="19">ROUND(I146*H146,2)</f>
        <v>0</v>
      </c>
      <c r="BL146" s="17" t="s">
        <v>208</v>
      </c>
      <c r="BM146" s="162" t="s">
        <v>428</v>
      </c>
    </row>
    <row r="147" spans="1:65" s="2" customFormat="1" ht="37.9" customHeight="1">
      <c r="A147" s="32"/>
      <c r="B147" s="149"/>
      <c r="C147" s="181" t="s">
        <v>283</v>
      </c>
      <c r="D147" s="181" t="s">
        <v>273</v>
      </c>
      <c r="E147" s="182" t="s">
        <v>429</v>
      </c>
      <c r="F147" s="183" t="s">
        <v>430</v>
      </c>
      <c r="G147" s="184" t="s">
        <v>300</v>
      </c>
      <c r="H147" s="185">
        <v>10</v>
      </c>
      <c r="I147" s="186"/>
      <c r="J147" s="187">
        <f t="shared" si="1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239</v>
      </c>
      <c r="AT147" s="162" t="s">
        <v>273</v>
      </c>
      <c r="AU147" s="162" t="s">
        <v>84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431</v>
      </c>
    </row>
    <row r="148" spans="1:65" s="2" customFormat="1" ht="24.2" customHeight="1">
      <c r="A148" s="32"/>
      <c r="B148" s="149"/>
      <c r="C148" s="150" t="s">
        <v>287</v>
      </c>
      <c r="D148" s="150" t="s">
        <v>204</v>
      </c>
      <c r="E148" s="151" t="s">
        <v>432</v>
      </c>
      <c r="F148" s="152" t="s">
        <v>433</v>
      </c>
      <c r="G148" s="153" t="s">
        <v>300</v>
      </c>
      <c r="H148" s="154">
        <v>20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84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434</v>
      </c>
    </row>
    <row r="149" spans="1:65" s="2" customFormat="1" ht="24.2" customHeight="1">
      <c r="A149" s="32"/>
      <c r="B149" s="149"/>
      <c r="C149" s="181" t="s">
        <v>292</v>
      </c>
      <c r="D149" s="181" t="s">
        <v>273</v>
      </c>
      <c r="E149" s="182" t="s">
        <v>435</v>
      </c>
      <c r="F149" s="183" t="s">
        <v>436</v>
      </c>
      <c r="G149" s="184" t="s">
        <v>276</v>
      </c>
      <c r="H149" s="185">
        <v>4</v>
      </c>
      <c r="I149" s="186"/>
      <c r="J149" s="187">
        <f t="shared" si="1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239</v>
      </c>
      <c r="AT149" s="162" t="s">
        <v>273</v>
      </c>
      <c r="AU149" s="162" t="s">
        <v>84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437</v>
      </c>
    </row>
    <row r="150" spans="1:65" s="2" customFormat="1" ht="14.45" customHeight="1">
      <c r="A150" s="32"/>
      <c r="B150" s="149"/>
      <c r="C150" s="150" t="s">
        <v>306</v>
      </c>
      <c r="D150" s="150" t="s">
        <v>204</v>
      </c>
      <c r="E150" s="151" t="s">
        <v>438</v>
      </c>
      <c r="F150" s="152" t="s">
        <v>439</v>
      </c>
      <c r="G150" s="153" t="s">
        <v>276</v>
      </c>
      <c r="H150" s="154">
        <v>3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84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440</v>
      </c>
    </row>
    <row r="151" spans="1:65" s="2" customFormat="1" ht="24.2" customHeight="1">
      <c r="A151" s="32"/>
      <c r="B151" s="149"/>
      <c r="C151" s="181" t="s">
        <v>311</v>
      </c>
      <c r="D151" s="181" t="s">
        <v>273</v>
      </c>
      <c r="E151" s="182" t="s">
        <v>441</v>
      </c>
      <c r="F151" s="183" t="s">
        <v>442</v>
      </c>
      <c r="G151" s="184" t="s">
        <v>276</v>
      </c>
      <c r="H151" s="185">
        <v>3</v>
      </c>
      <c r="I151" s="186"/>
      <c r="J151" s="187">
        <f t="shared" si="10"/>
        <v>0</v>
      </c>
      <c r="K151" s="188"/>
      <c r="L151" s="189"/>
      <c r="M151" s="190" t="s">
        <v>1</v>
      </c>
      <c r="N151" s="191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239</v>
      </c>
      <c r="AT151" s="162" t="s">
        <v>273</v>
      </c>
      <c r="AU151" s="162" t="s">
        <v>84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443</v>
      </c>
    </row>
    <row r="152" spans="1:65" s="2" customFormat="1" ht="14.45" customHeight="1">
      <c r="A152" s="32"/>
      <c r="B152" s="149"/>
      <c r="C152" s="150" t="s">
        <v>315</v>
      </c>
      <c r="D152" s="150" t="s">
        <v>204</v>
      </c>
      <c r="E152" s="151" t="s">
        <v>849</v>
      </c>
      <c r="F152" s="152" t="s">
        <v>850</v>
      </c>
      <c r="G152" s="153" t="s">
        <v>276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84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446</v>
      </c>
    </row>
    <row r="153" spans="1:65" s="2" customFormat="1" ht="24.2" customHeight="1">
      <c r="A153" s="32"/>
      <c r="B153" s="149"/>
      <c r="C153" s="181" t="s">
        <v>319</v>
      </c>
      <c r="D153" s="181" t="s">
        <v>273</v>
      </c>
      <c r="E153" s="182" t="s">
        <v>851</v>
      </c>
      <c r="F153" s="183" t="s">
        <v>852</v>
      </c>
      <c r="G153" s="184" t="s">
        <v>276</v>
      </c>
      <c r="H153" s="185">
        <v>1</v>
      </c>
      <c r="I153" s="186"/>
      <c r="J153" s="187">
        <f t="shared" si="10"/>
        <v>0</v>
      </c>
      <c r="K153" s="188"/>
      <c r="L153" s="189"/>
      <c r="M153" s="190" t="s">
        <v>1</v>
      </c>
      <c r="N153" s="191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239</v>
      </c>
      <c r="AT153" s="162" t="s">
        <v>273</v>
      </c>
      <c r="AU153" s="162" t="s">
        <v>84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449</v>
      </c>
    </row>
    <row r="154" spans="1:65" s="2" customFormat="1" ht="24.2" customHeight="1">
      <c r="A154" s="32"/>
      <c r="B154" s="149"/>
      <c r="C154" s="150" t="s">
        <v>338</v>
      </c>
      <c r="D154" s="150" t="s">
        <v>204</v>
      </c>
      <c r="E154" s="151" t="s">
        <v>444</v>
      </c>
      <c r="F154" s="152" t="s">
        <v>445</v>
      </c>
      <c r="G154" s="153" t="s">
        <v>276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39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208</v>
      </c>
      <c r="AT154" s="162" t="s">
        <v>204</v>
      </c>
      <c r="AU154" s="162" t="s">
        <v>84</v>
      </c>
      <c r="AY154" s="17" t="s">
        <v>202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84</v>
      </c>
      <c r="BK154" s="163">
        <f t="shared" si="19"/>
        <v>0</v>
      </c>
      <c r="BL154" s="17" t="s">
        <v>208</v>
      </c>
      <c r="BM154" s="162" t="s">
        <v>453</v>
      </c>
    </row>
    <row r="155" spans="1:65" s="2" customFormat="1" ht="76.349999999999994" customHeight="1">
      <c r="A155" s="32"/>
      <c r="B155" s="149"/>
      <c r="C155" s="181" t="s">
        <v>324</v>
      </c>
      <c r="D155" s="181" t="s">
        <v>273</v>
      </c>
      <c r="E155" s="182" t="s">
        <v>447</v>
      </c>
      <c r="F155" s="183" t="s">
        <v>853</v>
      </c>
      <c r="G155" s="184" t="s">
        <v>276</v>
      </c>
      <c r="H155" s="185">
        <v>1</v>
      </c>
      <c r="I155" s="186"/>
      <c r="J155" s="187">
        <f t="shared" si="10"/>
        <v>0</v>
      </c>
      <c r="K155" s="188"/>
      <c r="L155" s="189"/>
      <c r="M155" s="190" t="s">
        <v>1</v>
      </c>
      <c r="N155" s="191" t="s">
        <v>39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239</v>
      </c>
      <c r="AT155" s="162" t="s">
        <v>273</v>
      </c>
      <c r="AU155" s="162" t="s">
        <v>84</v>
      </c>
      <c r="AY155" s="17" t="s">
        <v>202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84</v>
      </c>
      <c r="BK155" s="163">
        <f t="shared" si="19"/>
        <v>0</v>
      </c>
      <c r="BL155" s="17" t="s">
        <v>208</v>
      </c>
      <c r="BM155" s="162" t="s">
        <v>456</v>
      </c>
    </row>
    <row r="156" spans="1:65" s="2" customFormat="1" ht="68.25">
      <c r="A156" s="32"/>
      <c r="B156" s="33"/>
      <c r="C156" s="32"/>
      <c r="D156" s="165" t="s">
        <v>377</v>
      </c>
      <c r="E156" s="32"/>
      <c r="F156" s="197" t="s">
        <v>450</v>
      </c>
      <c r="G156" s="32"/>
      <c r="H156" s="32"/>
      <c r="I156" s="198"/>
      <c r="J156" s="32"/>
      <c r="K156" s="32"/>
      <c r="L156" s="33"/>
      <c r="M156" s="202"/>
      <c r="N156" s="203"/>
      <c r="O156" s="58"/>
      <c r="P156" s="58"/>
      <c r="Q156" s="58"/>
      <c r="R156" s="58"/>
      <c r="S156" s="58"/>
      <c r="T156" s="59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7" t="s">
        <v>377</v>
      </c>
      <c r="AU156" s="17" t="s">
        <v>84</v>
      </c>
    </row>
    <row r="157" spans="1:65" s="2" customFormat="1" ht="24.2" customHeight="1">
      <c r="A157" s="32"/>
      <c r="B157" s="149"/>
      <c r="C157" s="150" t="s">
        <v>424</v>
      </c>
      <c r="D157" s="150" t="s">
        <v>204</v>
      </c>
      <c r="E157" s="151" t="s">
        <v>451</v>
      </c>
      <c r="F157" s="152" t="s">
        <v>452</v>
      </c>
      <c r="G157" s="153" t="s">
        <v>276</v>
      </c>
      <c r="H157" s="154">
        <v>1</v>
      </c>
      <c r="I157" s="155"/>
      <c r="J157" s="156">
        <f t="shared" ref="J157:J163" si="20">ROUND(I157*H157,2)</f>
        <v>0</v>
      </c>
      <c r="K157" s="157"/>
      <c r="L157" s="33"/>
      <c r="M157" s="158" t="s">
        <v>1</v>
      </c>
      <c r="N157" s="159" t="s">
        <v>39</v>
      </c>
      <c r="O157" s="58"/>
      <c r="P157" s="160">
        <f t="shared" ref="P157:P163" si="21">O157*H157</f>
        <v>0</v>
      </c>
      <c r="Q157" s="160">
        <v>0</v>
      </c>
      <c r="R157" s="160">
        <f t="shared" ref="R157:R163" si="22">Q157*H157</f>
        <v>0</v>
      </c>
      <c r="S157" s="160">
        <v>0</v>
      </c>
      <c r="T157" s="161">
        <f t="shared" ref="T157:T163" si="23"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208</v>
      </c>
      <c r="AT157" s="162" t="s">
        <v>204</v>
      </c>
      <c r="AU157" s="162" t="s">
        <v>84</v>
      </c>
      <c r="AY157" s="17" t="s">
        <v>202</v>
      </c>
      <c r="BE157" s="163">
        <f t="shared" ref="BE157:BE163" si="24">IF(N157="základná",J157,0)</f>
        <v>0</v>
      </c>
      <c r="BF157" s="163">
        <f t="shared" ref="BF157:BF163" si="25">IF(N157="znížená",J157,0)</f>
        <v>0</v>
      </c>
      <c r="BG157" s="163">
        <f t="shared" ref="BG157:BG163" si="26">IF(N157="zákl. prenesená",J157,0)</f>
        <v>0</v>
      </c>
      <c r="BH157" s="163">
        <f t="shared" ref="BH157:BH163" si="27">IF(N157="zníž. prenesená",J157,0)</f>
        <v>0</v>
      </c>
      <c r="BI157" s="163">
        <f t="shared" ref="BI157:BI163" si="28">IF(N157="nulová",J157,0)</f>
        <v>0</v>
      </c>
      <c r="BJ157" s="17" t="s">
        <v>84</v>
      </c>
      <c r="BK157" s="163">
        <f t="shared" ref="BK157:BK163" si="29">ROUND(I157*H157,2)</f>
        <v>0</v>
      </c>
      <c r="BL157" s="17" t="s">
        <v>208</v>
      </c>
      <c r="BM157" s="162" t="s">
        <v>459</v>
      </c>
    </row>
    <row r="158" spans="1:65" s="2" customFormat="1" ht="24.2" customHeight="1">
      <c r="A158" s="32"/>
      <c r="B158" s="149"/>
      <c r="C158" s="150" t="s">
        <v>466</v>
      </c>
      <c r="D158" s="150" t="s">
        <v>204</v>
      </c>
      <c r="E158" s="151" t="s">
        <v>477</v>
      </c>
      <c r="F158" s="152" t="s">
        <v>478</v>
      </c>
      <c r="G158" s="153" t="s">
        <v>219</v>
      </c>
      <c r="H158" s="154">
        <v>8.4</v>
      </c>
      <c r="I158" s="155"/>
      <c r="J158" s="156">
        <f t="shared" si="20"/>
        <v>0</v>
      </c>
      <c r="K158" s="157"/>
      <c r="L158" s="33"/>
      <c r="M158" s="158" t="s">
        <v>1</v>
      </c>
      <c r="N158" s="159" t="s">
        <v>39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208</v>
      </c>
      <c r="AT158" s="162" t="s">
        <v>204</v>
      </c>
      <c r="AU158" s="162" t="s">
        <v>84</v>
      </c>
      <c r="AY158" s="17" t="s">
        <v>202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84</v>
      </c>
      <c r="BK158" s="163">
        <f t="shared" si="29"/>
        <v>0</v>
      </c>
      <c r="BL158" s="17" t="s">
        <v>208</v>
      </c>
      <c r="BM158" s="162" t="s">
        <v>462</v>
      </c>
    </row>
    <row r="159" spans="1:65" s="2" customFormat="1" ht="14.45" customHeight="1">
      <c r="A159" s="32"/>
      <c r="B159" s="149"/>
      <c r="C159" s="181" t="s">
        <v>428</v>
      </c>
      <c r="D159" s="181" t="s">
        <v>273</v>
      </c>
      <c r="E159" s="182" t="s">
        <v>481</v>
      </c>
      <c r="F159" s="183" t="s">
        <v>482</v>
      </c>
      <c r="G159" s="184" t="s">
        <v>276</v>
      </c>
      <c r="H159" s="185">
        <v>1</v>
      </c>
      <c r="I159" s="186"/>
      <c r="J159" s="187">
        <f t="shared" si="20"/>
        <v>0</v>
      </c>
      <c r="K159" s="188"/>
      <c r="L159" s="189"/>
      <c r="M159" s="190" t="s">
        <v>1</v>
      </c>
      <c r="N159" s="191" t="s">
        <v>39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239</v>
      </c>
      <c r="AT159" s="162" t="s">
        <v>273</v>
      </c>
      <c r="AU159" s="162" t="s">
        <v>84</v>
      </c>
      <c r="AY159" s="17" t="s">
        <v>202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84</v>
      </c>
      <c r="BK159" s="163">
        <f t="shared" si="29"/>
        <v>0</v>
      </c>
      <c r="BL159" s="17" t="s">
        <v>208</v>
      </c>
      <c r="BM159" s="162" t="s">
        <v>465</v>
      </c>
    </row>
    <row r="160" spans="1:65" s="2" customFormat="1" ht="24.2" customHeight="1">
      <c r="A160" s="32"/>
      <c r="B160" s="149"/>
      <c r="C160" s="150" t="s">
        <v>473</v>
      </c>
      <c r="D160" s="150" t="s">
        <v>204</v>
      </c>
      <c r="E160" s="151" t="s">
        <v>484</v>
      </c>
      <c r="F160" s="152" t="s">
        <v>485</v>
      </c>
      <c r="G160" s="153" t="s">
        <v>276</v>
      </c>
      <c r="H160" s="154">
        <v>1</v>
      </c>
      <c r="I160" s="155"/>
      <c r="J160" s="156">
        <f t="shared" si="20"/>
        <v>0</v>
      </c>
      <c r="K160" s="157"/>
      <c r="L160" s="33"/>
      <c r="M160" s="158" t="s">
        <v>1</v>
      </c>
      <c r="N160" s="159" t="s">
        <v>39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208</v>
      </c>
      <c r="AT160" s="162" t="s">
        <v>204</v>
      </c>
      <c r="AU160" s="162" t="s">
        <v>84</v>
      </c>
      <c r="AY160" s="17" t="s">
        <v>202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84</v>
      </c>
      <c r="BK160" s="163">
        <f t="shared" si="29"/>
        <v>0</v>
      </c>
      <c r="BL160" s="17" t="s">
        <v>208</v>
      </c>
      <c r="BM160" s="162" t="s">
        <v>469</v>
      </c>
    </row>
    <row r="161" spans="1:65" s="2" customFormat="1" ht="14.45" customHeight="1">
      <c r="A161" s="32"/>
      <c r="B161" s="149"/>
      <c r="C161" s="181" t="s">
        <v>431</v>
      </c>
      <c r="D161" s="181" t="s">
        <v>273</v>
      </c>
      <c r="E161" s="182" t="s">
        <v>488</v>
      </c>
      <c r="F161" s="183" t="s">
        <v>489</v>
      </c>
      <c r="G161" s="184" t="s">
        <v>276</v>
      </c>
      <c r="H161" s="185">
        <v>1</v>
      </c>
      <c r="I161" s="186"/>
      <c r="J161" s="187">
        <f t="shared" si="20"/>
        <v>0</v>
      </c>
      <c r="K161" s="188"/>
      <c r="L161" s="189"/>
      <c r="M161" s="190" t="s">
        <v>1</v>
      </c>
      <c r="N161" s="191" t="s">
        <v>39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239</v>
      </c>
      <c r="AT161" s="162" t="s">
        <v>273</v>
      </c>
      <c r="AU161" s="162" t="s">
        <v>84</v>
      </c>
      <c r="AY161" s="17" t="s">
        <v>202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84</v>
      </c>
      <c r="BK161" s="163">
        <f t="shared" si="29"/>
        <v>0</v>
      </c>
      <c r="BL161" s="17" t="s">
        <v>208</v>
      </c>
      <c r="BM161" s="162" t="s">
        <v>472</v>
      </c>
    </row>
    <row r="162" spans="1:65" s="2" customFormat="1" ht="24.2" customHeight="1">
      <c r="A162" s="32"/>
      <c r="B162" s="149"/>
      <c r="C162" s="150" t="s">
        <v>480</v>
      </c>
      <c r="D162" s="150" t="s">
        <v>204</v>
      </c>
      <c r="E162" s="151" t="s">
        <v>491</v>
      </c>
      <c r="F162" s="152" t="s">
        <v>492</v>
      </c>
      <c r="G162" s="153" t="s">
        <v>276</v>
      </c>
      <c r="H162" s="154">
        <v>1</v>
      </c>
      <c r="I162" s="155"/>
      <c r="J162" s="156">
        <f t="shared" si="20"/>
        <v>0</v>
      </c>
      <c r="K162" s="157"/>
      <c r="L162" s="33"/>
      <c r="M162" s="158" t="s">
        <v>1</v>
      </c>
      <c r="N162" s="159" t="s">
        <v>39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208</v>
      </c>
      <c r="AT162" s="162" t="s">
        <v>204</v>
      </c>
      <c r="AU162" s="162" t="s">
        <v>84</v>
      </c>
      <c r="AY162" s="17" t="s">
        <v>202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84</v>
      </c>
      <c r="BK162" s="163">
        <f t="shared" si="29"/>
        <v>0</v>
      </c>
      <c r="BL162" s="17" t="s">
        <v>208</v>
      </c>
      <c r="BM162" s="162" t="s">
        <v>476</v>
      </c>
    </row>
    <row r="163" spans="1:65" s="2" customFormat="1" ht="24.2" customHeight="1">
      <c r="A163" s="32"/>
      <c r="B163" s="149"/>
      <c r="C163" s="150" t="s">
        <v>434</v>
      </c>
      <c r="D163" s="150" t="s">
        <v>204</v>
      </c>
      <c r="E163" s="151" t="s">
        <v>495</v>
      </c>
      <c r="F163" s="152" t="s">
        <v>496</v>
      </c>
      <c r="G163" s="153" t="s">
        <v>276</v>
      </c>
      <c r="H163" s="154">
        <v>2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84</v>
      </c>
      <c r="AY163" s="17" t="s">
        <v>202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84</v>
      </c>
      <c r="BK163" s="163">
        <f t="shared" si="29"/>
        <v>0</v>
      </c>
      <c r="BL163" s="17" t="s">
        <v>208</v>
      </c>
      <c r="BM163" s="162" t="s">
        <v>479</v>
      </c>
    </row>
    <row r="164" spans="1:65" s="12" customFormat="1" ht="22.9" customHeight="1">
      <c r="B164" s="136"/>
      <c r="D164" s="137" t="s">
        <v>72</v>
      </c>
      <c r="E164" s="147" t="s">
        <v>336</v>
      </c>
      <c r="F164" s="147" t="s">
        <v>337</v>
      </c>
      <c r="I164" s="139"/>
      <c r="J164" s="148">
        <f>BK164</f>
        <v>0</v>
      </c>
      <c r="L164" s="136"/>
      <c r="M164" s="141"/>
      <c r="N164" s="142"/>
      <c r="O164" s="142"/>
      <c r="P164" s="143">
        <f>P165</f>
        <v>0</v>
      </c>
      <c r="Q164" s="142"/>
      <c r="R164" s="143">
        <f>R165</f>
        <v>0</v>
      </c>
      <c r="S164" s="142"/>
      <c r="T164" s="144">
        <f>T165</f>
        <v>0</v>
      </c>
      <c r="AR164" s="137" t="s">
        <v>80</v>
      </c>
      <c r="AT164" s="145" t="s">
        <v>72</v>
      </c>
      <c r="AU164" s="145" t="s">
        <v>80</v>
      </c>
      <c r="AY164" s="137" t="s">
        <v>202</v>
      </c>
      <c r="BK164" s="146">
        <f>BK165</f>
        <v>0</v>
      </c>
    </row>
    <row r="165" spans="1:65" s="2" customFormat="1" ht="24.2" customHeight="1">
      <c r="A165" s="32"/>
      <c r="B165" s="149"/>
      <c r="C165" s="150" t="s">
        <v>487</v>
      </c>
      <c r="D165" s="150" t="s">
        <v>204</v>
      </c>
      <c r="E165" s="151" t="s">
        <v>369</v>
      </c>
      <c r="F165" s="152" t="s">
        <v>498</v>
      </c>
      <c r="G165" s="153" t="s">
        <v>255</v>
      </c>
      <c r="H165" s="154">
        <v>15.36</v>
      </c>
      <c r="I165" s="155"/>
      <c r="J165" s="156">
        <f>ROUND(I165*H165,2)</f>
        <v>0</v>
      </c>
      <c r="K165" s="157"/>
      <c r="L165" s="33"/>
      <c r="M165" s="158" t="s">
        <v>1</v>
      </c>
      <c r="N165" s="159" t="s">
        <v>39</v>
      </c>
      <c r="O165" s="58"/>
      <c r="P165" s="160">
        <f>O165*H165</f>
        <v>0</v>
      </c>
      <c r="Q165" s="160">
        <v>0</v>
      </c>
      <c r="R165" s="160">
        <f>Q165*H165</f>
        <v>0</v>
      </c>
      <c r="S165" s="160">
        <v>0</v>
      </c>
      <c r="T165" s="161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208</v>
      </c>
      <c r="AT165" s="162" t="s">
        <v>204</v>
      </c>
      <c r="AU165" s="162" t="s">
        <v>84</v>
      </c>
      <c r="AY165" s="17" t="s">
        <v>202</v>
      </c>
      <c r="BE165" s="163">
        <f>IF(N165="základná",J165,0)</f>
        <v>0</v>
      </c>
      <c r="BF165" s="163">
        <f>IF(N165="znížená",J165,0)</f>
        <v>0</v>
      </c>
      <c r="BG165" s="163">
        <f>IF(N165="zákl. prenesená",J165,0)</f>
        <v>0</v>
      </c>
      <c r="BH165" s="163">
        <f>IF(N165="zníž. prenesená",J165,0)</f>
        <v>0</v>
      </c>
      <c r="BI165" s="163">
        <f>IF(N165="nulová",J165,0)</f>
        <v>0</v>
      </c>
      <c r="BJ165" s="17" t="s">
        <v>84</v>
      </c>
      <c r="BK165" s="163">
        <f>ROUND(I165*H165,2)</f>
        <v>0</v>
      </c>
      <c r="BL165" s="17" t="s">
        <v>208</v>
      </c>
      <c r="BM165" s="162" t="s">
        <v>483</v>
      </c>
    </row>
    <row r="166" spans="1:65" s="12" customFormat="1" ht="25.9" customHeight="1">
      <c r="B166" s="136"/>
      <c r="D166" s="137" t="s">
        <v>72</v>
      </c>
      <c r="E166" s="138" t="s">
        <v>500</v>
      </c>
      <c r="F166" s="138" t="s">
        <v>501</v>
      </c>
      <c r="I166" s="139"/>
      <c r="J166" s="140">
        <f>BK166</f>
        <v>0</v>
      </c>
      <c r="L166" s="136"/>
      <c r="M166" s="141"/>
      <c r="N166" s="142"/>
      <c r="O166" s="142"/>
      <c r="P166" s="143">
        <f>SUM(P167:P168)</f>
        <v>0</v>
      </c>
      <c r="Q166" s="142"/>
      <c r="R166" s="143">
        <f>SUM(R167:R168)</f>
        <v>0</v>
      </c>
      <c r="S166" s="142"/>
      <c r="T166" s="144">
        <f>SUM(T167:T168)</f>
        <v>0</v>
      </c>
      <c r="AR166" s="137" t="s">
        <v>208</v>
      </c>
      <c r="AT166" s="145" t="s">
        <v>72</v>
      </c>
      <c r="AU166" s="145" t="s">
        <v>73</v>
      </c>
      <c r="AY166" s="137" t="s">
        <v>202</v>
      </c>
      <c r="BK166" s="146">
        <f>SUM(BK167:BK168)</f>
        <v>0</v>
      </c>
    </row>
    <row r="167" spans="1:65" s="2" customFormat="1" ht="14.45" customHeight="1">
      <c r="A167" s="32"/>
      <c r="B167" s="149"/>
      <c r="C167" s="150" t="s">
        <v>437</v>
      </c>
      <c r="D167" s="150" t="s">
        <v>204</v>
      </c>
      <c r="E167" s="151" t="s">
        <v>503</v>
      </c>
      <c r="F167" s="152" t="s">
        <v>504</v>
      </c>
      <c r="G167" s="153" t="s">
        <v>505</v>
      </c>
      <c r="H167" s="154">
        <v>1</v>
      </c>
      <c r="I167" s="155"/>
      <c r="J167" s="156">
        <f>ROUND(I167*H167,2)</f>
        <v>0</v>
      </c>
      <c r="K167" s="157"/>
      <c r="L167" s="33"/>
      <c r="M167" s="158" t="s">
        <v>1</v>
      </c>
      <c r="N167" s="159" t="s">
        <v>39</v>
      </c>
      <c r="O167" s="58"/>
      <c r="P167" s="160">
        <f>O167*H167</f>
        <v>0</v>
      </c>
      <c r="Q167" s="160">
        <v>0</v>
      </c>
      <c r="R167" s="160">
        <f>Q167*H167</f>
        <v>0</v>
      </c>
      <c r="S167" s="160">
        <v>0</v>
      </c>
      <c r="T167" s="161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376</v>
      </c>
      <c r="AT167" s="162" t="s">
        <v>204</v>
      </c>
      <c r="AU167" s="162" t="s">
        <v>80</v>
      </c>
      <c r="AY167" s="17" t="s">
        <v>202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7" t="s">
        <v>84</v>
      </c>
      <c r="BK167" s="163">
        <f>ROUND(I167*H167,2)</f>
        <v>0</v>
      </c>
      <c r="BL167" s="17" t="s">
        <v>376</v>
      </c>
      <c r="BM167" s="162" t="s">
        <v>486</v>
      </c>
    </row>
    <row r="168" spans="1:65" s="2" customFormat="1" ht="14.45" customHeight="1">
      <c r="A168" s="32"/>
      <c r="B168" s="149"/>
      <c r="C168" s="150" t="s">
        <v>494</v>
      </c>
      <c r="D168" s="150" t="s">
        <v>204</v>
      </c>
      <c r="E168" s="151" t="s">
        <v>507</v>
      </c>
      <c r="F168" s="152" t="s">
        <v>508</v>
      </c>
      <c r="G168" s="153" t="s">
        <v>219</v>
      </c>
      <c r="H168" s="154">
        <v>42</v>
      </c>
      <c r="I168" s="155"/>
      <c r="J168" s="156">
        <f>ROUND(I168*H168,2)</f>
        <v>0</v>
      </c>
      <c r="K168" s="157"/>
      <c r="L168" s="33"/>
      <c r="M168" s="192" t="s">
        <v>1</v>
      </c>
      <c r="N168" s="193" t="s">
        <v>39</v>
      </c>
      <c r="O168" s="194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376</v>
      </c>
      <c r="AT168" s="162" t="s">
        <v>204</v>
      </c>
      <c r="AU168" s="162" t="s">
        <v>80</v>
      </c>
      <c r="AY168" s="17" t="s">
        <v>202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7" t="s">
        <v>84</v>
      </c>
      <c r="BK168" s="163">
        <f>ROUND(I168*H168,2)</f>
        <v>0</v>
      </c>
      <c r="BL168" s="17" t="s">
        <v>376</v>
      </c>
      <c r="BM168" s="162" t="s">
        <v>490</v>
      </c>
    </row>
    <row r="169" spans="1:65" s="2" customFormat="1" ht="6.95" customHeight="1">
      <c r="A169" s="32"/>
      <c r="B169" s="47"/>
      <c r="C169" s="48"/>
      <c r="D169" s="48"/>
      <c r="E169" s="48"/>
      <c r="F169" s="48"/>
      <c r="G169" s="48"/>
      <c r="H169" s="48"/>
      <c r="I169" s="48"/>
      <c r="J169" s="48"/>
      <c r="K169" s="48"/>
      <c r="L169" s="33"/>
      <c r="M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</sheetData>
  <autoFilter ref="C125:K168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topLeftCell="A133" workbookViewId="0">
      <selection activeCell="X151" sqref="W151:X15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114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847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854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511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511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ROUND((SUM(BE128:BE163)),  2)</f>
        <v>0</v>
      </c>
      <c r="G35" s="32"/>
      <c r="H35" s="32"/>
      <c r="I35" s="105">
        <v>0.2</v>
      </c>
      <c r="J35" s="104">
        <f>ROUND(((SUM(BE128:BE163))*I35),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ROUND((SUM(BF128:BF163)),  2)</f>
        <v>0</v>
      </c>
      <c r="G36" s="32"/>
      <c r="H36" s="32"/>
      <c r="I36" s="105">
        <v>0.2</v>
      </c>
      <c r="J36" s="104">
        <f>ROUND(((SUM(BF128:BF163))*I36),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ROUND((SUM(BG128:BG163)),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ROUND((SUM(BH128:BH163)),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ROUND((SUM(BI128:BI163)),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847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SO-03.2 - Elektroinštalácia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Jozef Hlobík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Jozef Hlobík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512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>
      <c r="B100" s="121"/>
      <c r="D100" s="122" t="s">
        <v>513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>
      <c r="B101" s="121"/>
      <c r="D101" s="122" t="s">
        <v>514</v>
      </c>
      <c r="E101" s="123"/>
      <c r="F101" s="123"/>
      <c r="G101" s="123"/>
      <c r="H101" s="123"/>
      <c r="I101" s="123"/>
      <c r="J101" s="124">
        <f>J132</f>
        <v>0</v>
      </c>
      <c r="L101" s="121"/>
    </row>
    <row r="102" spans="1:47" s="9" customFormat="1" ht="24.95" customHeight="1">
      <c r="B102" s="117"/>
      <c r="D102" s="118" t="s">
        <v>182</v>
      </c>
      <c r="E102" s="119"/>
      <c r="F102" s="119"/>
      <c r="G102" s="119"/>
      <c r="H102" s="119"/>
      <c r="I102" s="119"/>
      <c r="J102" s="120">
        <f>J134</f>
        <v>0</v>
      </c>
      <c r="L102" s="117"/>
    </row>
    <row r="103" spans="1:47" s="10" customFormat="1" ht="19.899999999999999" customHeight="1">
      <c r="B103" s="121"/>
      <c r="D103" s="122" t="s">
        <v>183</v>
      </c>
      <c r="E103" s="123"/>
      <c r="F103" s="123"/>
      <c r="G103" s="123"/>
      <c r="H103" s="123"/>
      <c r="I103" s="123"/>
      <c r="J103" s="124">
        <f>J135</f>
        <v>0</v>
      </c>
      <c r="L103" s="121"/>
    </row>
    <row r="104" spans="1:47" s="9" customFormat="1" ht="24.95" customHeight="1">
      <c r="B104" s="117"/>
      <c r="D104" s="118" t="s">
        <v>515</v>
      </c>
      <c r="E104" s="119"/>
      <c r="F104" s="119"/>
      <c r="G104" s="119"/>
      <c r="H104" s="119"/>
      <c r="I104" s="119"/>
      <c r="J104" s="120">
        <f>J137</f>
        <v>0</v>
      </c>
      <c r="L104" s="117"/>
    </row>
    <row r="105" spans="1:47" s="10" customFormat="1" ht="19.899999999999999" customHeight="1">
      <c r="B105" s="121"/>
      <c r="D105" s="122" t="s">
        <v>516</v>
      </c>
      <c r="E105" s="123"/>
      <c r="F105" s="123"/>
      <c r="G105" s="123"/>
      <c r="H105" s="123"/>
      <c r="I105" s="123"/>
      <c r="J105" s="124">
        <f>J138</f>
        <v>0</v>
      </c>
      <c r="L105" s="121"/>
    </row>
    <row r="106" spans="1:47" s="10" customFormat="1" ht="19.899999999999999" customHeight="1">
      <c r="B106" s="121"/>
      <c r="D106" s="122" t="s">
        <v>517</v>
      </c>
      <c r="E106" s="123"/>
      <c r="F106" s="123"/>
      <c r="G106" s="123"/>
      <c r="H106" s="123"/>
      <c r="I106" s="123"/>
      <c r="J106" s="124">
        <f>J154</f>
        <v>0</v>
      </c>
      <c r="L106" s="121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188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259" t="str">
        <f>E7</f>
        <v>Vodozádržné opatrenia v meste Nemšová - ZŠ Janka Palu 2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>
      <c r="B117" s="20"/>
      <c r="C117" s="27" t="s">
        <v>174</v>
      </c>
      <c r="L117" s="20"/>
    </row>
    <row r="118" spans="1:63" s="2" customFormat="1" ht="23.25" customHeight="1">
      <c r="A118" s="32"/>
      <c r="B118" s="33"/>
      <c r="C118" s="32"/>
      <c r="D118" s="32"/>
      <c r="E118" s="259" t="s">
        <v>847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342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41" t="str">
        <f>E11</f>
        <v>SO-03.2 - Elektroinštalácia</v>
      </c>
      <c r="F120" s="261"/>
      <c r="G120" s="261"/>
      <c r="H120" s="26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F14</f>
        <v>Mesto Nemšová</v>
      </c>
      <c r="G122" s="32"/>
      <c r="H122" s="32"/>
      <c r="I122" s="27" t="s">
        <v>21</v>
      </c>
      <c r="J122" s="55" t="str">
        <f>IF(J14="","",J14)</f>
        <v>1. 8. 2020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23</v>
      </c>
      <c r="D124" s="32"/>
      <c r="E124" s="32"/>
      <c r="F124" s="25" t="str">
        <f>E17</f>
        <v>Mesto Nemšová</v>
      </c>
      <c r="G124" s="32"/>
      <c r="H124" s="32"/>
      <c r="I124" s="27" t="s">
        <v>28</v>
      </c>
      <c r="J124" s="30" t="str">
        <f>E23</f>
        <v>Jozef Hlobík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26</v>
      </c>
      <c r="D125" s="32"/>
      <c r="E125" s="32"/>
      <c r="F125" s="25" t="str">
        <f>IF(E20="","",E20)</f>
        <v>Vyplň údaj</v>
      </c>
      <c r="G125" s="32"/>
      <c r="H125" s="32"/>
      <c r="I125" s="27" t="s">
        <v>31</v>
      </c>
      <c r="J125" s="30" t="str">
        <f>E26</f>
        <v>Jozef Hlobík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5"/>
      <c r="B127" s="126"/>
      <c r="C127" s="127" t="s">
        <v>189</v>
      </c>
      <c r="D127" s="128" t="s">
        <v>58</v>
      </c>
      <c r="E127" s="128" t="s">
        <v>54</v>
      </c>
      <c r="F127" s="128" t="s">
        <v>55</v>
      </c>
      <c r="G127" s="128" t="s">
        <v>190</v>
      </c>
      <c r="H127" s="128" t="s">
        <v>191</v>
      </c>
      <c r="I127" s="128" t="s">
        <v>192</v>
      </c>
      <c r="J127" s="129" t="s">
        <v>179</v>
      </c>
      <c r="K127" s="130" t="s">
        <v>193</v>
      </c>
      <c r="L127" s="131"/>
      <c r="M127" s="62" t="s">
        <v>1</v>
      </c>
      <c r="N127" s="63" t="s">
        <v>37</v>
      </c>
      <c r="O127" s="63" t="s">
        <v>194</v>
      </c>
      <c r="P127" s="63" t="s">
        <v>195</v>
      </c>
      <c r="Q127" s="63" t="s">
        <v>196</v>
      </c>
      <c r="R127" s="63" t="s">
        <v>197</v>
      </c>
      <c r="S127" s="63" t="s">
        <v>198</v>
      </c>
      <c r="T127" s="64" t="s">
        <v>199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>
      <c r="A128" s="32"/>
      <c r="B128" s="33"/>
      <c r="C128" s="69" t="s">
        <v>180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P129+P134+P137</f>
        <v>0</v>
      </c>
      <c r="Q128" s="66"/>
      <c r="R128" s="133">
        <f>R129+R134+R137</f>
        <v>2.4199599999999997</v>
      </c>
      <c r="S128" s="66"/>
      <c r="T128" s="134">
        <f>T129+T134+T137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72</v>
      </c>
      <c r="AU128" s="17" t="s">
        <v>181</v>
      </c>
      <c r="BK128" s="135">
        <f>BK129+BK134+BK137</f>
        <v>0</v>
      </c>
    </row>
    <row r="129" spans="1:65" s="12" customFormat="1" ht="25.9" customHeight="1">
      <c r="B129" s="136"/>
      <c r="D129" s="137" t="s">
        <v>72</v>
      </c>
      <c r="E129" s="138" t="s">
        <v>518</v>
      </c>
      <c r="F129" s="138" t="s">
        <v>519</v>
      </c>
      <c r="I129" s="139"/>
      <c r="J129" s="140">
        <f>BK129</f>
        <v>0</v>
      </c>
      <c r="L129" s="136"/>
      <c r="M129" s="141"/>
      <c r="N129" s="142"/>
      <c r="O129" s="142"/>
      <c r="P129" s="143">
        <f>P130+P132</f>
        <v>0</v>
      </c>
      <c r="Q129" s="142"/>
      <c r="R129" s="143">
        <f>R130+R132</f>
        <v>0</v>
      </c>
      <c r="S129" s="142"/>
      <c r="T129" s="144">
        <f>T130+T132</f>
        <v>0</v>
      </c>
      <c r="AR129" s="137" t="s">
        <v>80</v>
      </c>
      <c r="AT129" s="145" t="s">
        <v>72</v>
      </c>
      <c r="AU129" s="145" t="s">
        <v>73</v>
      </c>
      <c r="AY129" s="137" t="s">
        <v>202</v>
      </c>
      <c r="BK129" s="146">
        <f>BK130+BK132</f>
        <v>0</v>
      </c>
    </row>
    <row r="130" spans="1:65" s="12" customFormat="1" ht="22.9" customHeight="1">
      <c r="B130" s="136"/>
      <c r="D130" s="137" t="s">
        <v>72</v>
      </c>
      <c r="E130" s="147" t="s">
        <v>520</v>
      </c>
      <c r="F130" s="147" t="s">
        <v>521</v>
      </c>
      <c r="I130" s="139"/>
      <c r="J130" s="148">
        <f>BK130</f>
        <v>0</v>
      </c>
      <c r="L130" s="136"/>
      <c r="M130" s="141"/>
      <c r="N130" s="142"/>
      <c r="O130" s="142"/>
      <c r="P130" s="143">
        <f>P131</f>
        <v>0</v>
      </c>
      <c r="Q130" s="142"/>
      <c r="R130" s="143">
        <f>R131</f>
        <v>0</v>
      </c>
      <c r="S130" s="142"/>
      <c r="T130" s="144">
        <f>T131</f>
        <v>0</v>
      </c>
      <c r="AR130" s="137" t="s">
        <v>80</v>
      </c>
      <c r="AT130" s="145" t="s">
        <v>72</v>
      </c>
      <c r="AU130" s="145" t="s">
        <v>80</v>
      </c>
      <c r="AY130" s="137" t="s">
        <v>202</v>
      </c>
      <c r="BK130" s="146">
        <f>BK131</f>
        <v>0</v>
      </c>
    </row>
    <row r="131" spans="1:65" s="2" customFormat="1" ht="24.2" customHeight="1">
      <c r="A131" s="32"/>
      <c r="B131" s="149"/>
      <c r="C131" s="150" t="s">
        <v>80</v>
      </c>
      <c r="D131" s="150" t="s">
        <v>204</v>
      </c>
      <c r="E131" s="151" t="s">
        <v>522</v>
      </c>
      <c r="F131" s="152" t="s">
        <v>523</v>
      </c>
      <c r="G131" s="153" t="s">
        <v>276</v>
      </c>
      <c r="H131" s="154">
        <v>5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84</v>
      </c>
      <c r="BK131" s="163">
        <f>ROUND(I131*H131,2)</f>
        <v>0</v>
      </c>
      <c r="BL131" s="17" t="s">
        <v>208</v>
      </c>
      <c r="BM131" s="162" t="s">
        <v>855</v>
      </c>
    </row>
    <row r="132" spans="1:65" s="12" customFormat="1" ht="22.9" customHeight="1">
      <c r="B132" s="136"/>
      <c r="D132" s="137" t="s">
        <v>72</v>
      </c>
      <c r="E132" s="147" t="s">
        <v>525</v>
      </c>
      <c r="F132" s="147" t="s">
        <v>526</v>
      </c>
      <c r="I132" s="139"/>
      <c r="J132" s="148">
        <f>BK132</f>
        <v>0</v>
      </c>
      <c r="L132" s="136"/>
      <c r="M132" s="141"/>
      <c r="N132" s="142"/>
      <c r="O132" s="142"/>
      <c r="P132" s="143">
        <f>P133</f>
        <v>0</v>
      </c>
      <c r="Q132" s="142"/>
      <c r="R132" s="143">
        <f>R133</f>
        <v>0</v>
      </c>
      <c r="S132" s="142"/>
      <c r="T132" s="144">
        <f>T133</f>
        <v>0</v>
      </c>
      <c r="AR132" s="137" t="s">
        <v>80</v>
      </c>
      <c r="AT132" s="145" t="s">
        <v>72</v>
      </c>
      <c r="AU132" s="145" t="s">
        <v>80</v>
      </c>
      <c r="AY132" s="137" t="s">
        <v>202</v>
      </c>
      <c r="BK132" s="146">
        <f>BK133</f>
        <v>0</v>
      </c>
    </row>
    <row r="133" spans="1:65" s="2" customFormat="1" ht="24.2" customHeight="1">
      <c r="A133" s="32"/>
      <c r="B133" s="149"/>
      <c r="C133" s="150" t="s">
        <v>84</v>
      </c>
      <c r="D133" s="150" t="s">
        <v>204</v>
      </c>
      <c r="E133" s="151" t="s">
        <v>533</v>
      </c>
      <c r="F133" s="152" t="s">
        <v>534</v>
      </c>
      <c r="G133" s="153" t="s">
        <v>276</v>
      </c>
      <c r="H133" s="154">
        <v>1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39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84</v>
      </c>
      <c r="BK133" s="163">
        <f>ROUND(I133*H133,2)</f>
        <v>0</v>
      </c>
      <c r="BL133" s="17" t="s">
        <v>208</v>
      </c>
      <c r="BM133" s="162" t="s">
        <v>856</v>
      </c>
    </row>
    <row r="134" spans="1:65" s="12" customFormat="1" ht="25.9" customHeight="1">
      <c r="B134" s="136"/>
      <c r="D134" s="137" t="s">
        <v>72</v>
      </c>
      <c r="E134" s="138" t="s">
        <v>200</v>
      </c>
      <c r="F134" s="138" t="s">
        <v>201</v>
      </c>
      <c r="I134" s="139"/>
      <c r="J134" s="140">
        <f>BK134</f>
        <v>0</v>
      </c>
      <c r="L134" s="136"/>
      <c r="M134" s="141"/>
      <c r="N134" s="142"/>
      <c r="O134" s="142"/>
      <c r="P134" s="143">
        <f>P135</f>
        <v>0</v>
      </c>
      <c r="Q134" s="142"/>
      <c r="R134" s="143">
        <f>R135</f>
        <v>0</v>
      </c>
      <c r="S134" s="142"/>
      <c r="T134" s="144">
        <f>T135</f>
        <v>0</v>
      </c>
      <c r="AR134" s="137" t="s">
        <v>80</v>
      </c>
      <c r="AT134" s="145" t="s">
        <v>72</v>
      </c>
      <c r="AU134" s="145" t="s">
        <v>73</v>
      </c>
      <c r="AY134" s="137" t="s">
        <v>202</v>
      </c>
      <c r="BK134" s="146">
        <f>BK135</f>
        <v>0</v>
      </c>
    </row>
    <row r="135" spans="1:65" s="12" customFormat="1" ht="22.9" customHeight="1">
      <c r="B135" s="136"/>
      <c r="D135" s="137" t="s">
        <v>72</v>
      </c>
      <c r="E135" s="147" t="s">
        <v>80</v>
      </c>
      <c r="F135" s="147" t="s">
        <v>203</v>
      </c>
      <c r="I135" s="139"/>
      <c r="J135" s="148">
        <f>BK135</f>
        <v>0</v>
      </c>
      <c r="L135" s="136"/>
      <c r="M135" s="141"/>
      <c r="N135" s="142"/>
      <c r="O135" s="142"/>
      <c r="P135" s="143">
        <f>P136</f>
        <v>0</v>
      </c>
      <c r="Q135" s="142"/>
      <c r="R135" s="143">
        <f>R136</f>
        <v>0</v>
      </c>
      <c r="S135" s="142"/>
      <c r="T135" s="144">
        <f>T136</f>
        <v>0</v>
      </c>
      <c r="AR135" s="137" t="s">
        <v>80</v>
      </c>
      <c r="AT135" s="145" t="s">
        <v>72</v>
      </c>
      <c r="AU135" s="145" t="s">
        <v>80</v>
      </c>
      <c r="AY135" s="137" t="s">
        <v>202</v>
      </c>
      <c r="BK135" s="146">
        <f>BK136</f>
        <v>0</v>
      </c>
    </row>
    <row r="136" spans="1:65" s="2" customFormat="1" ht="24.2" customHeight="1">
      <c r="A136" s="32"/>
      <c r="B136" s="149"/>
      <c r="C136" s="150" t="s">
        <v>216</v>
      </c>
      <c r="D136" s="150" t="s">
        <v>204</v>
      </c>
      <c r="E136" s="151" t="s">
        <v>536</v>
      </c>
      <c r="F136" s="152" t="s">
        <v>537</v>
      </c>
      <c r="G136" s="153" t="s">
        <v>219</v>
      </c>
      <c r="H136" s="154">
        <v>4.4999999999999998E-2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208</v>
      </c>
      <c r="BM136" s="162" t="s">
        <v>857</v>
      </c>
    </row>
    <row r="137" spans="1:65" s="12" customFormat="1" ht="25.9" customHeight="1">
      <c r="B137" s="136"/>
      <c r="D137" s="137" t="s">
        <v>72</v>
      </c>
      <c r="E137" s="138" t="s">
        <v>273</v>
      </c>
      <c r="F137" s="138" t="s">
        <v>539</v>
      </c>
      <c r="I137" s="139"/>
      <c r="J137" s="140">
        <f>BK137</f>
        <v>0</v>
      </c>
      <c r="L137" s="136"/>
      <c r="M137" s="141"/>
      <c r="N137" s="142"/>
      <c r="O137" s="142"/>
      <c r="P137" s="143">
        <f>P138+P154</f>
        <v>0</v>
      </c>
      <c r="Q137" s="142"/>
      <c r="R137" s="143">
        <f>R138+R154</f>
        <v>2.4199599999999997</v>
      </c>
      <c r="S137" s="142"/>
      <c r="T137" s="144">
        <f>T138+T154</f>
        <v>0</v>
      </c>
      <c r="AR137" s="137" t="s">
        <v>216</v>
      </c>
      <c r="AT137" s="145" t="s">
        <v>72</v>
      </c>
      <c r="AU137" s="145" t="s">
        <v>73</v>
      </c>
      <c r="AY137" s="137" t="s">
        <v>202</v>
      </c>
      <c r="BK137" s="146">
        <f>BK138+BK154</f>
        <v>0</v>
      </c>
    </row>
    <row r="138" spans="1:65" s="12" customFormat="1" ht="22.9" customHeight="1">
      <c r="B138" s="136"/>
      <c r="D138" s="137" t="s">
        <v>72</v>
      </c>
      <c r="E138" s="147" t="s">
        <v>540</v>
      </c>
      <c r="F138" s="147" t="s">
        <v>541</v>
      </c>
      <c r="I138" s="139"/>
      <c r="J138" s="148">
        <f>BK138</f>
        <v>0</v>
      </c>
      <c r="L138" s="136"/>
      <c r="M138" s="141"/>
      <c r="N138" s="142"/>
      <c r="O138" s="142"/>
      <c r="P138" s="143">
        <f>SUM(P139:P153)</f>
        <v>0</v>
      </c>
      <c r="Q138" s="142"/>
      <c r="R138" s="143">
        <f>SUM(R139:R153)</f>
        <v>7.9960000000000003E-2</v>
      </c>
      <c r="S138" s="142"/>
      <c r="T138" s="144">
        <f>SUM(T139:T153)</f>
        <v>0</v>
      </c>
      <c r="AR138" s="137" t="s">
        <v>216</v>
      </c>
      <c r="AT138" s="145" t="s">
        <v>72</v>
      </c>
      <c r="AU138" s="145" t="s">
        <v>80</v>
      </c>
      <c r="AY138" s="137" t="s">
        <v>202</v>
      </c>
      <c r="BK138" s="146">
        <f>SUM(BK139:BK153)</f>
        <v>0</v>
      </c>
    </row>
    <row r="139" spans="1:65" s="2" customFormat="1" ht="24.2" customHeight="1">
      <c r="A139" s="32"/>
      <c r="B139" s="149"/>
      <c r="C139" s="150" t="s">
        <v>208</v>
      </c>
      <c r="D139" s="150" t="s">
        <v>204</v>
      </c>
      <c r="E139" s="151" t="s">
        <v>542</v>
      </c>
      <c r="F139" s="152" t="s">
        <v>543</v>
      </c>
      <c r="G139" s="153" t="s">
        <v>300</v>
      </c>
      <c r="H139" s="154">
        <v>45</v>
      </c>
      <c r="I139" s="155"/>
      <c r="J139" s="156">
        <f t="shared" ref="J139:J152" si="0">ROUND(I139*H139,2)</f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ref="P139:P152" si="1">O139*H139</f>
        <v>0</v>
      </c>
      <c r="Q139" s="160">
        <v>0</v>
      </c>
      <c r="R139" s="160">
        <f t="shared" ref="R139:R152" si="2">Q139*H139</f>
        <v>0</v>
      </c>
      <c r="S139" s="160">
        <v>0</v>
      </c>
      <c r="T139" s="161">
        <f t="shared" ref="T139:T152" si="3"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479</v>
      </c>
      <c r="AT139" s="162" t="s">
        <v>204</v>
      </c>
      <c r="AU139" s="162" t="s">
        <v>84</v>
      </c>
      <c r="AY139" s="17" t="s">
        <v>202</v>
      </c>
      <c r="BE139" s="163">
        <f t="shared" ref="BE139:BE152" si="4">IF(N139="základná",J139,0)</f>
        <v>0</v>
      </c>
      <c r="BF139" s="163">
        <f t="shared" ref="BF139:BF152" si="5">IF(N139="znížená",J139,0)</f>
        <v>0</v>
      </c>
      <c r="BG139" s="163">
        <f t="shared" ref="BG139:BG152" si="6">IF(N139="zákl. prenesená",J139,0)</f>
        <v>0</v>
      </c>
      <c r="BH139" s="163">
        <f t="shared" ref="BH139:BH152" si="7">IF(N139="zníž. prenesená",J139,0)</f>
        <v>0</v>
      </c>
      <c r="BI139" s="163">
        <f t="shared" ref="BI139:BI152" si="8">IF(N139="nulová",J139,0)</f>
        <v>0</v>
      </c>
      <c r="BJ139" s="17" t="s">
        <v>84</v>
      </c>
      <c r="BK139" s="163">
        <f t="shared" ref="BK139:BK152" si="9">ROUND(I139*H139,2)</f>
        <v>0</v>
      </c>
      <c r="BL139" s="17" t="s">
        <v>479</v>
      </c>
      <c r="BM139" s="162" t="s">
        <v>858</v>
      </c>
    </row>
    <row r="140" spans="1:65" s="2" customFormat="1" ht="24.2" customHeight="1">
      <c r="A140" s="32"/>
      <c r="B140" s="149"/>
      <c r="C140" s="181" t="s">
        <v>225</v>
      </c>
      <c r="D140" s="181" t="s">
        <v>273</v>
      </c>
      <c r="E140" s="182" t="s">
        <v>859</v>
      </c>
      <c r="F140" s="183" t="s">
        <v>546</v>
      </c>
      <c r="G140" s="184" t="s">
        <v>276</v>
      </c>
      <c r="H140" s="185">
        <v>1</v>
      </c>
      <c r="I140" s="186"/>
      <c r="J140" s="187">
        <f t="shared" si="0"/>
        <v>0</v>
      </c>
      <c r="K140" s="188"/>
      <c r="L140" s="189"/>
      <c r="M140" s="190" t="s">
        <v>1</v>
      </c>
      <c r="N140" s="191" t="s">
        <v>39</v>
      </c>
      <c r="O140" s="58"/>
      <c r="P140" s="160">
        <f t="shared" si="1"/>
        <v>0</v>
      </c>
      <c r="Q140" s="160">
        <v>1.0000000000000001E-5</v>
      </c>
      <c r="R140" s="160">
        <f t="shared" si="2"/>
        <v>1.0000000000000001E-5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547</v>
      </c>
      <c r="AT140" s="162" t="s">
        <v>273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547</v>
      </c>
      <c r="BM140" s="162" t="s">
        <v>860</v>
      </c>
    </row>
    <row r="141" spans="1:65" s="2" customFormat="1" ht="37.9" customHeight="1">
      <c r="A141" s="32"/>
      <c r="B141" s="149"/>
      <c r="C141" s="181" t="s">
        <v>230</v>
      </c>
      <c r="D141" s="181" t="s">
        <v>273</v>
      </c>
      <c r="E141" s="182" t="s">
        <v>549</v>
      </c>
      <c r="F141" s="183" t="s">
        <v>550</v>
      </c>
      <c r="G141" s="184" t="s">
        <v>300</v>
      </c>
      <c r="H141" s="185">
        <v>45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39</v>
      </c>
      <c r="O141" s="58"/>
      <c r="P141" s="160">
        <f t="shared" si="1"/>
        <v>0</v>
      </c>
      <c r="Q141" s="160">
        <v>1.1E-4</v>
      </c>
      <c r="R141" s="160">
        <f t="shared" si="2"/>
        <v>4.9500000000000004E-3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547</v>
      </c>
      <c r="AT141" s="162" t="s">
        <v>273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547</v>
      </c>
      <c r="BM141" s="162" t="s">
        <v>861</v>
      </c>
    </row>
    <row r="142" spans="1:65" s="2" customFormat="1" ht="14.45" customHeight="1">
      <c r="A142" s="32"/>
      <c r="B142" s="149"/>
      <c r="C142" s="150" t="s">
        <v>235</v>
      </c>
      <c r="D142" s="150" t="s">
        <v>204</v>
      </c>
      <c r="E142" s="151" t="s">
        <v>579</v>
      </c>
      <c r="F142" s="152" t="s">
        <v>580</v>
      </c>
      <c r="G142" s="153" t="s">
        <v>276</v>
      </c>
      <c r="H142" s="154">
        <v>1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479</v>
      </c>
      <c r="AT142" s="162" t="s">
        <v>204</v>
      </c>
      <c r="AU142" s="162" t="s">
        <v>84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479</v>
      </c>
      <c r="BM142" s="162" t="s">
        <v>862</v>
      </c>
    </row>
    <row r="143" spans="1:65" s="2" customFormat="1" ht="24.2" customHeight="1">
      <c r="A143" s="32"/>
      <c r="B143" s="149"/>
      <c r="C143" s="181" t="s">
        <v>239</v>
      </c>
      <c r="D143" s="181" t="s">
        <v>273</v>
      </c>
      <c r="E143" s="182" t="s">
        <v>582</v>
      </c>
      <c r="F143" s="183" t="s">
        <v>583</v>
      </c>
      <c r="G143" s="184" t="s">
        <v>276</v>
      </c>
      <c r="H143" s="185">
        <v>1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39</v>
      </c>
      <c r="O143" s="58"/>
      <c r="P143" s="160">
        <f t="shared" si="1"/>
        <v>0</v>
      </c>
      <c r="Q143" s="160">
        <v>3.2000000000000003E-4</v>
      </c>
      <c r="R143" s="160">
        <f t="shared" si="2"/>
        <v>3.2000000000000003E-4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547</v>
      </c>
      <c r="AT143" s="162" t="s">
        <v>273</v>
      </c>
      <c r="AU143" s="162" t="s">
        <v>84</v>
      </c>
      <c r="AY143" s="17" t="s">
        <v>202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547</v>
      </c>
      <c r="BM143" s="162" t="s">
        <v>863</v>
      </c>
    </row>
    <row r="144" spans="1:65" s="2" customFormat="1" ht="14.45" customHeight="1">
      <c r="A144" s="32"/>
      <c r="B144" s="149"/>
      <c r="C144" s="150" t="s">
        <v>243</v>
      </c>
      <c r="D144" s="150" t="s">
        <v>204</v>
      </c>
      <c r="E144" s="151" t="s">
        <v>591</v>
      </c>
      <c r="F144" s="152" t="s">
        <v>592</v>
      </c>
      <c r="G144" s="153" t="s">
        <v>276</v>
      </c>
      <c r="H144" s="154">
        <v>10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39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479</v>
      </c>
      <c r="AT144" s="162" t="s">
        <v>204</v>
      </c>
      <c r="AU144" s="162" t="s">
        <v>84</v>
      </c>
      <c r="AY144" s="17" t="s">
        <v>202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479</v>
      </c>
      <c r="BM144" s="162" t="s">
        <v>864</v>
      </c>
    </row>
    <row r="145" spans="1:65" s="2" customFormat="1" ht="14.45" customHeight="1">
      <c r="A145" s="32"/>
      <c r="B145" s="149"/>
      <c r="C145" s="181" t="s">
        <v>248</v>
      </c>
      <c r="D145" s="181" t="s">
        <v>273</v>
      </c>
      <c r="E145" s="182" t="s">
        <v>594</v>
      </c>
      <c r="F145" s="183" t="s">
        <v>595</v>
      </c>
      <c r="G145" s="184" t="s">
        <v>276</v>
      </c>
      <c r="H145" s="185">
        <v>10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39</v>
      </c>
      <c r="O145" s="58"/>
      <c r="P145" s="160">
        <f t="shared" si="1"/>
        <v>0</v>
      </c>
      <c r="Q145" s="160">
        <v>1.6000000000000001E-4</v>
      </c>
      <c r="R145" s="160">
        <f t="shared" si="2"/>
        <v>1.6000000000000001E-3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547</v>
      </c>
      <c r="AT145" s="162" t="s">
        <v>273</v>
      </c>
      <c r="AU145" s="162" t="s">
        <v>84</v>
      </c>
      <c r="AY145" s="17" t="s">
        <v>202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547</v>
      </c>
      <c r="BM145" s="162" t="s">
        <v>865</v>
      </c>
    </row>
    <row r="146" spans="1:65" s="2" customFormat="1" ht="24.2" customHeight="1">
      <c r="A146" s="32"/>
      <c r="B146" s="149"/>
      <c r="C146" s="150" t="s">
        <v>252</v>
      </c>
      <c r="D146" s="150" t="s">
        <v>204</v>
      </c>
      <c r="E146" s="151" t="s">
        <v>597</v>
      </c>
      <c r="F146" s="152" t="s">
        <v>598</v>
      </c>
      <c r="G146" s="153" t="s">
        <v>300</v>
      </c>
      <c r="H146" s="154">
        <v>40</v>
      </c>
      <c r="I146" s="155"/>
      <c r="J146" s="156">
        <f t="shared" si="0"/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479</v>
      </c>
      <c r="AT146" s="162" t="s">
        <v>204</v>
      </c>
      <c r="AU146" s="162" t="s">
        <v>84</v>
      </c>
      <c r="AY146" s="17" t="s">
        <v>202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479</v>
      </c>
      <c r="BM146" s="162" t="s">
        <v>866</v>
      </c>
    </row>
    <row r="147" spans="1:65" s="2" customFormat="1" ht="14.45" customHeight="1">
      <c r="A147" s="32"/>
      <c r="B147" s="149"/>
      <c r="C147" s="181" t="s">
        <v>258</v>
      </c>
      <c r="D147" s="181" t="s">
        <v>273</v>
      </c>
      <c r="E147" s="182" t="s">
        <v>600</v>
      </c>
      <c r="F147" s="183" t="s">
        <v>601</v>
      </c>
      <c r="G147" s="184" t="s">
        <v>602</v>
      </c>
      <c r="H147" s="185">
        <v>37.68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"/>
        <v>0</v>
      </c>
      <c r="Q147" s="160">
        <v>1E-3</v>
      </c>
      <c r="R147" s="160">
        <f t="shared" si="2"/>
        <v>3.7679999999999998E-2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547</v>
      </c>
      <c r="AT147" s="162" t="s">
        <v>273</v>
      </c>
      <c r="AU147" s="162" t="s">
        <v>84</v>
      </c>
      <c r="AY147" s="17" t="s">
        <v>202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547</v>
      </c>
      <c r="BM147" s="162" t="s">
        <v>867</v>
      </c>
    </row>
    <row r="148" spans="1:65" s="2" customFormat="1" ht="14.45" customHeight="1">
      <c r="A148" s="32"/>
      <c r="B148" s="149"/>
      <c r="C148" s="150" t="s">
        <v>264</v>
      </c>
      <c r="D148" s="150" t="s">
        <v>204</v>
      </c>
      <c r="E148" s="151" t="s">
        <v>604</v>
      </c>
      <c r="F148" s="152" t="s">
        <v>605</v>
      </c>
      <c r="G148" s="153" t="s">
        <v>300</v>
      </c>
      <c r="H148" s="154">
        <v>60</v>
      </c>
      <c r="I148" s="155"/>
      <c r="J148" s="156">
        <f t="shared" si="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479</v>
      </c>
      <c r="AT148" s="162" t="s">
        <v>204</v>
      </c>
      <c r="AU148" s="162" t="s">
        <v>84</v>
      </c>
      <c r="AY148" s="17" t="s">
        <v>202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84</v>
      </c>
      <c r="BK148" s="163">
        <f t="shared" si="9"/>
        <v>0</v>
      </c>
      <c r="BL148" s="17" t="s">
        <v>479</v>
      </c>
      <c r="BM148" s="162" t="s">
        <v>868</v>
      </c>
    </row>
    <row r="149" spans="1:65" s="2" customFormat="1" ht="14.45" customHeight="1">
      <c r="A149" s="32"/>
      <c r="B149" s="149"/>
      <c r="C149" s="181" t="s">
        <v>268</v>
      </c>
      <c r="D149" s="181" t="s">
        <v>273</v>
      </c>
      <c r="E149" s="182" t="s">
        <v>607</v>
      </c>
      <c r="F149" s="183" t="s">
        <v>608</v>
      </c>
      <c r="G149" s="184" t="s">
        <v>300</v>
      </c>
      <c r="H149" s="185">
        <v>60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"/>
        <v>0</v>
      </c>
      <c r="Q149" s="160">
        <v>1.1E-4</v>
      </c>
      <c r="R149" s="160">
        <f t="shared" si="2"/>
        <v>6.6E-3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547</v>
      </c>
      <c r="AT149" s="162" t="s">
        <v>273</v>
      </c>
      <c r="AU149" s="162" t="s">
        <v>84</v>
      </c>
      <c r="AY149" s="17" t="s">
        <v>202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84</v>
      </c>
      <c r="BK149" s="163">
        <f t="shared" si="9"/>
        <v>0</v>
      </c>
      <c r="BL149" s="17" t="s">
        <v>547</v>
      </c>
      <c r="BM149" s="162" t="s">
        <v>869</v>
      </c>
    </row>
    <row r="150" spans="1:65" s="2" customFormat="1" ht="14.45" customHeight="1">
      <c r="A150" s="32"/>
      <c r="B150" s="149"/>
      <c r="C150" s="150" t="s">
        <v>272</v>
      </c>
      <c r="D150" s="150" t="s">
        <v>204</v>
      </c>
      <c r="E150" s="151" t="s">
        <v>610</v>
      </c>
      <c r="F150" s="152" t="s">
        <v>611</v>
      </c>
      <c r="G150" s="153" t="s">
        <v>300</v>
      </c>
      <c r="H150" s="154">
        <v>60</v>
      </c>
      <c r="I150" s="155"/>
      <c r="J150" s="156">
        <f t="shared" si="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479</v>
      </c>
      <c r="AT150" s="162" t="s">
        <v>204</v>
      </c>
      <c r="AU150" s="162" t="s">
        <v>84</v>
      </c>
      <c r="AY150" s="17" t="s">
        <v>202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84</v>
      </c>
      <c r="BK150" s="163">
        <f t="shared" si="9"/>
        <v>0</v>
      </c>
      <c r="BL150" s="17" t="s">
        <v>479</v>
      </c>
      <c r="BM150" s="162" t="s">
        <v>870</v>
      </c>
    </row>
    <row r="151" spans="1:65" s="2" customFormat="1" ht="14.45" customHeight="1">
      <c r="A151" s="32"/>
      <c r="B151" s="149"/>
      <c r="C151" s="181" t="s">
        <v>279</v>
      </c>
      <c r="D151" s="181" t="s">
        <v>273</v>
      </c>
      <c r="E151" s="182" t="s">
        <v>613</v>
      </c>
      <c r="F151" s="183" t="s">
        <v>614</v>
      </c>
      <c r="G151" s="184" t="s">
        <v>300</v>
      </c>
      <c r="H151" s="185">
        <v>60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39</v>
      </c>
      <c r="O151" s="58"/>
      <c r="P151" s="160">
        <f t="shared" si="1"/>
        <v>0</v>
      </c>
      <c r="Q151" s="160">
        <v>4.8000000000000001E-4</v>
      </c>
      <c r="R151" s="160">
        <f t="shared" si="2"/>
        <v>2.8799999999999999E-2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547</v>
      </c>
      <c r="AT151" s="162" t="s">
        <v>273</v>
      </c>
      <c r="AU151" s="162" t="s">
        <v>84</v>
      </c>
      <c r="AY151" s="17" t="s">
        <v>202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84</v>
      </c>
      <c r="BK151" s="163">
        <f t="shared" si="9"/>
        <v>0</v>
      </c>
      <c r="BL151" s="17" t="s">
        <v>547</v>
      </c>
      <c r="BM151" s="162" t="s">
        <v>871</v>
      </c>
    </row>
    <row r="152" spans="1:65" s="2" customFormat="1" ht="14.45" customHeight="1">
      <c r="A152" s="32"/>
      <c r="B152" s="149"/>
      <c r="C152" s="150" t="s">
        <v>283</v>
      </c>
      <c r="D152" s="150" t="s">
        <v>204</v>
      </c>
      <c r="E152" s="151" t="s">
        <v>616</v>
      </c>
      <c r="F152" s="152" t="s">
        <v>617</v>
      </c>
      <c r="G152" s="153" t="s">
        <v>618</v>
      </c>
      <c r="H152" s="154">
        <v>8</v>
      </c>
      <c r="I152" s="155"/>
      <c r="J152" s="156">
        <f t="shared" si="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479</v>
      </c>
      <c r="AT152" s="162" t="s">
        <v>204</v>
      </c>
      <c r="AU152" s="162" t="s">
        <v>84</v>
      </c>
      <c r="AY152" s="17" t="s">
        <v>202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84</v>
      </c>
      <c r="BK152" s="163">
        <f t="shared" si="9"/>
        <v>0</v>
      </c>
      <c r="BL152" s="17" t="s">
        <v>479</v>
      </c>
      <c r="BM152" s="162" t="s">
        <v>872</v>
      </c>
    </row>
    <row r="153" spans="1:65" s="13" customFormat="1" ht="22.5">
      <c r="B153" s="164"/>
      <c r="D153" s="165" t="s">
        <v>210</v>
      </c>
      <c r="E153" s="166" t="s">
        <v>1</v>
      </c>
      <c r="F153" s="167" t="s">
        <v>620</v>
      </c>
      <c r="H153" s="168">
        <v>8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210</v>
      </c>
      <c r="AU153" s="166" t="s">
        <v>84</v>
      </c>
      <c r="AV153" s="13" t="s">
        <v>84</v>
      </c>
      <c r="AW153" s="13" t="s">
        <v>30</v>
      </c>
      <c r="AX153" s="13" t="s">
        <v>80</v>
      </c>
      <c r="AY153" s="166" t="s">
        <v>202</v>
      </c>
    </row>
    <row r="154" spans="1:65" s="12" customFormat="1" ht="22.9" customHeight="1">
      <c r="B154" s="136"/>
      <c r="D154" s="137" t="s">
        <v>72</v>
      </c>
      <c r="E154" s="147" t="s">
        <v>621</v>
      </c>
      <c r="F154" s="147" t="s">
        <v>622</v>
      </c>
      <c r="I154" s="139"/>
      <c r="J154" s="148">
        <f>BK154</f>
        <v>0</v>
      </c>
      <c r="L154" s="136"/>
      <c r="M154" s="141"/>
      <c r="N154" s="142"/>
      <c r="O154" s="142"/>
      <c r="P154" s="143">
        <f>SUM(P155:P163)</f>
        <v>0</v>
      </c>
      <c r="Q154" s="142"/>
      <c r="R154" s="143">
        <f>SUM(R155:R163)</f>
        <v>2.34</v>
      </c>
      <c r="S154" s="142"/>
      <c r="T154" s="144">
        <f>SUM(T155:T163)</f>
        <v>0</v>
      </c>
      <c r="AR154" s="137" t="s">
        <v>216</v>
      </c>
      <c r="AT154" s="145" t="s">
        <v>72</v>
      </c>
      <c r="AU154" s="145" t="s">
        <v>80</v>
      </c>
      <c r="AY154" s="137" t="s">
        <v>202</v>
      </c>
      <c r="BK154" s="146">
        <f>SUM(BK155:BK163)</f>
        <v>0</v>
      </c>
    </row>
    <row r="155" spans="1:65" s="2" customFormat="1" ht="24.2" customHeight="1">
      <c r="A155" s="32"/>
      <c r="B155" s="149"/>
      <c r="C155" s="150" t="s">
        <v>287</v>
      </c>
      <c r="D155" s="150" t="s">
        <v>204</v>
      </c>
      <c r="E155" s="151" t="s">
        <v>623</v>
      </c>
      <c r="F155" s="152" t="s">
        <v>624</v>
      </c>
      <c r="G155" s="153" t="s">
        <v>625</v>
      </c>
      <c r="H155" s="154">
        <v>4.4999999999999998E-2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479</v>
      </c>
      <c r="AT155" s="162" t="s">
        <v>204</v>
      </c>
      <c r="AU155" s="162" t="s">
        <v>84</v>
      </c>
      <c r="AY155" s="17" t="s">
        <v>202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84</v>
      </c>
      <c r="BK155" s="163">
        <f>ROUND(I155*H155,2)</f>
        <v>0</v>
      </c>
      <c r="BL155" s="17" t="s">
        <v>479</v>
      </c>
      <c r="BM155" s="162" t="s">
        <v>873</v>
      </c>
    </row>
    <row r="156" spans="1:65" s="2" customFormat="1" ht="24.2" customHeight="1">
      <c r="A156" s="32"/>
      <c r="B156" s="149"/>
      <c r="C156" s="150" t="s">
        <v>292</v>
      </c>
      <c r="D156" s="150" t="s">
        <v>204</v>
      </c>
      <c r="E156" s="151" t="s">
        <v>627</v>
      </c>
      <c r="F156" s="152" t="s">
        <v>628</v>
      </c>
      <c r="G156" s="153" t="s">
        <v>219</v>
      </c>
      <c r="H156" s="154">
        <v>12.6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39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479</v>
      </c>
      <c r="AT156" s="162" t="s">
        <v>204</v>
      </c>
      <c r="AU156" s="162" t="s">
        <v>84</v>
      </c>
      <c r="AY156" s="17" t="s">
        <v>202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84</v>
      </c>
      <c r="BK156" s="163">
        <f>ROUND(I156*H156,2)</f>
        <v>0</v>
      </c>
      <c r="BL156" s="17" t="s">
        <v>479</v>
      </c>
      <c r="BM156" s="162" t="s">
        <v>874</v>
      </c>
    </row>
    <row r="157" spans="1:65" s="2" customFormat="1" ht="24.2" customHeight="1">
      <c r="A157" s="32"/>
      <c r="B157" s="149"/>
      <c r="C157" s="150" t="s">
        <v>7</v>
      </c>
      <c r="D157" s="150" t="s">
        <v>204</v>
      </c>
      <c r="E157" s="151" t="s">
        <v>630</v>
      </c>
      <c r="F157" s="152" t="s">
        <v>631</v>
      </c>
      <c r="G157" s="153" t="s">
        <v>300</v>
      </c>
      <c r="H157" s="154">
        <v>45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39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479</v>
      </c>
      <c r="AT157" s="162" t="s">
        <v>204</v>
      </c>
      <c r="AU157" s="162" t="s">
        <v>84</v>
      </c>
      <c r="AY157" s="17" t="s">
        <v>202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84</v>
      </c>
      <c r="BK157" s="163">
        <f>ROUND(I157*H157,2)</f>
        <v>0</v>
      </c>
      <c r="BL157" s="17" t="s">
        <v>479</v>
      </c>
      <c r="BM157" s="162" t="s">
        <v>875</v>
      </c>
    </row>
    <row r="158" spans="1:65" s="2" customFormat="1" ht="24.2" customHeight="1">
      <c r="A158" s="32"/>
      <c r="B158" s="149"/>
      <c r="C158" s="150" t="s">
        <v>302</v>
      </c>
      <c r="D158" s="150" t="s">
        <v>204</v>
      </c>
      <c r="E158" s="151" t="s">
        <v>633</v>
      </c>
      <c r="F158" s="152" t="s">
        <v>634</v>
      </c>
      <c r="G158" s="153" t="s">
        <v>300</v>
      </c>
      <c r="H158" s="154">
        <v>45</v>
      </c>
      <c r="I158" s="155"/>
      <c r="J158" s="156">
        <f>ROUND(I158*H158,2)</f>
        <v>0</v>
      </c>
      <c r="K158" s="157"/>
      <c r="L158" s="33"/>
      <c r="M158" s="158" t="s">
        <v>1</v>
      </c>
      <c r="N158" s="159" t="s">
        <v>39</v>
      </c>
      <c r="O158" s="58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479</v>
      </c>
      <c r="AT158" s="162" t="s">
        <v>204</v>
      </c>
      <c r="AU158" s="162" t="s">
        <v>84</v>
      </c>
      <c r="AY158" s="17" t="s">
        <v>202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84</v>
      </c>
      <c r="BK158" s="163">
        <f>ROUND(I158*H158,2)</f>
        <v>0</v>
      </c>
      <c r="BL158" s="17" t="s">
        <v>479</v>
      </c>
      <c r="BM158" s="162" t="s">
        <v>876</v>
      </c>
    </row>
    <row r="159" spans="1:65" s="2" customFormat="1" ht="14.45" customHeight="1">
      <c r="A159" s="32"/>
      <c r="B159" s="149"/>
      <c r="C159" s="181" t="s">
        <v>306</v>
      </c>
      <c r="D159" s="181" t="s">
        <v>273</v>
      </c>
      <c r="E159" s="182" t="s">
        <v>636</v>
      </c>
      <c r="F159" s="183" t="s">
        <v>637</v>
      </c>
      <c r="G159" s="184" t="s">
        <v>255</v>
      </c>
      <c r="H159" s="185">
        <v>2.34</v>
      </c>
      <c r="I159" s="186"/>
      <c r="J159" s="187">
        <f>ROUND(I159*H159,2)</f>
        <v>0</v>
      </c>
      <c r="K159" s="188"/>
      <c r="L159" s="189"/>
      <c r="M159" s="190" t="s">
        <v>1</v>
      </c>
      <c r="N159" s="191" t="s">
        <v>39</v>
      </c>
      <c r="O159" s="58"/>
      <c r="P159" s="160">
        <f>O159*H159</f>
        <v>0</v>
      </c>
      <c r="Q159" s="160">
        <v>1</v>
      </c>
      <c r="R159" s="160">
        <f>Q159*H159</f>
        <v>2.34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547</v>
      </c>
      <c r="AT159" s="162" t="s">
        <v>273</v>
      </c>
      <c r="AU159" s="162" t="s">
        <v>84</v>
      </c>
      <c r="AY159" s="17" t="s">
        <v>202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84</v>
      </c>
      <c r="BK159" s="163">
        <f>ROUND(I159*H159,2)</f>
        <v>0</v>
      </c>
      <c r="BL159" s="17" t="s">
        <v>547</v>
      </c>
      <c r="BM159" s="162" t="s">
        <v>877</v>
      </c>
    </row>
    <row r="160" spans="1:65" s="13" customFormat="1" ht="11.25">
      <c r="B160" s="164"/>
      <c r="D160" s="165" t="s">
        <v>210</v>
      </c>
      <c r="E160" s="166" t="s">
        <v>1</v>
      </c>
      <c r="F160" s="167" t="s">
        <v>878</v>
      </c>
      <c r="H160" s="168">
        <v>2.34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210</v>
      </c>
      <c r="AU160" s="166" t="s">
        <v>84</v>
      </c>
      <c r="AV160" s="13" t="s">
        <v>84</v>
      </c>
      <c r="AW160" s="13" t="s">
        <v>30</v>
      </c>
      <c r="AX160" s="13" t="s">
        <v>80</v>
      </c>
      <c r="AY160" s="166" t="s">
        <v>202</v>
      </c>
    </row>
    <row r="161" spans="1:65" s="2" customFormat="1" ht="24.2" customHeight="1">
      <c r="A161" s="32"/>
      <c r="B161" s="149"/>
      <c r="C161" s="150" t="s">
        <v>311</v>
      </c>
      <c r="D161" s="150" t="s">
        <v>204</v>
      </c>
      <c r="E161" s="151" t="s">
        <v>640</v>
      </c>
      <c r="F161" s="152" t="s">
        <v>641</v>
      </c>
      <c r="G161" s="153" t="s">
        <v>300</v>
      </c>
      <c r="H161" s="154">
        <v>45</v>
      </c>
      <c r="I161" s="155"/>
      <c r="J161" s="156">
        <f>ROUND(I161*H161,2)</f>
        <v>0</v>
      </c>
      <c r="K161" s="157"/>
      <c r="L161" s="33"/>
      <c r="M161" s="158" t="s">
        <v>1</v>
      </c>
      <c r="N161" s="159" t="s">
        <v>39</v>
      </c>
      <c r="O161" s="58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479</v>
      </c>
      <c r="AT161" s="162" t="s">
        <v>204</v>
      </c>
      <c r="AU161" s="162" t="s">
        <v>84</v>
      </c>
      <c r="AY161" s="17" t="s">
        <v>202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7" t="s">
        <v>84</v>
      </c>
      <c r="BK161" s="163">
        <f>ROUND(I161*H161,2)</f>
        <v>0</v>
      </c>
      <c r="BL161" s="17" t="s">
        <v>479</v>
      </c>
      <c r="BM161" s="162" t="s">
        <v>879</v>
      </c>
    </row>
    <row r="162" spans="1:65" s="2" customFormat="1" ht="14.45" customHeight="1">
      <c r="A162" s="32"/>
      <c r="B162" s="149"/>
      <c r="C162" s="181" t="s">
        <v>315</v>
      </c>
      <c r="D162" s="181" t="s">
        <v>273</v>
      </c>
      <c r="E162" s="182" t="s">
        <v>643</v>
      </c>
      <c r="F162" s="183" t="s">
        <v>644</v>
      </c>
      <c r="G162" s="184" t="s">
        <v>273</v>
      </c>
      <c r="H162" s="185">
        <v>45</v>
      </c>
      <c r="I162" s="186"/>
      <c r="J162" s="187">
        <f>ROUND(I162*H162,2)</f>
        <v>0</v>
      </c>
      <c r="K162" s="188"/>
      <c r="L162" s="189"/>
      <c r="M162" s="190" t="s">
        <v>1</v>
      </c>
      <c r="N162" s="191" t="s">
        <v>39</v>
      </c>
      <c r="O162" s="58"/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547</v>
      </c>
      <c r="AT162" s="162" t="s">
        <v>273</v>
      </c>
      <c r="AU162" s="162" t="s">
        <v>84</v>
      </c>
      <c r="AY162" s="17" t="s">
        <v>202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84</v>
      </c>
      <c r="BK162" s="163">
        <f>ROUND(I162*H162,2)</f>
        <v>0</v>
      </c>
      <c r="BL162" s="17" t="s">
        <v>547</v>
      </c>
      <c r="BM162" s="162" t="s">
        <v>880</v>
      </c>
    </row>
    <row r="163" spans="1:65" s="2" customFormat="1" ht="24.2" customHeight="1">
      <c r="A163" s="32"/>
      <c r="B163" s="149"/>
      <c r="C163" s="150" t="s">
        <v>319</v>
      </c>
      <c r="D163" s="150" t="s">
        <v>204</v>
      </c>
      <c r="E163" s="151" t="s">
        <v>646</v>
      </c>
      <c r="F163" s="152" t="s">
        <v>647</v>
      </c>
      <c r="G163" s="153" t="s">
        <v>207</v>
      </c>
      <c r="H163" s="154">
        <v>16</v>
      </c>
      <c r="I163" s="155"/>
      <c r="J163" s="156">
        <f>ROUND(I163*H163,2)</f>
        <v>0</v>
      </c>
      <c r="K163" s="157"/>
      <c r="L163" s="33"/>
      <c r="M163" s="192" t="s">
        <v>1</v>
      </c>
      <c r="N163" s="193" t="s">
        <v>39</v>
      </c>
      <c r="O163" s="194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479</v>
      </c>
      <c r="AT163" s="162" t="s">
        <v>204</v>
      </c>
      <c r="AU163" s="162" t="s">
        <v>84</v>
      </c>
      <c r="AY163" s="17" t="s">
        <v>202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7" t="s">
        <v>84</v>
      </c>
      <c r="BK163" s="163">
        <f>ROUND(I163*H163,2)</f>
        <v>0</v>
      </c>
      <c r="BL163" s="17" t="s">
        <v>479</v>
      </c>
      <c r="BM163" s="162" t="s">
        <v>881</v>
      </c>
    </row>
    <row r="164" spans="1:65" s="2" customFormat="1" ht="6.95" customHeight="1">
      <c r="A164" s="32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3"/>
      <c r="M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</sheetData>
  <autoFilter ref="C127:K163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7"/>
  <sheetViews>
    <sheetView showGridLines="0" topLeftCell="A101" workbookViewId="0">
      <selection activeCell="X172" sqref="X17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116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847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882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650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650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ROUND((SUM(BE128:BE196)),  2)</f>
        <v>0</v>
      </c>
      <c r="G35" s="32"/>
      <c r="H35" s="32"/>
      <c r="I35" s="105">
        <v>0.2</v>
      </c>
      <c r="J35" s="104">
        <f>ROUND(((SUM(BE128:BE196))*I35),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ROUND((SUM(BF128:BF196)),  2)</f>
        <v>0</v>
      </c>
      <c r="G36" s="32"/>
      <c r="H36" s="32"/>
      <c r="I36" s="105">
        <v>0.2</v>
      </c>
      <c r="J36" s="104">
        <f>ROUND(((SUM(BF128:BF196))*I36),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ROUND((SUM(BG128:BG196)),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ROUND((SUM(BH128:BH196)),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ROUND((SUM(BI128:BI196)),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847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SO-03.3 - Automatický zavlažovací systém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Richard Crkoň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Richard Crkoň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>
      <c r="B100" s="121"/>
      <c r="D100" s="122" t="s">
        <v>346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>
      <c r="B101" s="121"/>
      <c r="D101" s="122" t="s">
        <v>405</v>
      </c>
      <c r="E101" s="123"/>
      <c r="F101" s="123"/>
      <c r="G101" s="123"/>
      <c r="H101" s="123"/>
      <c r="I101" s="123"/>
      <c r="J101" s="124">
        <f>J142</f>
        <v>0</v>
      </c>
      <c r="L101" s="121"/>
    </row>
    <row r="102" spans="1:47" s="10" customFormat="1" ht="19.899999999999999" customHeight="1">
      <c r="B102" s="121"/>
      <c r="D102" s="122" t="s">
        <v>187</v>
      </c>
      <c r="E102" s="123"/>
      <c r="F102" s="123"/>
      <c r="G102" s="123"/>
      <c r="H102" s="123"/>
      <c r="I102" s="123"/>
      <c r="J102" s="124">
        <f>J176</f>
        <v>0</v>
      </c>
      <c r="L102" s="121"/>
    </row>
    <row r="103" spans="1:47" s="9" customFormat="1" ht="24.95" customHeight="1">
      <c r="B103" s="117"/>
      <c r="D103" s="118" t="s">
        <v>651</v>
      </c>
      <c r="E103" s="119"/>
      <c r="F103" s="119"/>
      <c r="G103" s="119"/>
      <c r="H103" s="119"/>
      <c r="I103" s="119"/>
      <c r="J103" s="120">
        <f>J178</f>
        <v>0</v>
      </c>
      <c r="L103" s="117"/>
    </row>
    <row r="104" spans="1:47" s="10" customFormat="1" ht="19.899999999999999" customHeight="1">
      <c r="B104" s="121"/>
      <c r="D104" s="122" t="s">
        <v>652</v>
      </c>
      <c r="E104" s="123"/>
      <c r="F104" s="123"/>
      <c r="G104" s="123"/>
      <c r="H104" s="123"/>
      <c r="I104" s="123"/>
      <c r="J104" s="124">
        <f>J179</f>
        <v>0</v>
      </c>
      <c r="L104" s="121"/>
    </row>
    <row r="105" spans="1:47" s="10" customFormat="1" ht="19.899999999999999" customHeight="1">
      <c r="B105" s="121"/>
      <c r="D105" s="122" t="s">
        <v>516</v>
      </c>
      <c r="E105" s="123"/>
      <c r="F105" s="123"/>
      <c r="G105" s="123"/>
      <c r="H105" s="123"/>
      <c r="I105" s="123"/>
      <c r="J105" s="124">
        <f>J191</f>
        <v>0</v>
      </c>
      <c r="L105" s="121"/>
    </row>
    <row r="106" spans="1:47" s="10" customFormat="1" ht="19.899999999999999" customHeight="1">
      <c r="B106" s="121"/>
      <c r="D106" s="122" t="s">
        <v>654</v>
      </c>
      <c r="E106" s="123"/>
      <c r="F106" s="123"/>
      <c r="G106" s="123"/>
      <c r="H106" s="123"/>
      <c r="I106" s="123"/>
      <c r="J106" s="124">
        <f>J195</f>
        <v>0</v>
      </c>
      <c r="L106" s="121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188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259" t="str">
        <f>E7</f>
        <v>Vodozádržné opatrenia v meste Nemšová - ZŠ Janka Palu 2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>
      <c r="B117" s="20"/>
      <c r="C117" s="27" t="s">
        <v>174</v>
      </c>
      <c r="L117" s="20"/>
    </row>
    <row r="118" spans="1:63" s="2" customFormat="1" ht="23.25" customHeight="1">
      <c r="A118" s="32"/>
      <c r="B118" s="33"/>
      <c r="C118" s="32"/>
      <c r="D118" s="32"/>
      <c r="E118" s="259" t="s">
        <v>847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342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41" t="str">
        <f>E11</f>
        <v>SO-03.3 - Automatický zavlažovací systém</v>
      </c>
      <c r="F120" s="261"/>
      <c r="G120" s="261"/>
      <c r="H120" s="26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F14</f>
        <v>Mesto Nemšová</v>
      </c>
      <c r="G122" s="32"/>
      <c r="H122" s="32"/>
      <c r="I122" s="27" t="s">
        <v>21</v>
      </c>
      <c r="J122" s="55" t="str">
        <f>IF(J14="","",J14)</f>
        <v>1. 8. 2020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23</v>
      </c>
      <c r="D124" s="32"/>
      <c r="E124" s="32"/>
      <c r="F124" s="25" t="str">
        <f>E17</f>
        <v>Mesto Nemšová</v>
      </c>
      <c r="G124" s="32"/>
      <c r="H124" s="32"/>
      <c r="I124" s="27" t="s">
        <v>28</v>
      </c>
      <c r="J124" s="30" t="str">
        <f>E23</f>
        <v>Bc. Richard Crkoň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26</v>
      </c>
      <c r="D125" s="32"/>
      <c r="E125" s="32"/>
      <c r="F125" s="25" t="str">
        <f>IF(E20="","",E20)</f>
        <v>Vyplň údaj</v>
      </c>
      <c r="G125" s="32"/>
      <c r="H125" s="32"/>
      <c r="I125" s="27" t="s">
        <v>31</v>
      </c>
      <c r="J125" s="30" t="str">
        <f>E26</f>
        <v>Bc. Richard Crkoň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5"/>
      <c r="B127" s="126"/>
      <c r="C127" s="127" t="s">
        <v>189</v>
      </c>
      <c r="D127" s="128" t="s">
        <v>58</v>
      </c>
      <c r="E127" s="128" t="s">
        <v>54</v>
      </c>
      <c r="F127" s="128" t="s">
        <v>55</v>
      </c>
      <c r="G127" s="128" t="s">
        <v>190</v>
      </c>
      <c r="H127" s="128" t="s">
        <v>191</v>
      </c>
      <c r="I127" s="128" t="s">
        <v>192</v>
      </c>
      <c r="J127" s="129" t="s">
        <v>179</v>
      </c>
      <c r="K127" s="130" t="s">
        <v>193</v>
      </c>
      <c r="L127" s="131"/>
      <c r="M127" s="62" t="s">
        <v>1</v>
      </c>
      <c r="N127" s="63" t="s">
        <v>37</v>
      </c>
      <c r="O127" s="63" t="s">
        <v>194</v>
      </c>
      <c r="P127" s="63" t="s">
        <v>195</v>
      </c>
      <c r="Q127" s="63" t="s">
        <v>196</v>
      </c>
      <c r="R127" s="63" t="s">
        <v>197</v>
      </c>
      <c r="S127" s="63" t="s">
        <v>198</v>
      </c>
      <c r="T127" s="64" t="s">
        <v>199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>
      <c r="A128" s="32"/>
      <c r="B128" s="33"/>
      <c r="C128" s="69" t="s">
        <v>180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P129+P178</f>
        <v>0</v>
      </c>
      <c r="Q128" s="66"/>
      <c r="R128" s="133">
        <f>R129+R178</f>
        <v>0</v>
      </c>
      <c r="S128" s="66"/>
      <c r="T128" s="134">
        <f>T129+T178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72</v>
      </c>
      <c r="AU128" s="17" t="s">
        <v>181</v>
      </c>
      <c r="BK128" s="135">
        <f>BK129+BK178</f>
        <v>0</v>
      </c>
    </row>
    <row r="129" spans="1:65" s="12" customFormat="1" ht="25.9" customHeight="1">
      <c r="B129" s="136"/>
      <c r="D129" s="137" t="s">
        <v>72</v>
      </c>
      <c r="E129" s="138" t="s">
        <v>200</v>
      </c>
      <c r="F129" s="138" t="s">
        <v>201</v>
      </c>
      <c r="I129" s="139"/>
      <c r="J129" s="140">
        <f>BK129</f>
        <v>0</v>
      </c>
      <c r="L129" s="136"/>
      <c r="M129" s="141"/>
      <c r="N129" s="142"/>
      <c r="O129" s="142"/>
      <c r="P129" s="143">
        <f>P130+P142+P176</f>
        <v>0</v>
      </c>
      <c r="Q129" s="142"/>
      <c r="R129" s="143">
        <f>R130+R142+R176</f>
        <v>0</v>
      </c>
      <c r="S129" s="142"/>
      <c r="T129" s="144">
        <f>T130+T142+T176</f>
        <v>0</v>
      </c>
      <c r="AR129" s="137" t="s">
        <v>80</v>
      </c>
      <c r="AT129" s="145" t="s">
        <v>72</v>
      </c>
      <c r="AU129" s="145" t="s">
        <v>73</v>
      </c>
      <c r="AY129" s="137" t="s">
        <v>202</v>
      </c>
      <c r="BK129" s="146">
        <f>BK130+BK142+BK176</f>
        <v>0</v>
      </c>
    </row>
    <row r="130" spans="1:65" s="12" customFormat="1" ht="22.9" customHeight="1">
      <c r="B130" s="136"/>
      <c r="D130" s="137" t="s">
        <v>72</v>
      </c>
      <c r="E130" s="147" t="s">
        <v>80</v>
      </c>
      <c r="F130" s="147" t="s">
        <v>349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SUM(P131:P141)</f>
        <v>0</v>
      </c>
      <c r="Q130" s="142"/>
      <c r="R130" s="143">
        <f>SUM(R131:R141)</f>
        <v>0</v>
      </c>
      <c r="S130" s="142"/>
      <c r="T130" s="144">
        <f>SUM(T131:T141)</f>
        <v>0</v>
      </c>
      <c r="AR130" s="137" t="s">
        <v>80</v>
      </c>
      <c r="AT130" s="145" t="s">
        <v>72</v>
      </c>
      <c r="AU130" s="145" t="s">
        <v>80</v>
      </c>
      <c r="AY130" s="137" t="s">
        <v>202</v>
      </c>
      <c r="BK130" s="146">
        <f>SUM(BK131:BK141)</f>
        <v>0</v>
      </c>
    </row>
    <row r="131" spans="1:65" s="2" customFormat="1" ht="14.45" customHeight="1">
      <c r="A131" s="32"/>
      <c r="B131" s="149"/>
      <c r="C131" s="150" t="s">
        <v>80</v>
      </c>
      <c r="D131" s="150" t="s">
        <v>204</v>
      </c>
      <c r="E131" s="151" t="s">
        <v>883</v>
      </c>
      <c r="F131" s="152" t="s">
        <v>657</v>
      </c>
      <c r="G131" s="153" t="s">
        <v>300</v>
      </c>
      <c r="H131" s="154">
        <v>148</v>
      </c>
      <c r="I131" s="155"/>
      <c r="J131" s="156">
        <f t="shared" ref="J131:J141" si="0"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ref="P131:P141" si="1">O131*H131</f>
        <v>0</v>
      </c>
      <c r="Q131" s="160">
        <v>0</v>
      </c>
      <c r="R131" s="160">
        <f t="shared" ref="R131:R141" si="2">Q131*H131</f>
        <v>0</v>
      </c>
      <c r="S131" s="160">
        <v>0</v>
      </c>
      <c r="T131" s="161">
        <f t="shared" ref="T131:T141" si="3"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 t="shared" ref="BE131:BE141" si="4">IF(N131="základná",J131,0)</f>
        <v>0</v>
      </c>
      <c r="BF131" s="163">
        <f t="shared" ref="BF131:BF141" si="5">IF(N131="znížená",J131,0)</f>
        <v>0</v>
      </c>
      <c r="BG131" s="163">
        <f t="shared" ref="BG131:BG141" si="6">IF(N131="zákl. prenesená",J131,0)</f>
        <v>0</v>
      </c>
      <c r="BH131" s="163">
        <f t="shared" ref="BH131:BH141" si="7">IF(N131="zníž. prenesená",J131,0)</f>
        <v>0</v>
      </c>
      <c r="BI131" s="163">
        <f t="shared" ref="BI131:BI141" si="8">IF(N131="nulová",J131,0)</f>
        <v>0</v>
      </c>
      <c r="BJ131" s="17" t="s">
        <v>84</v>
      </c>
      <c r="BK131" s="163">
        <f t="shared" ref="BK131:BK141" si="9">ROUND(I131*H131,2)</f>
        <v>0</v>
      </c>
      <c r="BL131" s="17" t="s">
        <v>208</v>
      </c>
      <c r="BM131" s="162" t="s">
        <v>84</v>
      </c>
    </row>
    <row r="132" spans="1:65" s="2" customFormat="1" ht="14.45" customHeight="1">
      <c r="A132" s="32"/>
      <c r="B132" s="149"/>
      <c r="C132" s="150" t="s">
        <v>84</v>
      </c>
      <c r="D132" s="150" t="s">
        <v>204</v>
      </c>
      <c r="E132" s="151" t="s">
        <v>884</v>
      </c>
      <c r="F132" s="152" t="s">
        <v>659</v>
      </c>
      <c r="G132" s="153" t="s">
        <v>300</v>
      </c>
      <c r="H132" s="154">
        <v>148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208</v>
      </c>
    </row>
    <row r="133" spans="1:65" s="2" customFormat="1" ht="14.45" customHeight="1">
      <c r="A133" s="32"/>
      <c r="B133" s="149"/>
      <c r="C133" s="150" t="s">
        <v>216</v>
      </c>
      <c r="D133" s="150" t="s">
        <v>204</v>
      </c>
      <c r="E133" s="151" t="s">
        <v>885</v>
      </c>
      <c r="F133" s="152" t="s">
        <v>661</v>
      </c>
      <c r="G133" s="153" t="s">
        <v>300</v>
      </c>
      <c r="H133" s="154">
        <v>374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230</v>
      </c>
    </row>
    <row r="134" spans="1:65" s="2" customFormat="1" ht="14.45" customHeight="1">
      <c r="A134" s="32"/>
      <c r="B134" s="149"/>
      <c r="C134" s="150" t="s">
        <v>208</v>
      </c>
      <c r="D134" s="150" t="s">
        <v>204</v>
      </c>
      <c r="E134" s="151" t="s">
        <v>886</v>
      </c>
      <c r="F134" s="152" t="s">
        <v>663</v>
      </c>
      <c r="G134" s="153" t="s">
        <v>300</v>
      </c>
      <c r="H134" s="154">
        <v>374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239</v>
      </c>
    </row>
    <row r="135" spans="1:65" s="2" customFormat="1" ht="14.45" customHeight="1">
      <c r="A135" s="32"/>
      <c r="B135" s="149"/>
      <c r="C135" s="150" t="s">
        <v>225</v>
      </c>
      <c r="D135" s="150" t="s">
        <v>204</v>
      </c>
      <c r="E135" s="151" t="s">
        <v>887</v>
      </c>
      <c r="F135" s="152" t="s">
        <v>665</v>
      </c>
      <c r="G135" s="153" t="s">
        <v>276</v>
      </c>
      <c r="H135" s="154">
        <v>5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248</v>
      </c>
    </row>
    <row r="136" spans="1:65" s="2" customFormat="1" ht="14.45" customHeight="1">
      <c r="A136" s="32"/>
      <c r="B136" s="149"/>
      <c r="C136" s="150" t="s">
        <v>230</v>
      </c>
      <c r="D136" s="150" t="s">
        <v>204</v>
      </c>
      <c r="E136" s="151" t="s">
        <v>673</v>
      </c>
      <c r="F136" s="152" t="s">
        <v>667</v>
      </c>
      <c r="G136" s="153" t="s">
        <v>276</v>
      </c>
      <c r="H136" s="154">
        <v>1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258</v>
      </c>
    </row>
    <row r="137" spans="1:65" s="2" customFormat="1" ht="14.45" customHeight="1">
      <c r="A137" s="32"/>
      <c r="B137" s="149"/>
      <c r="C137" s="150" t="s">
        <v>235</v>
      </c>
      <c r="D137" s="150" t="s">
        <v>204</v>
      </c>
      <c r="E137" s="151" t="s">
        <v>670</v>
      </c>
      <c r="F137" s="152" t="s">
        <v>669</v>
      </c>
      <c r="G137" s="153" t="s">
        <v>276</v>
      </c>
      <c r="H137" s="154">
        <v>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268</v>
      </c>
    </row>
    <row r="138" spans="1:65" s="2" customFormat="1" ht="24.2" customHeight="1">
      <c r="A138" s="32"/>
      <c r="B138" s="149"/>
      <c r="C138" s="150" t="s">
        <v>239</v>
      </c>
      <c r="D138" s="150" t="s">
        <v>204</v>
      </c>
      <c r="E138" s="151" t="s">
        <v>888</v>
      </c>
      <c r="F138" s="152" t="s">
        <v>671</v>
      </c>
      <c r="G138" s="153" t="s">
        <v>672</v>
      </c>
      <c r="H138" s="154">
        <v>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279</v>
      </c>
    </row>
    <row r="139" spans="1:65" s="2" customFormat="1" ht="24.2" customHeight="1">
      <c r="A139" s="32"/>
      <c r="B139" s="149"/>
      <c r="C139" s="150" t="s">
        <v>243</v>
      </c>
      <c r="D139" s="150" t="s">
        <v>204</v>
      </c>
      <c r="E139" s="151" t="s">
        <v>889</v>
      </c>
      <c r="F139" s="152" t="s">
        <v>674</v>
      </c>
      <c r="G139" s="153" t="s">
        <v>672</v>
      </c>
      <c r="H139" s="154">
        <v>1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287</v>
      </c>
    </row>
    <row r="140" spans="1:65" s="2" customFormat="1" ht="14.45" customHeight="1">
      <c r="A140" s="32"/>
      <c r="B140" s="149"/>
      <c r="C140" s="150" t="s">
        <v>248</v>
      </c>
      <c r="D140" s="150" t="s">
        <v>204</v>
      </c>
      <c r="E140" s="151" t="s">
        <v>890</v>
      </c>
      <c r="F140" s="152" t="s">
        <v>676</v>
      </c>
      <c r="G140" s="153" t="s">
        <v>300</v>
      </c>
      <c r="H140" s="154">
        <v>10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7</v>
      </c>
    </row>
    <row r="141" spans="1:65" s="2" customFormat="1" ht="14.45" customHeight="1">
      <c r="A141" s="32"/>
      <c r="B141" s="149"/>
      <c r="C141" s="150" t="s">
        <v>252</v>
      </c>
      <c r="D141" s="150" t="s">
        <v>204</v>
      </c>
      <c r="E141" s="151" t="s">
        <v>891</v>
      </c>
      <c r="F141" s="152" t="s">
        <v>678</v>
      </c>
      <c r="G141" s="153" t="s">
        <v>300</v>
      </c>
      <c r="H141" s="154">
        <v>10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208</v>
      </c>
      <c r="AT141" s="162" t="s">
        <v>204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306</v>
      </c>
    </row>
    <row r="142" spans="1:65" s="12" customFormat="1" ht="22.9" customHeight="1">
      <c r="B142" s="136"/>
      <c r="D142" s="137" t="s">
        <v>72</v>
      </c>
      <c r="E142" s="147" t="s">
        <v>239</v>
      </c>
      <c r="F142" s="147" t="s">
        <v>425</v>
      </c>
      <c r="I142" s="139"/>
      <c r="J142" s="148">
        <f>BK142</f>
        <v>0</v>
      </c>
      <c r="L142" s="136"/>
      <c r="M142" s="141"/>
      <c r="N142" s="142"/>
      <c r="O142" s="142"/>
      <c r="P142" s="143">
        <f>SUM(P143:P175)</f>
        <v>0</v>
      </c>
      <c r="Q142" s="142"/>
      <c r="R142" s="143">
        <f>SUM(R143:R175)</f>
        <v>0</v>
      </c>
      <c r="S142" s="142"/>
      <c r="T142" s="144">
        <f>SUM(T143:T175)</f>
        <v>0</v>
      </c>
      <c r="AR142" s="137" t="s">
        <v>80</v>
      </c>
      <c r="AT142" s="145" t="s">
        <v>72</v>
      </c>
      <c r="AU142" s="145" t="s">
        <v>80</v>
      </c>
      <c r="AY142" s="137" t="s">
        <v>202</v>
      </c>
      <c r="BK142" s="146">
        <f>SUM(BK143:BK175)</f>
        <v>0</v>
      </c>
    </row>
    <row r="143" spans="1:65" s="2" customFormat="1" ht="14.45" customHeight="1">
      <c r="A143" s="32"/>
      <c r="B143" s="149"/>
      <c r="C143" s="150" t="s">
        <v>258</v>
      </c>
      <c r="D143" s="150" t="s">
        <v>204</v>
      </c>
      <c r="E143" s="151" t="s">
        <v>892</v>
      </c>
      <c r="F143" s="152" t="s">
        <v>680</v>
      </c>
      <c r="G143" s="153" t="s">
        <v>300</v>
      </c>
      <c r="H143" s="154">
        <v>5</v>
      </c>
      <c r="I143" s="155"/>
      <c r="J143" s="156">
        <f t="shared" ref="J143:J175" si="10">ROUND(I143*H143,2)</f>
        <v>0</v>
      </c>
      <c r="K143" s="157"/>
      <c r="L143" s="33"/>
      <c r="M143" s="158" t="s">
        <v>1</v>
      </c>
      <c r="N143" s="159" t="s">
        <v>39</v>
      </c>
      <c r="O143" s="58"/>
      <c r="P143" s="160">
        <f t="shared" ref="P143:P175" si="11">O143*H143</f>
        <v>0</v>
      </c>
      <c r="Q143" s="160">
        <v>0</v>
      </c>
      <c r="R143" s="160">
        <f t="shared" ref="R143:R175" si="12">Q143*H143</f>
        <v>0</v>
      </c>
      <c r="S143" s="160">
        <v>0</v>
      </c>
      <c r="T143" s="161">
        <f t="shared" ref="T143:T175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208</v>
      </c>
      <c r="AT143" s="162" t="s">
        <v>204</v>
      </c>
      <c r="AU143" s="162" t="s">
        <v>84</v>
      </c>
      <c r="AY143" s="17" t="s">
        <v>202</v>
      </c>
      <c r="BE143" s="163">
        <f t="shared" ref="BE143:BE175" si="14">IF(N143="základná",J143,0)</f>
        <v>0</v>
      </c>
      <c r="BF143" s="163">
        <f t="shared" ref="BF143:BF175" si="15">IF(N143="znížená",J143,0)</f>
        <v>0</v>
      </c>
      <c r="BG143" s="163">
        <f t="shared" ref="BG143:BG175" si="16">IF(N143="zákl. prenesená",J143,0)</f>
        <v>0</v>
      </c>
      <c r="BH143" s="163">
        <f t="shared" ref="BH143:BH175" si="17">IF(N143="zníž. prenesená",J143,0)</f>
        <v>0</v>
      </c>
      <c r="BI143" s="163">
        <f t="shared" ref="BI143:BI175" si="18">IF(N143="nulová",J143,0)</f>
        <v>0</v>
      </c>
      <c r="BJ143" s="17" t="s">
        <v>84</v>
      </c>
      <c r="BK143" s="163">
        <f t="shared" ref="BK143:BK175" si="19">ROUND(I143*H143,2)</f>
        <v>0</v>
      </c>
      <c r="BL143" s="17" t="s">
        <v>208</v>
      </c>
      <c r="BM143" s="162" t="s">
        <v>315</v>
      </c>
    </row>
    <row r="144" spans="1:65" s="2" customFormat="1" ht="14.45" customHeight="1">
      <c r="A144" s="32"/>
      <c r="B144" s="149"/>
      <c r="C144" s="150" t="s">
        <v>264</v>
      </c>
      <c r="D144" s="150" t="s">
        <v>204</v>
      </c>
      <c r="E144" s="151" t="s">
        <v>893</v>
      </c>
      <c r="F144" s="152" t="s">
        <v>682</v>
      </c>
      <c r="G144" s="153" t="s">
        <v>683</v>
      </c>
      <c r="H144" s="154">
        <v>1</v>
      </c>
      <c r="I144" s="155"/>
      <c r="J144" s="156">
        <f t="shared" si="10"/>
        <v>0</v>
      </c>
      <c r="K144" s="157"/>
      <c r="L144" s="33"/>
      <c r="M144" s="158" t="s">
        <v>1</v>
      </c>
      <c r="N144" s="159" t="s">
        <v>39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208</v>
      </c>
      <c r="AT144" s="162" t="s">
        <v>204</v>
      </c>
      <c r="AU144" s="162" t="s">
        <v>84</v>
      </c>
      <c r="AY144" s="17" t="s">
        <v>202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84</v>
      </c>
      <c r="BK144" s="163">
        <f t="shared" si="19"/>
        <v>0</v>
      </c>
      <c r="BL144" s="17" t="s">
        <v>208</v>
      </c>
      <c r="BM144" s="162" t="s">
        <v>328</v>
      </c>
    </row>
    <row r="145" spans="1:65" s="2" customFormat="1" ht="14.45" customHeight="1">
      <c r="A145" s="32"/>
      <c r="B145" s="149"/>
      <c r="C145" s="150" t="s">
        <v>268</v>
      </c>
      <c r="D145" s="150" t="s">
        <v>204</v>
      </c>
      <c r="E145" s="151" t="s">
        <v>894</v>
      </c>
      <c r="F145" s="152" t="s">
        <v>685</v>
      </c>
      <c r="G145" s="153" t="s">
        <v>300</v>
      </c>
      <c r="H145" s="154">
        <v>185</v>
      </c>
      <c r="I145" s="155"/>
      <c r="J145" s="156">
        <f t="shared" si="10"/>
        <v>0</v>
      </c>
      <c r="K145" s="157"/>
      <c r="L145" s="33"/>
      <c r="M145" s="158" t="s">
        <v>1</v>
      </c>
      <c r="N145" s="159" t="s">
        <v>39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208</v>
      </c>
      <c r="AT145" s="162" t="s">
        <v>204</v>
      </c>
      <c r="AU145" s="162" t="s">
        <v>84</v>
      </c>
      <c r="AY145" s="17" t="s">
        <v>202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84</v>
      </c>
      <c r="BK145" s="163">
        <f t="shared" si="19"/>
        <v>0</v>
      </c>
      <c r="BL145" s="17" t="s">
        <v>208</v>
      </c>
      <c r="BM145" s="162" t="s">
        <v>338</v>
      </c>
    </row>
    <row r="146" spans="1:65" s="2" customFormat="1" ht="14.45" customHeight="1">
      <c r="A146" s="32"/>
      <c r="B146" s="149"/>
      <c r="C146" s="150" t="s">
        <v>272</v>
      </c>
      <c r="D146" s="150" t="s">
        <v>204</v>
      </c>
      <c r="E146" s="151" t="s">
        <v>895</v>
      </c>
      <c r="F146" s="152" t="s">
        <v>682</v>
      </c>
      <c r="G146" s="153" t="s">
        <v>683</v>
      </c>
      <c r="H146" s="154">
        <v>1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84</v>
      </c>
      <c r="AY146" s="17" t="s">
        <v>202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84</v>
      </c>
      <c r="BK146" s="163">
        <f t="shared" si="19"/>
        <v>0</v>
      </c>
      <c r="BL146" s="17" t="s">
        <v>208</v>
      </c>
      <c r="BM146" s="162" t="s">
        <v>424</v>
      </c>
    </row>
    <row r="147" spans="1:65" s="2" customFormat="1" ht="24.2" customHeight="1">
      <c r="A147" s="32"/>
      <c r="B147" s="149"/>
      <c r="C147" s="150" t="s">
        <v>279</v>
      </c>
      <c r="D147" s="150" t="s">
        <v>204</v>
      </c>
      <c r="E147" s="151" t="s">
        <v>831</v>
      </c>
      <c r="F147" s="152" t="s">
        <v>688</v>
      </c>
      <c r="G147" s="153" t="s">
        <v>300</v>
      </c>
      <c r="H147" s="154">
        <v>374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208</v>
      </c>
      <c r="AT147" s="162" t="s">
        <v>204</v>
      </c>
      <c r="AU147" s="162" t="s">
        <v>84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428</v>
      </c>
    </row>
    <row r="148" spans="1:65" s="2" customFormat="1" ht="14.45" customHeight="1">
      <c r="A148" s="32"/>
      <c r="B148" s="149"/>
      <c r="C148" s="150" t="s">
        <v>283</v>
      </c>
      <c r="D148" s="150" t="s">
        <v>204</v>
      </c>
      <c r="E148" s="151" t="s">
        <v>834</v>
      </c>
      <c r="F148" s="152" t="s">
        <v>690</v>
      </c>
      <c r="G148" s="153" t="s">
        <v>300</v>
      </c>
      <c r="H148" s="154">
        <v>20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84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431</v>
      </c>
    </row>
    <row r="149" spans="1:65" s="2" customFormat="1" ht="14.45" customHeight="1">
      <c r="A149" s="32"/>
      <c r="B149" s="149"/>
      <c r="C149" s="150" t="s">
        <v>287</v>
      </c>
      <c r="D149" s="150" t="s">
        <v>204</v>
      </c>
      <c r="E149" s="151" t="s">
        <v>896</v>
      </c>
      <c r="F149" s="152" t="s">
        <v>692</v>
      </c>
      <c r="G149" s="153" t="s">
        <v>276</v>
      </c>
      <c r="H149" s="154">
        <v>2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208</v>
      </c>
      <c r="AT149" s="162" t="s">
        <v>204</v>
      </c>
      <c r="AU149" s="162" t="s">
        <v>84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434</v>
      </c>
    </row>
    <row r="150" spans="1:65" s="2" customFormat="1" ht="14.45" customHeight="1">
      <c r="A150" s="32"/>
      <c r="B150" s="149"/>
      <c r="C150" s="150" t="s">
        <v>292</v>
      </c>
      <c r="D150" s="150" t="s">
        <v>204</v>
      </c>
      <c r="E150" s="151" t="s">
        <v>897</v>
      </c>
      <c r="F150" s="152" t="s">
        <v>694</v>
      </c>
      <c r="G150" s="153" t="s">
        <v>276</v>
      </c>
      <c r="H150" s="154">
        <v>1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84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437</v>
      </c>
    </row>
    <row r="151" spans="1:65" s="2" customFormat="1" ht="14.45" customHeight="1">
      <c r="A151" s="32"/>
      <c r="B151" s="149"/>
      <c r="C151" s="150" t="s">
        <v>7</v>
      </c>
      <c r="D151" s="150" t="s">
        <v>204</v>
      </c>
      <c r="E151" s="151" t="s">
        <v>898</v>
      </c>
      <c r="F151" s="152" t="s">
        <v>696</v>
      </c>
      <c r="G151" s="153" t="s">
        <v>276</v>
      </c>
      <c r="H151" s="154">
        <v>4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208</v>
      </c>
      <c r="AT151" s="162" t="s">
        <v>204</v>
      </c>
      <c r="AU151" s="162" t="s">
        <v>84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440</v>
      </c>
    </row>
    <row r="152" spans="1:65" s="2" customFormat="1" ht="14.45" customHeight="1">
      <c r="A152" s="32"/>
      <c r="B152" s="149"/>
      <c r="C152" s="150" t="s">
        <v>302</v>
      </c>
      <c r="D152" s="150" t="s">
        <v>204</v>
      </c>
      <c r="E152" s="151" t="s">
        <v>899</v>
      </c>
      <c r="F152" s="152" t="s">
        <v>698</v>
      </c>
      <c r="G152" s="153" t="s">
        <v>276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84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443</v>
      </c>
    </row>
    <row r="153" spans="1:65" s="2" customFormat="1" ht="14.45" customHeight="1">
      <c r="A153" s="32"/>
      <c r="B153" s="149"/>
      <c r="C153" s="150" t="s">
        <v>306</v>
      </c>
      <c r="D153" s="150" t="s">
        <v>204</v>
      </c>
      <c r="E153" s="151" t="s">
        <v>900</v>
      </c>
      <c r="F153" s="152" t="s">
        <v>700</v>
      </c>
      <c r="G153" s="153" t="s">
        <v>276</v>
      </c>
      <c r="H153" s="154">
        <v>1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208</v>
      </c>
      <c r="AT153" s="162" t="s">
        <v>204</v>
      </c>
      <c r="AU153" s="162" t="s">
        <v>84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446</v>
      </c>
    </row>
    <row r="154" spans="1:65" s="2" customFormat="1" ht="14.45" customHeight="1">
      <c r="A154" s="32"/>
      <c r="B154" s="149"/>
      <c r="C154" s="150" t="s">
        <v>311</v>
      </c>
      <c r="D154" s="150" t="s">
        <v>204</v>
      </c>
      <c r="E154" s="151" t="s">
        <v>901</v>
      </c>
      <c r="F154" s="152" t="s">
        <v>702</v>
      </c>
      <c r="G154" s="153" t="s">
        <v>276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39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208</v>
      </c>
      <c r="AT154" s="162" t="s">
        <v>204</v>
      </c>
      <c r="AU154" s="162" t="s">
        <v>84</v>
      </c>
      <c r="AY154" s="17" t="s">
        <v>202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84</v>
      </c>
      <c r="BK154" s="163">
        <f t="shared" si="19"/>
        <v>0</v>
      </c>
      <c r="BL154" s="17" t="s">
        <v>208</v>
      </c>
      <c r="BM154" s="162" t="s">
        <v>449</v>
      </c>
    </row>
    <row r="155" spans="1:65" s="2" customFormat="1" ht="14.45" customHeight="1">
      <c r="A155" s="32"/>
      <c r="B155" s="149"/>
      <c r="C155" s="150" t="s">
        <v>315</v>
      </c>
      <c r="D155" s="150" t="s">
        <v>204</v>
      </c>
      <c r="E155" s="151" t="s">
        <v>902</v>
      </c>
      <c r="F155" s="152" t="s">
        <v>704</v>
      </c>
      <c r="G155" s="153" t="s">
        <v>276</v>
      </c>
      <c r="H155" s="154">
        <v>1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39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208</v>
      </c>
      <c r="AT155" s="162" t="s">
        <v>204</v>
      </c>
      <c r="AU155" s="162" t="s">
        <v>84</v>
      </c>
      <c r="AY155" s="17" t="s">
        <v>202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84</v>
      </c>
      <c r="BK155" s="163">
        <f t="shared" si="19"/>
        <v>0</v>
      </c>
      <c r="BL155" s="17" t="s">
        <v>208</v>
      </c>
      <c r="BM155" s="162" t="s">
        <v>453</v>
      </c>
    </row>
    <row r="156" spans="1:65" s="2" customFormat="1" ht="14.45" customHeight="1">
      <c r="A156" s="32"/>
      <c r="B156" s="149"/>
      <c r="C156" s="150" t="s">
        <v>319</v>
      </c>
      <c r="D156" s="150" t="s">
        <v>204</v>
      </c>
      <c r="E156" s="151" t="s">
        <v>903</v>
      </c>
      <c r="F156" s="152" t="s">
        <v>706</v>
      </c>
      <c r="G156" s="153" t="s">
        <v>276</v>
      </c>
      <c r="H156" s="154">
        <v>1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84</v>
      </c>
      <c r="AY156" s="17" t="s">
        <v>202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84</v>
      </c>
      <c r="BK156" s="163">
        <f t="shared" si="19"/>
        <v>0</v>
      </c>
      <c r="BL156" s="17" t="s">
        <v>208</v>
      </c>
      <c r="BM156" s="162" t="s">
        <v>456</v>
      </c>
    </row>
    <row r="157" spans="1:65" s="2" customFormat="1" ht="14.45" customHeight="1">
      <c r="A157" s="32"/>
      <c r="B157" s="149"/>
      <c r="C157" s="150" t="s">
        <v>328</v>
      </c>
      <c r="D157" s="150" t="s">
        <v>204</v>
      </c>
      <c r="E157" s="151" t="s">
        <v>904</v>
      </c>
      <c r="F157" s="152" t="s">
        <v>708</v>
      </c>
      <c r="G157" s="153" t="s">
        <v>276</v>
      </c>
      <c r="H157" s="154">
        <v>3</v>
      </c>
      <c r="I157" s="155"/>
      <c r="J157" s="156">
        <f t="shared" si="10"/>
        <v>0</v>
      </c>
      <c r="K157" s="157"/>
      <c r="L157" s="33"/>
      <c r="M157" s="158" t="s">
        <v>1</v>
      </c>
      <c r="N157" s="159" t="s">
        <v>39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208</v>
      </c>
      <c r="AT157" s="162" t="s">
        <v>204</v>
      </c>
      <c r="AU157" s="162" t="s">
        <v>84</v>
      </c>
      <c r="AY157" s="17" t="s">
        <v>202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84</v>
      </c>
      <c r="BK157" s="163">
        <f t="shared" si="19"/>
        <v>0</v>
      </c>
      <c r="BL157" s="17" t="s">
        <v>208</v>
      </c>
      <c r="BM157" s="162" t="s">
        <v>459</v>
      </c>
    </row>
    <row r="158" spans="1:65" s="2" customFormat="1" ht="14.45" customHeight="1">
      <c r="A158" s="32"/>
      <c r="B158" s="149"/>
      <c r="C158" s="150" t="s">
        <v>332</v>
      </c>
      <c r="D158" s="150" t="s">
        <v>204</v>
      </c>
      <c r="E158" s="151" t="s">
        <v>905</v>
      </c>
      <c r="F158" s="152" t="s">
        <v>710</v>
      </c>
      <c r="G158" s="153" t="s">
        <v>276</v>
      </c>
      <c r="H158" s="154">
        <v>1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39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208</v>
      </c>
      <c r="AT158" s="162" t="s">
        <v>204</v>
      </c>
      <c r="AU158" s="162" t="s">
        <v>84</v>
      </c>
      <c r="AY158" s="17" t="s">
        <v>202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84</v>
      </c>
      <c r="BK158" s="163">
        <f t="shared" si="19"/>
        <v>0</v>
      </c>
      <c r="BL158" s="17" t="s">
        <v>208</v>
      </c>
      <c r="BM158" s="162" t="s">
        <v>462</v>
      </c>
    </row>
    <row r="159" spans="1:65" s="2" customFormat="1" ht="14.45" customHeight="1">
      <c r="A159" s="32"/>
      <c r="B159" s="149"/>
      <c r="C159" s="150" t="s">
        <v>338</v>
      </c>
      <c r="D159" s="150" t="s">
        <v>204</v>
      </c>
      <c r="E159" s="151" t="s">
        <v>906</v>
      </c>
      <c r="F159" s="152" t="s">
        <v>712</v>
      </c>
      <c r="G159" s="153" t="s">
        <v>276</v>
      </c>
      <c r="H159" s="154">
        <v>1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39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208</v>
      </c>
      <c r="AT159" s="162" t="s">
        <v>204</v>
      </c>
      <c r="AU159" s="162" t="s">
        <v>84</v>
      </c>
      <c r="AY159" s="17" t="s">
        <v>202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84</v>
      </c>
      <c r="BK159" s="163">
        <f t="shared" si="19"/>
        <v>0</v>
      </c>
      <c r="BL159" s="17" t="s">
        <v>208</v>
      </c>
      <c r="BM159" s="162" t="s">
        <v>465</v>
      </c>
    </row>
    <row r="160" spans="1:65" s="2" customFormat="1" ht="24.2" customHeight="1">
      <c r="A160" s="32"/>
      <c r="B160" s="149"/>
      <c r="C160" s="150" t="s">
        <v>324</v>
      </c>
      <c r="D160" s="150" t="s">
        <v>204</v>
      </c>
      <c r="E160" s="151" t="s">
        <v>907</v>
      </c>
      <c r="F160" s="152" t="s">
        <v>714</v>
      </c>
      <c r="G160" s="153" t="s">
        <v>276</v>
      </c>
      <c r="H160" s="154">
        <v>1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39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208</v>
      </c>
      <c r="AT160" s="162" t="s">
        <v>204</v>
      </c>
      <c r="AU160" s="162" t="s">
        <v>84</v>
      </c>
      <c r="AY160" s="17" t="s">
        <v>202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84</v>
      </c>
      <c r="BK160" s="163">
        <f t="shared" si="19"/>
        <v>0</v>
      </c>
      <c r="BL160" s="17" t="s">
        <v>208</v>
      </c>
      <c r="BM160" s="162" t="s">
        <v>469</v>
      </c>
    </row>
    <row r="161" spans="1:65" s="2" customFormat="1" ht="14.45" customHeight="1">
      <c r="A161" s="32"/>
      <c r="B161" s="149"/>
      <c r="C161" s="150" t="s">
        <v>424</v>
      </c>
      <c r="D161" s="150" t="s">
        <v>204</v>
      </c>
      <c r="E161" s="151" t="s">
        <v>908</v>
      </c>
      <c r="F161" s="152" t="s">
        <v>716</v>
      </c>
      <c r="G161" s="153" t="s">
        <v>276</v>
      </c>
      <c r="H161" s="154">
        <v>2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39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208</v>
      </c>
      <c r="AT161" s="162" t="s">
        <v>204</v>
      </c>
      <c r="AU161" s="162" t="s">
        <v>84</v>
      </c>
      <c r="AY161" s="17" t="s">
        <v>202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84</v>
      </c>
      <c r="BK161" s="163">
        <f t="shared" si="19"/>
        <v>0</v>
      </c>
      <c r="BL161" s="17" t="s">
        <v>208</v>
      </c>
      <c r="BM161" s="162" t="s">
        <v>472</v>
      </c>
    </row>
    <row r="162" spans="1:65" s="2" customFormat="1" ht="14.45" customHeight="1">
      <c r="A162" s="32"/>
      <c r="B162" s="149"/>
      <c r="C162" s="150" t="s">
        <v>466</v>
      </c>
      <c r="D162" s="150" t="s">
        <v>204</v>
      </c>
      <c r="E162" s="151" t="s">
        <v>909</v>
      </c>
      <c r="F162" s="152" t="s">
        <v>718</v>
      </c>
      <c r="G162" s="153" t="s">
        <v>276</v>
      </c>
      <c r="H162" s="154">
        <v>2</v>
      </c>
      <c r="I162" s="155"/>
      <c r="J162" s="156">
        <f t="shared" si="10"/>
        <v>0</v>
      </c>
      <c r="K162" s="157"/>
      <c r="L162" s="33"/>
      <c r="M162" s="158" t="s">
        <v>1</v>
      </c>
      <c r="N162" s="159" t="s">
        <v>39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208</v>
      </c>
      <c r="AT162" s="162" t="s">
        <v>204</v>
      </c>
      <c r="AU162" s="162" t="s">
        <v>84</v>
      </c>
      <c r="AY162" s="17" t="s">
        <v>202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84</v>
      </c>
      <c r="BK162" s="163">
        <f t="shared" si="19"/>
        <v>0</v>
      </c>
      <c r="BL162" s="17" t="s">
        <v>208</v>
      </c>
      <c r="BM162" s="162" t="s">
        <v>476</v>
      </c>
    </row>
    <row r="163" spans="1:65" s="2" customFormat="1" ht="14.45" customHeight="1">
      <c r="A163" s="32"/>
      <c r="B163" s="149"/>
      <c r="C163" s="150" t="s">
        <v>428</v>
      </c>
      <c r="D163" s="150" t="s">
        <v>204</v>
      </c>
      <c r="E163" s="151" t="s">
        <v>910</v>
      </c>
      <c r="F163" s="152" t="s">
        <v>720</v>
      </c>
      <c r="G163" s="153" t="s">
        <v>276</v>
      </c>
      <c r="H163" s="154">
        <v>2</v>
      </c>
      <c r="I163" s="155"/>
      <c r="J163" s="156">
        <f t="shared" si="1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84</v>
      </c>
      <c r="AY163" s="17" t="s">
        <v>202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84</v>
      </c>
      <c r="BK163" s="163">
        <f t="shared" si="19"/>
        <v>0</v>
      </c>
      <c r="BL163" s="17" t="s">
        <v>208</v>
      </c>
      <c r="BM163" s="162" t="s">
        <v>479</v>
      </c>
    </row>
    <row r="164" spans="1:65" s="2" customFormat="1" ht="14.45" customHeight="1">
      <c r="A164" s="32"/>
      <c r="B164" s="149"/>
      <c r="C164" s="150" t="s">
        <v>473</v>
      </c>
      <c r="D164" s="150" t="s">
        <v>204</v>
      </c>
      <c r="E164" s="151" t="s">
        <v>837</v>
      </c>
      <c r="F164" s="152" t="s">
        <v>722</v>
      </c>
      <c r="G164" s="153" t="s">
        <v>276</v>
      </c>
      <c r="H164" s="154">
        <v>5</v>
      </c>
      <c r="I164" s="155"/>
      <c r="J164" s="156">
        <f t="shared" si="10"/>
        <v>0</v>
      </c>
      <c r="K164" s="157"/>
      <c r="L164" s="33"/>
      <c r="M164" s="158" t="s">
        <v>1</v>
      </c>
      <c r="N164" s="159" t="s">
        <v>39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208</v>
      </c>
      <c r="AT164" s="162" t="s">
        <v>204</v>
      </c>
      <c r="AU164" s="162" t="s">
        <v>84</v>
      </c>
      <c r="AY164" s="17" t="s">
        <v>202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84</v>
      </c>
      <c r="BK164" s="163">
        <f t="shared" si="19"/>
        <v>0</v>
      </c>
      <c r="BL164" s="17" t="s">
        <v>208</v>
      </c>
      <c r="BM164" s="162" t="s">
        <v>483</v>
      </c>
    </row>
    <row r="165" spans="1:65" s="2" customFormat="1" ht="14.45" customHeight="1">
      <c r="A165" s="32"/>
      <c r="B165" s="149"/>
      <c r="C165" s="150" t="s">
        <v>431</v>
      </c>
      <c r="D165" s="150" t="s">
        <v>204</v>
      </c>
      <c r="E165" s="151" t="s">
        <v>723</v>
      </c>
      <c r="F165" s="152" t="s">
        <v>724</v>
      </c>
      <c r="G165" s="153" t="s">
        <v>276</v>
      </c>
      <c r="H165" s="154">
        <v>5</v>
      </c>
      <c r="I165" s="155"/>
      <c r="J165" s="156">
        <f t="shared" si="10"/>
        <v>0</v>
      </c>
      <c r="K165" s="157"/>
      <c r="L165" s="33"/>
      <c r="M165" s="158" t="s">
        <v>1</v>
      </c>
      <c r="N165" s="159" t="s">
        <v>39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208</v>
      </c>
      <c r="AT165" s="162" t="s">
        <v>204</v>
      </c>
      <c r="AU165" s="162" t="s">
        <v>84</v>
      </c>
      <c r="AY165" s="17" t="s">
        <v>202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84</v>
      </c>
      <c r="BK165" s="163">
        <f t="shared" si="19"/>
        <v>0</v>
      </c>
      <c r="BL165" s="17" t="s">
        <v>208</v>
      </c>
      <c r="BM165" s="162" t="s">
        <v>486</v>
      </c>
    </row>
    <row r="166" spans="1:65" s="2" customFormat="1" ht="24.2" customHeight="1">
      <c r="A166" s="32"/>
      <c r="B166" s="149"/>
      <c r="C166" s="150" t="s">
        <v>480</v>
      </c>
      <c r="D166" s="150" t="s">
        <v>204</v>
      </c>
      <c r="E166" s="151" t="s">
        <v>729</v>
      </c>
      <c r="F166" s="152" t="s">
        <v>730</v>
      </c>
      <c r="G166" s="153" t="s">
        <v>276</v>
      </c>
      <c r="H166" s="154">
        <v>1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39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208</v>
      </c>
      <c r="AT166" s="162" t="s">
        <v>204</v>
      </c>
      <c r="AU166" s="162" t="s">
        <v>84</v>
      </c>
      <c r="AY166" s="17" t="s">
        <v>202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84</v>
      </c>
      <c r="BK166" s="163">
        <f t="shared" si="19"/>
        <v>0</v>
      </c>
      <c r="BL166" s="17" t="s">
        <v>208</v>
      </c>
      <c r="BM166" s="162" t="s">
        <v>490</v>
      </c>
    </row>
    <row r="167" spans="1:65" s="2" customFormat="1" ht="14.45" customHeight="1">
      <c r="A167" s="32"/>
      <c r="B167" s="149"/>
      <c r="C167" s="150" t="s">
        <v>434</v>
      </c>
      <c r="D167" s="150" t="s">
        <v>204</v>
      </c>
      <c r="E167" s="151" t="s">
        <v>731</v>
      </c>
      <c r="F167" s="152" t="s">
        <v>732</v>
      </c>
      <c r="G167" s="153" t="s">
        <v>276</v>
      </c>
      <c r="H167" s="154">
        <v>4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39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208</v>
      </c>
      <c r="AT167" s="162" t="s">
        <v>204</v>
      </c>
      <c r="AU167" s="162" t="s">
        <v>84</v>
      </c>
      <c r="AY167" s="17" t="s">
        <v>202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84</v>
      </c>
      <c r="BK167" s="163">
        <f t="shared" si="19"/>
        <v>0</v>
      </c>
      <c r="BL167" s="17" t="s">
        <v>208</v>
      </c>
      <c r="BM167" s="162" t="s">
        <v>493</v>
      </c>
    </row>
    <row r="168" spans="1:65" s="2" customFormat="1" ht="14.45" customHeight="1">
      <c r="A168" s="32"/>
      <c r="B168" s="149"/>
      <c r="C168" s="150" t="s">
        <v>487</v>
      </c>
      <c r="D168" s="150" t="s">
        <v>204</v>
      </c>
      <c r="E168" s="151" t="s">
        <v>911</v>
      </c>
      <c r="F168" s="152" t="s">
        <v>734</v>
      </c>
      <c r="G168" s="153" t="s">
        <v>276</v>
      </c>
      <c r="H168" s="154">
        <v>25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39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208</v>
      </c>
      <c r="AT168" s="162" t="s">
        <v>204</v>
      </c>
      <c r="AU168" s="162" t="s">
        <v>84</v>
      </c>
      <c r="AY168" s="17" t="s">
        <v>202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84</v>
      </c>
      <c r="BK168" s="163">
        <f t="shared" si="19"/>
        <v>0</v>
      </c>
      <c r="BL168" s="17" t="s">
        <v>208</v>
      </c>
      <c r="BM168" s="162" t="s">
        <v>497</v>
      </c>
    </row>
    <row r="169" spans="1:65" s="2" customFormat="1" ht="14.45" customHeight="1">
      <c r="A169" s="32"/>
      <c r="B169" s="149"/>
      <c r="C169" s="150" t="s">
        <v>437</v>
      </c>
      <c r="D169" s="150" t="s">
        <v>204</v>
      </c>
      <c r="E169" s="151" t="s">
        <v>912</v>
      </c>
      <c r="F169" s="152" t="s">
        <v>736</v>
      </c>
      <c r="G169" s="153" t="s">
        <v>276</v>
      </c>
      <c r="H169" s="154">
        <v>25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39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208</v>
      </c>
      <c r="AT169" s="162" t="s">
        <v>204</v>
      </c>
      <c r="AU169" s="162" t="s">
        <v>84</v>
      </c>
      <c r="AY169" s="17" t="s">
        <v>202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84</v>
      </c>
      <c r="BK169" s="163">
        <f t="shared" si="19"/>
        <v>0</v>
      </c>
      <c r="BL169" s="17" t="s">
        <v>208</v>
      </c>
      <c r="BM169" s="162" t="s">
        <v>499</v>
      </c>
    </row>
    <row r="170" spans="1:65" s="2" customFormat="1" ht="14.45" customHeight="1">
      <c r="A170" s="32"/>
      <c r="B170" s="149"/>
      <c r="C170" s="150" t="s">
        <v>494</v>
      </c>
      <c r="D170" s="150" t="s">
        <v>204</v>
      </c>
      <c r="E170" s="151" t="s">
        <v>913</v>
      </c>
      <c r="F170" s="152" t="s">
        <v>738</v>
      </c>
      <c r="G170" s="153" t="s">
        <v>276</v>
      </c>
      <c r="H170" s="154">
        <v>25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39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208</v>
      </c>
      <c r="AT170" s="162" t="s">
        <v>204</v>
      </c>
      <c r="AU170" s="162" t="s">
        <v>84</v>
      </c>
      <c r="AY170" s="17" t="s">
        <v>202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84</v>
      </c>
      <c r="BK170" s="163">
        <f t="shared" si="19"/>
        <v>0</v>
      </c>
      <c r="BL170" s="17" t="s">
        <v>208</v>
      </c>
      <c r="BM170" s="162" t="s">
        <v>506</v>
      </c>
    </row>
    <row r="171" spans="1:65" s="2" customFormat="1" ht="14.45" customHeight="1">
      <c r="A171" s="32"/>
      <c r="B171" s="149"/>
      <c r="C171" s="150" t="s">
        <v>440</v>
      </c>
      <c r="D171" s="150" t="s">
        <v>204</v>
      </c>
      <c r="E171" s="151" t="s">
        <v>914</v>
      </c>
      <c r="F171" s="152" t="s">
        <v>741</v>
      </c>
      <c r="G171" s="153" t="s">
        <v>276</v>
      </c>
      <c r="H171" s="154">
        <v>374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39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208</v>
      </c>
      <c r="AT171" s="162" t="s">
        <v>204</v>
      </c>
      <c r="AU171" s="162" t="s">
        <v>84</v>
      </c>
      <c r="AY171" s="17" t="s">
        <v>202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84</v>
      </c>
      <c r="BK171" s="163">
        <f t="shared" si="19"/>
        <v>0</v>
      </c>
      <c r="BL171" s="17" t="s">
        <v>208</v>
      </c>
      <c r="BM171" s="162" t="s">
        <v>509</v>
      </c>
    </row>
    <row r="172" spans="1:65" s="2" customFormat="1" ht="24.2" customHeight="1">
      <c r="A172" s="32"/>
      <c r="B172" s="149"/>
      <c r="C172" s="150" t="s">
        <v>502</v>
      </c>
      <c r="D172" s="150" t="s">
        <v>204</v>
      </c>
      <c r="E172" s="151" t="s">
        <v>915</v>
      </c>
      <c r="F172" s="152" t="s">
        <v>745</v>
      </c>
      <c r="G172" s="153" t="s">
        <v>276</v>
      </c>
      <c r="H172" s="154">
        <v>25</v>
      </c>
      <c r="I172" s="155"/>
      <c r="J172" s="156">
        <f t="shared" si="10"/>
        <v>0</v>
      </c>
      <c r="K172" s="157"/>
      <c r="L172" s="33"/>
      <c r="M172" s="158" t="s">
        <v>1</v>
      </c>
      <c r="N172" s="159" t="s">
        <v>39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208</v>
      </c>
      <c r="AT172" s="162" t="s">
        <v>204</v>
      </c>
      <c r="AU172" s="162" t="s">
        <v>84</v>
      </c>
      <c r="AY172" s="17" t="s">
        <v>202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84</v>
      </c>
      <c r="BK172" s="163">
        <f t="shared" si="19"/>
        <v>0</v>
      </c>
      <c r="BL172" s="17" t="s">
        <v>208</v>
      </c>
      <c r="BM172" s="162" t="s">
        <v>739</v>
      </c>
    </row>
    <row r="173" spans="1:65" s="2" customFormat="1" ht="14.45" customHeight="1">
      <c r="A173" s="32"/>
      <c r="B173" s="149"/>
      <c r="C173" s="150" t="s">
        <v>443</v>
      </c>
      <c r="D173" s="150" t="s">
        <v>204</v>
      </c>
      <c r="E173" s="151" t="s">
        <v>916</v>
      </c>
      <c r="F173" s="152" t="s">
        <v>748</v>
      </c>
      <c r="G173" s="153" t="s">
        <v>276</v>
      </c>
      <c r="H173" s="154">
        <v>25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39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208</v>
      </c>
      <c r="AT173" s="162" t="s">
        <v>204</v>
      </c>
      <c r="AU173" s="162" t="s">
        <v>84</v>
      </c>
      <c r="AY173" s="17" t="s">
        <v>202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84</v>
      </c>
      <c r="BK173" s="163">
        <f t="shared" si="19"/>
        <v>0</v>
      </c>
      <c r="BL173" s="17" t="s">
        <v>208</v>
      </c>
      <c r="BM173" s="162" t="s">
        <v>742</v>
      </c>
    </row>
    <row r="174" spans="1:65" s="2" customFormat="1" ht="14.45" customHeight="1">
      <c r="A174" s="32"/>
      <c r="B174" s="149"/>
      <c r="C174" s="150" t="s">
        <v>743</v>
      </c>
      <c r="D174" s="150" t="s">
        <v>204</v>
      </c>
      <c r="E174" s="151" t="s">
        <v>758</v>
      </c>
      <c r="F174" s="152" t="s">
        <v>752</v>
      </c>
      <c r="G174" s="153" t="s">
        <v>276</v>
      </c>
      <c r="H174" s="154">
        <v>4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39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208</v>
      </c>
      <c r="AT174" s="162" t="s">
        <v>204</v>
      </c>
      <c r="AU174" s="162" t="s">
        <v>84</v>
      </c>
      <c r="AY174" s="17" t="s">
        <v>202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84</v>
      </c>
      <c r="BK174" s="163">
        <f t="shared" si="19"/>
        <v>0</v>
      </c>
      <c r="BL174" s="17" t="s">
        <v>208</v>
      </c>
      <c r="BM174" s="162" t="s">
        <v>746</v>
      </c>
    </row>
    <row r="175" spans="1:65" s="2" customFormat="1" ht="24.2" customHeight="1">
      <c r="A175" s="32"/>
      <c r="B175" s="149"/>
      <c r="C175" s="150" t="s">
        <v>446</v>
      </c>
      <c r="D175" s="150" t="s">
        <v>204</v>
      </c>
      <c r="E175" s="151" t="s">
        <v>917</v>
      </c>
      <c r="F175" s="152" t="s">
        <v>755</v>
      </c>
      <c r="G175" s="153" t="s">
        <v>276</v>
      </c>
      <c r="H175" s="154">
        <v>1</v>
      </c>
      <c r="I175" s="155"/>
      <c r="J175" s="156">
        <f t="shared" si="10"/>
        <v>0</v>
      </c>
      <c r="K175" s="157"/>
      <c r="L175" s="33"/>
      <c r="M175" s="158" t="s">
        <v>1</v>
      </c>
      <c r="N175" s="159" t="s">
        <v>39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208</v>
      </c>
      <c r="AT175" s="162" t="s">
        <v>204</v>
      </c>
      <c r="AU175" s="162" t="s">
        <v>84</v>
      </c>
      <c r="AY175" s="17" t="s">
        <v>202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84</v>
      </c>
      <c r="BK175" s="163">
        <f t="shared" si="19"/>
        <v>0</v>
      </c>
      <c r="BL175" s="17" t="s">
        <v>208</v>
      </c>
      <c r="BM175" s="162" t="s">
        <v>749</v>
      </c>
    </row>
    <row r="176" spans="1:65" s="12" customFormat="1" ht="22.9" customHeight="1">
      <c r="B176" s="136"/>
      <c r="D176" s="137" t="s">
        <v>72</v>
      </c>
      <c r="E176" s="147" t="s">
        <v>336</v>
      </c>
      <c r="F176" s="147" t="s">
        <v>337</v>
      </c>
      <c r="I176" s="139"/>
      <c r="J176" s="148">
        <f>BK176</f>
        <v>0</v>
      </c>
      <c r="L176" s="136"/>
      <c r="M176" s="141"/>
      <c r="N176" s="142"/>
      <c r="O176" s="142"/>
      <c r="P176" s="143">
        <f>P177</f>
        <v>0</v>
      </c>
      <c r="Q176" s="142"/>
      <c r="R176" s="143">
        <f>R177</f>
        <v>0</v>
      </c>
      <c r="S176" s="142"/>
      <c r="T176" s="144">
        <f>T177</f>
        <v>0</v>
      </c>
      <c r="AR176" s="137" t="s">
        <v>80</v>
      </c>
      <c r="AT176" s="145" t="s">
        <v>72</v>
      </c>
      <c r="AU176" s="145" t="s">
        <v>80</v>
      </c>
      <c r="AY176" s="137" t="s">
        <v>202</v>
      </c>
      <c r="BK176" s="146">
        <f>BK177</f>
        <v>0</v>
      </c>
    </row>
    <row r="177" spans="1:65" s="2" customFormat="1" ht="14.45" customHeight="1">
      <c r="A177" s="32"/>
      <c r="B177" s="149"/>
      <c r="C177" s="150" t="s">
        <v>750</v>
      </c>
      <c r="D177" s="150" t="s">
        <v>204</v>
      </c>
      <c r="E177" s="151" t="s">
        <v>761</v>
      </c>
      <c r="F177" s="152" t="s">
        <v>762</v>
      </c>
      <c r="G177" s="153" t="s">
        <v>618</v>
      </c>
      <c r="H177" s="154">
        <v>34.996000000000002</v>
      </c>
      <c r="I177" s="155"/>
      <c r="J177" s="156">
        <f>ROUND(I177*H177,2)</f>
        <v>0</v>
      </c>
      <c r="K177" s="157"/>
      <c r="L177" s="33"/>
      <c r="M177" s="158" t="s">
        <v>1</v>
      </c>
      <c r="N177" s="159" t="s">
        <v>39</v>
      </c>
      <c r="O177" s="58"/>
      <c r="P177" s="160">
        <f>O177*H177</f>
        <v>0</v>
      </c>
      <c r="Q177" s="160">
        <v>0</v>
      </c>
      <c r="R177" s="160">
        <f>Q177*H177</f>
        <v>0</v>
      </c>
      <c r="S177" s="160">
        <v>0</v>
      </c>
      <c r="T177" s="161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208</v>
      </c>
      <c r="AT177" s="162" t="s">
        <v>204</v>
      </c>
      <c r="AU177" s="162" t="s">
        <v>84</v>
      </c>
      <c r="AY177" s="17" t="s">
        <v>202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7" t="s">
        <v>84</v>
      </c>
      <c r="BK177" s="163">
        <f>ROUND(I177*H177,2)</f>
        <v>0</v>
      </c>
      <c r="BL177" s="17" t="s">
        <v>208</v>
      </c>
      <c r="BM177" s="162" t="s">
        <v>918</v>
      </c>
    </row>
    <row r="178" spans="1:65" s="12" customFormat="1" ht="25.9" customHeight="1">
      <c r="B178" s="136"/>
      <c r="D178" s="137" t="s">
        <v>72</v>
      </c>
      <c r="E178" s="138" t="s">
        <v>86</v>
      </c>
      <c r="F178" s="138" t="s">
        <v>539</v>
      </c>
      <c r="I178" s="139"/>
      <c r="J178" s="140">
        <f>BK178</f>
        <v>0</v>
      </c>
      <c r="L178" s="136"/>
      <c r="M178" s="141"/>
      <c r="N178" s="142"/>
      <c r="O178" s="142"/>
      <c r="P178" s="143">
        <f>P179+P191+P195</f>
        <v>0</v>
      </c>
      <c r="Q178" s="142"/>
      <c r="R178" s="143">
        <f>R179+R191+R195</f>
        <v>0</v>
      </c>
      <c r="S178" s="142"/>
      <c r="T178" s="144">
        <f>T179+T191+T195</f>
        <v>0</v>
      </c>
      <c r="AR178" s="137" t="s">
        <v>80</v>
      </c>
      <c r="AT178" s="145" t="s">
        <v>72</v>
      </c>
      <c r="AU178" s="145" t="s">
        <v>73</v>
      </c>
      <c r="AY178" s="137" t="s">
        <v>202</v>
      </c>
      <c r="BK178" s="146">
        <f>BK179+BK191+BK195</f>
        <v>0</v>
      </c>
    </row>
    <row r="179" spans="1:65" s="12" customFormat="1" ht="22.9" customHeight="1">
      <c r="B179" s="136"/>
      <c r="D179" s="137" t="s">
        <v>72</v>
      </c>
      <c r="E179" s="147" t="s">
        <v>273</v>
      </c>
      <c r="F179" s="147" t="s">
        <v>764</v>
      </c>
      <c r="I179" s="139"/>
      <c r="J179" s="148">
        <f>BK179</f>
        <v>0</v>
      </c>
      <c r="L179" s="136"/>
      <c r="M179" s="141"/>
      <c r="N179" s="142"/>
      <c r="O179" s="142"/>
      <c r="P179" s="143">
        <f>SUM(P180:P190)</f>
        <v>0</v>
      </c>
      <c r="Q179" s="142"/>
      <c r="R179" s="143">
        <f>SUM(R180:R190)</f>
        <v>0</v>
      </c>
      <c r="S179" s="142"/>
      <c r="T179" s="144">
        <f>SUM(T180:T190)</f>
        <v>0</v>
      </c>
      <c r="AR179" s="137" t="s">
        <v>216</v>
      </c>
      <c r="AT179" s="145" t="s">
        <v>72</v>
      </c>
      <c r="AU179" s="145" t="s">
        <v>80</v>
      </c>
      <c r="AY179" s="137" t="s">
        <v>202</v>
      </c>
      <c r="BK179" s="146">
        <f>SUM(BK180:BK190)</f>
        <v>0</v>
      </c>
    </row>
    <row r="180" spans="1:65" s="2" customFormat="1" ht="14.45" customHeight="1">
      <c r="A180" s="32"/>
      <c r="B180" s="149"/>
      <c r="C180" s="150" t="s">
        <v>449</v>
      </c>
      <c r="D180" s="150" t="s">
        <v>204</v>
      </c>
      <c r="E180" s="151" t="s">
        <v>919</v>
      </c>
      <c r="F180" s="152" t="s">
        <v>767</v>
      </c>
      <c r="G180" s="153" t="s">
        <v>276</v>
      </c>
      <c r="H180" s="154">
        <v>1</v>
      </c>
      <c r="I180" s="155"/>
      <c r="J180" s="156">
        <f t="shared" ref="J180:J190" si="20">ROUND(I180*H180,2)</f>
        <v>0</v>
      </c>
      <c r="K180" s="157"/>
      <c r="L180" s="33"/>
      <c r="M180" s="158" t="s">
        <v>1</v>
      </c>
      <c r="N180" s="159" t="s">
        <v>39</v>
      </c>
      <c r="O180" s="58"/>
      <c r="P180" s="160">
        <f t="shared" ref="P180:P190" si="21">O180*H180</f>
        <v>0</v>
      </c>
      <c r="Q180" s="160">
        <v>0</v>
      </c>
      <c r="R180" s="160">
        <f t="shared" ref="R180:R190" si="22">Q180*H180</f>
        <v>0</v>
      </c>
      <c r="S180" s="160">
        <v>0</v>
      </c>
      <c r="T180" s="161">
        <f t="shared" ref="T180:T190" si="23"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479</v>
      </c>
      <c r="AT180" s="162" t="s">
        <v>204</v>
      </c>
      <c r="AU180" s="162" t="s">
        <v>84</v>
      </c>
      <c r="AY180" s="17" t="s">
        <v>202</v>
      </c>
      <c r="BE180" s="163">
        <f t="shared" ref="BE180:BE190" si="24">IF(N180="základná",J180,0)</f>
        <v>0</v>
      </c>
      <c r="BF180" s="163">
        <f t="shared" ref="BF180:BF190" si="25">IF(N180="znížená",J180,0)</f>
        <v>0</v>
      </c>
      <c r="BG180" s="163">
        <f t="shared" ref="BG180:BG190" si="26">IF(N180="zákl. prenesená",J180,0)</f>
        <v>0</v>
      </c>
      <c r="BH180" s="163">
        <f t="shared" ref="BH180:BH190" si="27">IF(N180="zníž. prenesená",J180,0)</f>
        <v>0</v>
      </c>
      <c r="BI180" s="163">
        <f t="shared" ref="BI180:BI190" si="28">IF(N180="nulová",J180,0)</f>
        <v>0</v>
      </c>
      <c r="BJ180" s="17" t="s">
        <v>84</v>
      </c>
      <c r="BK180" s="163">
        <f t="shared" ref="BK180:BK190" si="29">ROUND(I180*H180,2)</f>
        <v>0</v>
      </c>
      <c r="BL180" s="17" t="s">
        <v>479</v>
      </c>
      <c r="BM180" s="162" t="s">
        <v>753</v>
      </c>
    </row>
    <row r="181" spans="1:65" s="2" customFormat="1" ht="14.45" customHeight="1">
      <c r="A181" s="32"/>
      <c r="B181" s="149"/>
      <c r="C181" s="150" t="s">
        <v>757</v>
      </c>
      <c r="D181" s="150" t="s">
        <v>204</v>
      </c>
      <c r="E181" s="151" t="s">
        <v>920</v>
      </c>
      <c r="F181" s="152" t="s">
        <v>770</v>
      </c>
      <c r="G181" s="153" t="s">
        <v>276</v>
      </c>
      <c r="H181" s="154">
        <v>1</v>
      </c>
      <c r="I181" s="155"/>
      <c r="J181" s="156">
        <f t="shared" si="20"/>
        <v>0</v>
      </c>
      <c r="K181" s="157"/>
      <c r="L181" s="33"/>
      <c r="M181" s="158" t="s">
        <v>1</v>
      </c>
      <c r="N181" s="159" t="s">
        <v>39</v>
      </c>
      <c r="O181" s="58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479</v>
      </c>
      <c r="AT181" s="162" t="s">
        <v>204</v>
      </c>
      <c r="AU181" s="162" t="s">
        <v>84</v>
      </c>
      <c r="AY181" s="17" t="s">
        <v>202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7" t="s">
        <v>84</v>
      </c>
      <c r="BK181" s="163">
        <f t="shared" si="29"/>
        <v>0</v>
      </c>
      <c r="BL181" s="17" t="s">
        <v>479</v>
      </c>
      <c r="BM181" s="162" t="s">
        <v>756</v>
      </c>
    </row>
    <row r="182" spans="1:65" s="2" customFormat="1" ht="14.45" customHeight="1">
      <c r="A182" s="32"/>
      <c r="B182" s="149"/>
      <c r="C182" s="150" t="s">
        <v>453</v>
      </c>
      <c r="D182" s="150" t="s">
        <v>204</v>
      </c>
      <c r="E182" s="151" t="s">
        <v>921</v>
      </c>
      <c r="F182" s="152" t="s">
        <v>774</v>
      </c>
      <c r="G182" s="153" t="s">
        <v>276</v>
      </c>
      <c r="H182" s="154">
        <v>1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39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479</v>
      </c>
      <c r="AT182" s="162" t="s">
        <v>204</v>
      </c>
      <c r="AU182" s="162" t="s">
        <v>84</v>
      </c>
      <c r="AY182" s="17" t="s">
        <v>202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84</v>
      </c>
      <c r="BK182" s="163">
        <f t="shared" si="29"/>
        <v>0</v>
      </c>
      <c r="BL182" s="17" t="s">
        <v>479</v>
      </c>
      <c r="BM182" s="162" t="s">
        <v>760</v>
      </c>
    </row>
    <row r="183" spans="1:65" s="2" customFormat="1" ht="14.45" customHeight="1">
      <c r="A183" s="32"/>
      <c r="B183" s="149"/>
      <c r="C183" s="150" t="s">
        <v>765</v>
      </c>
      <c r="D183" s="150" t="s">
        <v>204</v>
      </c>
      <c r="E183" s="151" t="s">
        <v>922</v>
      </c>
      <c r="F183" s="152" t="s">
        <v>777</v>
      </c>
      <c r="G183" s="153" t="s">
        <v>276</v>
      </c>
      <c r="H183" s="154">
        <v>1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39</v>
      </c>
      <c r="O183" s="58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479</v>
      </c>
      <c r="AT183" s="162" t="s">
        <v>204</v>
      </c>
      <c r="AU183" s="162" t="s">
        <v>84</v>
      </c>
      <c r="AY183" s="17" t="s">
        <v>202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84</v>
      </c>
      <c r="BK183" s="163">
        <f t="shared" si="29"/>
        <v>0</v>
      </c>
      <c r="BL183" s="17" t="s">
        <v>479</v>
      </c>
      <c r="BM183" s="162" t="s">
        <v>768</v>
      </c>
    </row>
    <row r="184" spans="1:65" s="2" customFormat="1" ht="14.45" customHeight="1">
      <c r="A184" s="32"/>
      <c r="B184" s="149"/>
      <c r="C184" s="150" t="s">
        <v>456</v>
      </c>
      <c r="D184" s="150" t="s">
        <v>204</v>
      </c>
      <c r="E184" s="151" t="s">
        <v>805</v>
      </c>
      <c r="F184" s="152" t="s">
        <v>781</v>
      </c>
      <c r="G184" s="153" t="s">
        <v>276</v>
      </c>
      <c r="H184" s="154">
        <v>1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39</v>
      </c>
      <c r="O184" s="58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479</v>
      </c>
      <c r="AT184" s="162" t="s">
        <v>204</v>
      </c>
      <c r="AU184" s="162" t="s">
        <v>84</v>
      </c>
      <c r="AY184" s="17" t="s">
        <v>202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84</v>
      </c>
      <c r="BK184" s="163">
        <f t="shared" si="29"/>
        <v>0</v>
      </c>
      <c r="BL184" s="17" t="s">
        <v>479</v>
      </c>
      <c r="BM184" s="162" t="s">
        <v>771</v>
      </c>
    </row>
    <row r="185" spans="1:65" s="2" customFormat="1" ht="14.45" customHeight="1">
      <c r="A185" s="32"/>
      <c r="B185" s="149"/>
      <c r="C185" s="150" t="s">
        <v>772</v>
      </c>
      <c r="D185" s="150" t="s">
        <v>204</v>
      </c>
      <c r="E185" s="151" t="s">
        <v>923</v>
      </c>
      <c r="F185" s="152" t="s">
        <v>784</v>
      </c>
      <c r="G185" s="153" t="s">
        <v>276</v>
      </c>
      <c r="H185" s="154">
        <v>1</v>
      </c>
      <c r="I185" s="155"/>
      <c r="J185" s="156">
        <f t="shared" si="20"/>
        <v>0</v>
      </c>
      <c r="K185" s="157"/>
      <c r="L185" s="33"/>
      <c r="M185" s="158" t="s">
        <v>1</v>
      </c>
      <c r="N185" s="159" t="s">
        <v>39</v>
      </c>
      <c r="O185" s="58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479</v>
      </c>
      <c r="AT185" s="162" t="s">
        <v>204</v>
      </c>
      <c r="AU185" s="162" t="s">
        <v>84</v>
      </c>
      <c r="AY185" s="17" t="s">
        <v>202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84</v>
      </c>
      <c r="BK185" s="163">
        <f t="shared" si="29"/>
        <v>0</v>
      </c>
      <c r="BL185" s="17" t="s">
        <v>479</v>
      </c>
      <c r="BM185" s="162" t="s">
        <v>775</v>
      </c>
    </row>
    <row r="186" spans="1:65" s="2" customFormat="1" ht="14.45" customHeight="1">
      <c r="A186" s="32"/>
      <c r="B186" s="149"/>
      <c r="C186" s="150" t="s">
        <v>459</v>
      </c>
      <c r="D186" s="150" t="s">
        <v>204</v>
      </c>
      <c r="E186" s="151" t="s">
        <v>924</v>
      </c>
      <c r="F186" s="152" t="s">
        <v>788</v>
      </c>
      <c r="G186" s="153" t="s">
        <v>276</v>
      </c>
      <c r="H186" s="154">
        <v>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39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479</v>
      </c>
      <c r="AT186" s="162" t="s">
        <v>204</v>
      </c>
      <c r="AU186" s="162" t="s">
        <v>84</v>
      </c>
      <c r="AY186" s="17" t="s">
        <v>202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84</v>
      </c>
      <c r="BK186" s="163">
        <f t="shared" si="29"/>
        <v>0</v>
      </c>
      <c r="BL186" s="17" t="s">
        <v>479</v>
      </c>
      <c r="BM186" s="162" t="s">
        <v>778</v>
      </c>
    </row>
    <row r="187" spans="1:65" s="2" customFormat="1" ht="14.45" customHeight="1">
      <c r="A187" s="32"/>
      <c r="B187" s="149"/>
      <c r="C187" s="150" t="s">
        <v>779</v>
      </c>
      <c r="D187" s="150" t="s">
        <v>204</v>
      </c>
      <c r="E187" s="151" t="s">
        <v>925</v>
      </c>
      <c r="F187" s="152" t="s">
        <v>791</v>
      </c>
      <c r="G187" s="153" t="s">
        <v>276</v>
      </c>
      <c r="H187" s="154">
        <v>1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39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479</v>
      </c>
      <c r="AT187" s="162" t="s">
        <v>204</v>
      </c>
      <c r="AU187" s="162" t="s">
        <v>84</v>
      </c>
      <c r="AY187" s="17" t="s">
        <v>202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84</v>
      </c>
      <c r="BK187" s="163">
        <f t="shared" si="29"/>
        <v>0</v>
      </c>
      <c r="BL187" s="17" t="s">
        <v>479</v>
      </c>
      <c r="BM187" s="162" t="s">
        <v>782</v>
      </c>
    </row>
    <row r="188" spans="1:65" s="2" customFormat="1" ht="14.45" customHeight="1">
      <c r="A188" s="32"/>
      <c r="B188" s="149"/>
      <c r="C188" s="150" t="s">
        <v>462</v>
      </c>
      <c r="D188" s="150" t="s">
        <v>204</v>
      </c>
      <c r="E188" s="151" t="s">
        <v>809</v>
      </c>
      <c r="F188" s="152" t="s">
        <v>795</v>
      </c>
      <c r="G188" s="153" t="s">
        <v>276</v>
      </c>
      <c r="H188" s="154">
        <v>1</v>
      </c>
      <c r="I188" s="155"/>
      <c r="J188" s="156">
        <f t="shared" si="20"/>
        <v>0</v>
      </c>
      <c r="K188" s="157"/>
      <c r="L188" s="33"/>
      <c r="M188" s="158" t="s">
        <v>1</v>
      </c>
      <c r="N188" s="159" t="s">
        <v>39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479</v>
      </c>
      <c r="AT188" s="162" t="s">
        <v>204</v>
      </c>
      <c r="AU188" s="162" t="s">
        <v>84</v>
      </c>
      <c r="AY188" s="17" t="s">
        <v>202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84</v>
      </c>
      <c r="BK188" s="163">
        <f t="shared" si="29"/>
        <v>0</v>
      </c>
      <c r="BL188" s="17" t="s">
        <v>479</v>
      </c>
      <c r="BM188" s="162" t="s">
        <v>785</v>
      </c>
    </row>
    <row r="189" spans="1:65" s="2" customFormat="1" ht="14.45" customHeight="1">
      <c r="A189" s="32"/>
      <c r="B189" s="149"/>
      <c r="C189" s="150" t="s">
        <v>786</v>
      </c>
      <c r="D189" s="150" t="s">
        <v>204</v>
      </c>
      <c r="E189" s="151" t="s">
        <v>926</v>
      </c>
      <c r="F189" s="152" t="s">
        <v>798</v>
      </c>
      <c r="G189" s="153" t="s">
        <v>276</v>
      </c>
      <c r="H189" s="154">
        <v>1</v>
      </c>
      <c r="I189" s="155"/>
      <c r="J189" s="156">
        <f t="shared" si="20"/>
        <v>0</v>
      </c>
      <c r="K189" s="157"/>
      <c r="L189" s="33"/>
      <c r="M189" s="158" t="s">
        <v>1</v>
      </c>
      <c r="N189" s="159" t="s">
        <v>39</v>
      </c>
      <c r="O189" s="58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479</v>
      </c>
      <c r="AT189" s="162" t="s">
        <v>204</v>
      </c>
      <c r="AU189" s="162" t="s">
        <v>84</v>
      </c>
      <c r="AY189" s="17" t="s">
        <v>202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7" t="s">
        <v>84</v>
      </c>
      <c r="BK189" s="163">
        <f t="shared" si="29"/>
        <v>0</v>
      </c>
      <c r="BL189" s="17" t="s">
        <v>479</v>
      </c>
      <c r="BM189" s="162" t="s">
        <v>789</v>
      </c>
    </row>
    <row r="190" spans="1:65" s="2" customFormat="1" ht="14.45" customHeight="1">
      <c r="A190" s="32"/>
      <c r="B190" s="149"/>
      <c r="C190" s="150" t="s">
        <v>465</v>
      </c>
      <c r="D190" s="150" t="s">
        <v>204</v>
      </c>
      <c r="E190" s="151" t="s">
        <v>927</v>
      </c>
      <c r="F190" s="152" t="s">
        <v>802</v>
      </c>
      <c r="G190" s="153" t="s">
        <v>276</v>
      </c>
      <c r="H190" s="154">
        <v>1</v>
      </c>
      <c r="I190" s="155"/>
      <c r="J190" s="156">
        <f t="shared" si="20"/>
        <v>0</v>
      </c>
      <c r="K190" s="157"/>
      <c r="L190" s="33"/>
      <c r="M190" s="158" t="s">
        <v>1</v>
      </c>
      <c r="N190" s="159" t="s">
        <v>39</v>
      </c>
      <c r="O190" s="58"/>
      <c r="P190" s="160">
        <f t="shared" si="21"/>
        <v>0</v>
      </c>
      <c r="Q190" s="160">
        <v>0</v>
      </c>
      <c r="R190" s="160">
        <f t="shared" si="22"/>
        <v>0</v>
      </c>
      <c r="S190" s="160">
        <v>0</v>
      </c>
      <c r="T190" s="161">
        <f t="shared" si="2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479</v>
      </c>
      <c r="AT190" s="162" t="s">
        <v>204</v>
      </c>
      <c r="AU190" s="162" t="s">
        <v>84</v>
      </c>
      <c r="AY190" s="17" t="s">
        <v>202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7" t="s">
        <v>84</v>
      </c>
      <c r="BK190" s="163">
        <f t="shared" si="29"/>
        <v>0</v>
      </c>
      <c r="BL190" s="17" t="s">
        <v>479</v>
      </c>
      <c r="BM190" s="162" t="s">
        <v>792</v>
      </c>
    </row>
    <row r="191" spans="1:65" s="12" customFormat="1" ht="22.9" customHeight="1">
      <c r="B191" s="136"/>
      <c r="D191" s="137" t="s">
        <v>72</v>
      </c>
      <c r="E191" s="147" t="s">
        <v>540</v>
      </c>
      <c r="F191" s="147" t="s">
        <v>541</v>
      </c>
      <c r="I191" s="139"/>
      <c r="J191" s="148">
        <f>BK191</f>
        <v>0</v>
      </c>
      <c r="L191" s="136"/>
      <c r="M191" s="141"/>
      <c r="N191" s="142"/>
      <c r="O191" s="142"/>
      <c r="P191" s="143">
        <f>SUM(P192:P194)</f>
        <v>0</v>
      </c>
      <c r="Q191" s="142"/>
      <c r="R191" s="143">
        <f>SUM(R192:R194)</f>
        <v>0</v>
      </c>
      <c r="S191" s="142"/>
      <c r="T191" s="144">
        <f>SUM(T192:T194)</f>
        <v>0</v>
      </c>
      <c r="AR191" s="137" t="s">
        <v>216</v>
      </c>
      <c r="AT191" s="145" t="s">
        <v>72</v>
      </c>
      <c r="AU191" s="145" t="s">
        <v>80</v>
      </c>
      <c r="AY191" s="137" t="s">
        <v>202</v>
      </c>
      <c r="BK191" s="146">
        <f>SUM(BK192:BK194)</f>
        <v>0</v>
      </c>
    </row>
    <row r="192" spans="1:65" s="2" customFormat="1" ht="14.45" customHeight="1">
      <c r="A192" s="32"/>
      <c r="B192" s="149"/>
      <c r="C192" s="150" t="s">
        <v>793</v>
      </c>
      <c r="D192" s="150" t="s">
        <v>204</v>
      </c>
      <c r="E192" s="151" t="s">
        <v>928</v>
      </c>
      <c r="F192" s="152" t="s">
        <v>817</v>
      </c>
      <c r="G192" s="153" t="s">
        <v>276</v>
      </c>
      <c r="H192" s="154">
        <v>8</v>
      </c>
      <c r="I192" s="155"/>
      <c r="J192" s="156">
        <f>ROUND(I192*H192,2)</f>
        <v>0</v>
      </c>
      <c r="K192" s="157"/>
      <c r="L192" s="33"/>
      <c r="M192" s="158" t="s">
        <v>1</v>
      </c>
      <c r="N192" s="159" t="s">
        <v>39</v>
      </c>
      <c r="O192" s="58"/>
      <c r="P192" s="160">
        <f>O192*H192</f>
        <v>0</v>
      </c>
      <c r="Q192" s="160">
        <v>0</v>
      </c>
      <c r="R192" s="160">
        <f>Q192*H192</f>
        <v>0</v>
      </c>
      <c r="S192" s="160">
        <v>0</v>
      </c>
      <c r="T192" s="16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479</v>
      </c>
      <c r="AT192" s="162" t="s">
        <v>204</v>
      </c>
      <c r="AU192" s="162" t="s">
        <v>84</v>
      </c>
      <c r="AY192" s="17" t="s">
        <v>202</v>
      </c>
      <c r="BE192" s="163">
        <f>IF(N192="základná",J192,0)</f>
        <v>0</v>
      </c>
      <c r="BF192" s="163">
        <f>IF(N192="znížená",J192,0)</f>
        <v>0</v>
      </c>
      <c r="BG192" s="163">
        <f>IF(N192="zákl. prenesená",J192,0)</f>
        <v>0</v>
      </c>
      <c r="BH192" s="163">
        <f>IF(N192="zníž. prenesená",J192,0)</f>
        <v>0</v>
      </c>
      <c r="BI192" s="163">
        <f>IF(N192="nulová",J192,0)</f>
        <v>0</v>
      </c>
      <c r="BJ192" s="17" t="s">
        <v>84</v>
      </c>
      <c r="BK192" s="163">
        <f>ROUND(I192*H192,2)</f>
        <v>0</v>
      </c>
      <c r="BL192" s="17" t="s">
        <v>479</v>
      </c>
      <c r="BM192" s="162" t="s">
        <v>796</v>
      </c>
    </row>
    <row r="193" spans="1:65" s="2" customFormat="1" ht="14.45" customHeight="1">
      <c r="A193" s="32"/>
      <c r="B193" s="149"/>
      <c r="C193" s="150" t="s">
        <v>469</v>
      </c>
      <c r="D193" s="150" t="s">
        <v>204</v>
      </c>
      <c r="E193" s="151" t="s">
        <v>819</v>
      </c>
      <c r="F193" s="152" t="s">
        <v>820</v>
      </c>
      <c r="G193" s="153" t="s">
        <v>276</v>
      </c>
      <c r="H193" s="154">
        <v>0.25</v>
      </c>
      <c r="I193" s="155"/>
      <c r="J193" s="156">
        <f>ROUND(I193*H193,2)</f>
        <v>0</v>
      </c>
      <c r="K193" s="157"/>
      <c r="L193" s="33"/>
      <c r="M193" s="158" t="s">
        <v>1</v>
      </c>
      <c r="N193" s="159" t="s">
        <v>39</v>
      </c>
      <c r="O193" s="58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479</v>
      </c>
      <c r="AT193" s="162" t="s">
        <v>204</v>
      </c>
      <c r="AU193" s="162" t="s">
        <v>84</v>
      </c>
      <c r="AY193" s="17" t="s">
        <v>202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7" t="s">
        <v>84</v>
      </c>
      <c r="BK193" s="163">
        <f>ROUND(I193*H193,2)</f>
        <v>0</v>
      </c>
      <c r="BL193" s="17" t="s">
        <v>479</v>
      </c>
      <c r="BM193" s="162" t="s">
        <v>799</v>
      </c>
    </row>
    <row r="194" spans="1:65" s="2" customFormat="1" ht="14.45" customHeight="1">
      <c r="A194" s="32"/>
      <c r="B194" s="149"/>
      <c r="C194" s="150" t="s">
        <v>800</v>
      </c>
      <c r="D194" s="150" t="s">
        <v>204</v>
      </c>
      <c r="E194" s="151" t="s">
        <v>823</v>
      </c>
      <c r="F194" s="152" t="s">
        <v>824</v>
      </c>
      <c r="G194" s="153" t="s">
        <v>276</v>
      </c>
      <c r="H194" s="154">
        <v>0.25</v>
      </c>
      <c r="I194" s="155"/>
      <c r="J194" s="156">
        <f>ROUND(I194*H194,2)</f>
        <v>0</v>
      </c>
      <c r="K194" s="157"/>
      <c r="L194" s="33"/>
      <c r="M194" s="158" t="s">
        <v>1</v>
      </c>
      <c r="N194" s="159" t="s">
        <v>39</v>
      </c>
      <c r="O194" s="58"/>
      <c r="P194" s="160">
        <f>O194*H194</f>
        <v>0</v>
      </c>
      <c r="Q194" s="160">
        <v>0</v>
      </c>
      <c r="R194" s="160">
        <f>Q194*H194</f>
        <v>0</v>
      </c>
      <c r="S194" s="160">
        <v>0</v>
      </c>
      <c r="T194" s="161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479</v>
      </c>
      <c r="AT194" s="162" t="s">
        <v>204</v>
      </c>
      <c r="AU194" s="162" t="s">
        <v>84</v>
      </c>
      <c r="AY194" s="17" t="s">
        <v>202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7" t="s">
        <v>84</v>
      </c>
      <c r="BK194" s="163">
        <f>ROUND(I194*H194,2)</f>
        <v>0</v>
      </c>
      <c r="BL194" s="17" t="s">
        <v>479</v>
      </c>
      <c r="BM194" s="162" t="s">
        <v>803</v>
      </c>
    </row>
    <row r="195" spans="1:65" s="12" customFormat="1" ht="22.9" customHeight="1">
      <c r="B195" s="136"/>
      <c r="D195" s="137" t="s">
        <v>72</v>
      </c>
      <c r="E195" s="147" t="s">
        <v>386</v>
      </c>
      <c r="F195" s="147" t="s">
        <v>387</v>
      </c>
      <c r="I195" s="139"/>
      <c r="J195" s="148">
        <f>BK195</f>
        <v>0</v>
      </c>
      <c r="L195" s="136"/>
      <c r="M195" s="141"/>
      <c r="N195" s="142"/>
      <c r="O195" s="142"/>
      <c r="P195" s="143">
        <f>P196</f>
        <v>0</v>
      </c>
      <c r="Q195" s="142"/>
      <c r="R195" s="143">
        <f>R196</f>
        <v>0</v>
      </c>
      <c r="S195" s="142"/>
      <c r="T195" s="144">
        <f>T196</f>
        <v>0</v>
      </c>
      <c r="AR195" s="137" t="s">
        <v>225</v>
      </c>
      <c r="AT195" s="145" t="s">
        <v>72</v>
      </c>
      <c r="AU195" s="145" t="s">
        <v>80</v>
      </c>
      <c r="AY195" s="137" t="s">
        <v>202</v>
      </c>
      <c r="BK195" s="146">
        <f>BK196</f>
        <v>0</v>
      </c>
    </row>
    <row r="196" spans="1:65" s="2" customFormat="1" ht="24.2" customHeight="1">
      <c r="A196" s="32"/>
      <c r="B196" s="149"/>
      <c r="C196" s="150" t="s">
        <v>472</v>
      </c>
      <c r="D196" s="150" t="s">
        <v>204</v>
      </c>
      <c r="E196" s="151" t="s">
        <v>825</v>
      </c>
      <c r="F196" s="152" t="s">
        <v>826</v>
      </c>
      <c r="G196" s="153" t="s">
        <v>276</v>
      </c>
      <c r="H196" s="154">
        <v>1</v>
      </c>
      <c r="I196" s="155"/>
      <c r="J196" s="156">
        <f>ROUND(I196*H196,2)</f>
        <v>0</v>
      </c>
      <c r="K196" s="157"/>
      <c r="L196" s="33"/>
      <c r="M196" s="192" t="s">
        <v>1</v>
      </c>
      <c r="N196" s="193" t="s">
        <v>39</v>
      </c>
      <c r="O196" s="194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208</v>
      </c>
      <c r="AT196" s="162" t="s">
        <v>204</v>
      </c>
      <c r="AU196" s="162" t="s">
        <v>84</v>
      </c>
      <c r="AY196" s="17" t="s">
        <v>202</v>
      </c>
      <c r="BE196" s="163">
        <f>IF(N196="základná",J196,0)</f>
        <v>0</v>
      </c>
      <c r="BF196" s="163">
        <f>IF(N196="znížená",J196,0)</f>
        <v>0</v>
      </c>
      <c r="BG196" s="163">
        <f>IF(N196="zákl. prenesená",J196,0)</f>
        <v>0</v>
      </c>
      <c r="BH196" s="163">
        <f>IF(N196="zníž. prenesená",J196,0)</f>
        <v>0</v>
      </c>
      <c r="BI196" s="163">
        <f>IF(N196="nulová",J196,0)</f>
        <v>0</v>
      </c>
      <c r="BJ196" s="17" t="s">
        <v>84</v>
      </c>
      <c r="BK196" s="163">
        <f>ROUND(I196*H196,2)</f>
        <v>0</v>
      </c>
      <c r="BL196" s="17" t="s">
        <v>208</v>
      </c>
      <c r="BM196" s="162" t="s">
        <v>807</v>
      </c>
    </row>
    <row r="197" spans="1:65" s="2" customFormat="1" ht="6.95" customHeight="1">
      <c r="A197" s="32"/>
      <c r="B197" s="47"/>
      <c r="C197" s="48"/>
      <c r="D197" s="48"/>
      <c r="E197" s="48"/>
      <c r="F197" s="48"/>
      <c r="G197" s="48"/>
      <c r="H197" s="48"/>
      <c r="I197" s="48"/>
      <c r="J197" s="48"/>
      <c r="K197" s="48"/>
      <c r="L197" s="33"/>
      <c r="M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</row>
  </sheetData>
  <autoFilter ref="C127:K196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66" workbookViewId="0">
      <selection activeCell="X92" sqref="X9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117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847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380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25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847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ZS - Zariadenie staveniska, ...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348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4.95" customHeight="1">
      <c r="B100" s="117"/>
      <c r="D100" s="118" t="s">
        <v>381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188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59" t="str">
        <f>E7</f>
        <v>Vodozádržné opatrenia v meste Nemšová - ZŠ Janka Palu 2</v>
      </c>
      <c r="F110" s="260"/>
      <c r="G110" s="260"/>
      <c r="H110" s="260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174</v>
      </c>
      <c r="L111" s="20"/>
    </row>
    <row r="112" spans="1:47" s="2" customFormat="1" ht="23.25" customHeight="1">
      <c r="A112" s="32"/>
      <c r="B112" s="33"/>
      <c r="C112" s="32"/>
      <c r="D112" s="32"/>
      <c r="E112" s="259" t="s">
        <v>847</v>
      </c>
      <c r="F112" s="261"/>
      <c r="G112" s="261"/>
      <c r="H112" s="261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342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1" t="str">
        <f>E11</f>
        <v>ZS - Zariadenie staveniska, ...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Mesto Nemšová</v>
      </c>
      <c r="G116" s="32"/>
      <c r="H116" s="32"/>
      <c r="I116" s="27" t="s">
        <v>21</v>
      </c>
      <c r="J116" s="55" t="str">
        <f>IF(J14="","",J14)</f>
        <v>1. 8. 2020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23</v>
      </c>
      <c r="D118" s="32"/>
      <c r="E118" s="32"/>
      <c r="F118" s="25" t="str">
        <f>E17</f>
        <v>Mesto Nemšová</v>
      </c>
      <c r="G118" s="32"/>
      <c r="H118" s="32"/>
      <c r="I118" s="27" t="s">
        <v>28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 t="str">
        <f>IF(E20="","",E20)</f>
        <v>Vyplň údaj</v>
      </c>
      <c r="G119" s="32"/>
      <c r="H119" s="32"/>
      <c r="I119" s="27" t="s">
        <v>31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189</v>
      </c>
      <c r="D121" s="128" t="s">
        <v>58</v>
      </c>
      <c r="E121" s="128" t="s">
        <v>54</v>
      </c>
      <c r="F121" s="128" t="s">
        <v>55</v>
      </c>
      <c r="G121" s="128" t="s">
        <v>190</v>
      </c>
      <c r="H121" s="128" t="s">
        <v>191</v>
      </c>
      <c r="I121" s="128" t="s">
        <v>192</v>
      </c>
      <c r="J121" s="129" t="s">
        <v>179</v>
      </c>
      <c r="K121" s="130" t="s">
        <v>193</v>
      </c>
      <c r="L121" s="131"/>
      <c r="M121" s="62" t="s">
        <v>1</v>
      </c>
      <c r="N121" s="63" t="s">
        <v>37</v>
      </c>
      <c r="O121" s="63" t="s">
        <v>194</v>
      </c>
      <c r="P121" s="63" t="s">
        <v>195</v>
      </c>
      <c r="Q121" s="63" t="s">
        <v>196</v>
      </c>
      <c r="R121" s="63" t="s">
        <v>197</v>
      </c>
      <c r="S121" s="63" t="s">
        <v>198</v>
      </c>
      <c r="T121" s="64" t="s">
        <v>199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180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181</v>
      </c>
      <c r="BK122" s="135">
        <f>BK123+BK125</f>
        <v>0</v>
      </c>
    </row>
    <row r="123" spans="1:65" s="12" customFormat="1" ht="25.9" customHeight="1">
      <c r="B123" s="136"/>
      <c r="D123" s="137" t="s">
        <v>72</v>
      </c>
      <c r="E123" s="138" t="s">
        <v>371</v>
      </c>
      <c r="F123" s="138" t="s">
        <v>372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208</v>
      </c>
      <c r="AT123" s="145" t="s">
        <v>72</v>
      </c>
      <c r="AU123" s="145" t="s">
        <v>73</v>
      </c>
      <c r="AY123" s="137" t="s">
        <v>202</v>
      </c>
      <c r="BK123" s="146">
        <f>BK124</f>
        <v>0</v>
      </c>
    </row>
    <row r="124" spans="1:65" s="2" customFormat="1" ht="37.9" customHeight="1">
      <c r="A124" s="32"/>
      <c r="B124" s="149"/>
      <c r="C124" s="150" t="s">
        <v>80</v>
      </c>
      <c r="D124" s="150" t="s">
        <v>204</v>
      </c>
      <c r="E124" s="151" t="s">
        <v>382</v>
      </c>
      <c r="F124" s="152" t="s">
        <v>383</v>
      </c>
      <c r="G124" s="153" t="s">
        <v>375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39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384</v>
      </c>
      <c r="AT124" s="162" t="s">
        <v>204</v>
      </c>
      <c r="AU124" s="162" t="s">
        <v>80</v>
      </c>
      <c r="AY124" s="17" t="s">
        <v>202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84</v>
      </c>
      <c r="BK124" s="163">
        <f>ROUND(I124*H124,2)</f>
        <v>0</v>
      </c>
      <c r="BL124" s="17" t="s">
        <v>384</v>
      </c>
      <c r="BM124" s="162" t="s">
        <v>385</v>
      </c>
    </row>
    <row r="125" spans="1:65" s="12" customFormat="1" ht="25.9" customHeight="1">
      <c r="B125" s="136"/>
      <c r="D125" s="137" t="s">
        <v>72</v>
      </c>
      <c r="E125" s="138" t="s">
        <v>386</v>
      </c>
      <c r="F125" s="138" t="s">
        <v>387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225</v>
      </c>
      <c r="AT125" s="145" t="s">
        <v>72</v>
      </c>
      <c r="AU125" s="145" t="s">
        <v>73</v>
      </c>
      <c r="AY125" s="137" t="s">
        <v>202</v>
      </c>
      <c r="BK125" s="146">
        <f>SUM(BK126:BK129)</f>
        <v>0</v>
      </c>
    </row>
    <row r="126" spans="1:65" s="2" customFormat="1" ht="14.45" customHeight="1">
      <c r="A126" s="32"/>
      <c r="B126" s="149"/>
      <c r="C126" s="150" t="s">
        <v>84</v>
      </c>
      <c r="D126" s="150" t="s">
        <v>204</v>
      </c>
      <c r="E126" s="151" t="s">
        <v>388</v>
      </c>
      <c r="F126" s="152" t="s">
        <v>389</v>
      </c>
      <c r="G126" s="153" t="s">
        <v>390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391</v>
      </c>
      <c r="AT126" s="162" t="s">
        <v>204</v>
      </c>
      <c r="AU126" s="162" t="s">
        <v>80</v>
      </c>
      <c r="AY126" s="17" t="s">
        <v>202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84</v>
      </c>
      <c r="BK126" s="163">
        <f>ROUND(I126*H126,2)</f>
        <v>0</v>
      </c>
      <c r="BL126" s="17" t="s">
        <v>391</v>
      </c>
      <c r="BM126" s="162" t="s">
        <v>392</v>
      </c>
    </row>
    <row r="127" spans="1:65" s="2" customFormat="1" ht="24.2" customHeight="1">
      <c r="A127" s="32"/>
      <c r="B127" s="149"/>
      <c r="C127" s="150" t="s">
        <v>216</v>
      </c>
      <c r="D127" s="150" t="s">
        <v>204</v>
      </c>
      <c r="E127" s="151" t="s">
        <v>393</v>
      </c>
      <c r="F127" s="152" t="s">
        <v>394</v>
      </c>
      <c r="G127" s="153" t="s">
        <v>390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391</v>
      </c>
      <c r="AT127" s="162" t="s">
        <v>204</v>
      </c>
      <c r="AU127" s="162" t="s">
        <v>80</v>
      </c>
      <c r="AY127" s="17" t="s">
        <v>202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84</v>
      </c>
      <c r="BK127" s="163">
        <f>ROUND(I127*H127,2)</f>
        <v>0</v>
      </c>
      <c r="BL127" s="17" t="s">
        <v>391</v>
      </c>
      <c r="BM127" s="162" t="s">
        <v>395</v>
      </c>
    </row>
    <row r="128" spans="1:65" s="2" customFormat="1" ht="37.9" customHeight="1">
      <c r="A128" s="32"/>
      <c r="B128" s="149"/>
      <c r="C128" s="150" t="s">
        <v>208</v>
      </c>
      <c r="D128" s="150" t="s">
        <v>204</v>
      </c>
      <c r="E128" s="151" t="s">
        <v>396</v>
      </c>
      <c r="F128" s="152" t="s">
        <v>397</v>
      </c>
      <c r="G128" s="153" t="s">
        <v>398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39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391</v>
      </c>
      <c r="AT128" s="162" t="s">
        <v>204</v>
      </c>
      <c r="AU128" s="162" t="s">
        <v>80</v>
      </c>
      <c r="AY128" s="17" t="s">
        <v>202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84</v>
      </c>
      <c r="BK128" s="163">
        <f>ROUND(I128*H128,2)</f>
        <v>0</v>
      </c>
      <c r="BL128" s="17" t="s">
        <v>391</v>
      </c>
      <c r="BM128" s="162" t="s">
        <v>399</v>
      </c>
    </row>
    <row r="129" spans="1:65" s="2" customFormat="1" ht="24.2" customHeight="1">
      <c r="A129" s="32"/>
      <c r="B129" s="149"/>
      <c r="C129" s="150" t="s">
        <v>225</v>
      </c>
      <c r="D129" s="150" t="s">
        <v>204</v>
      </c>
      <c r="E129" s="151" t="s">
        <v>400</v>
      </c>
      <c r="F129" s="152" t="s">
        <v>401</v>
      </c>
      <c r="G129" s="153" t="s">
        <v>390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39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391</v>
      </c>
      <c r="AT129" s="162" t="s">
        <v>204</v>
      </c>
      <c r="AU129" s="162" t="s">
        <v>80</v>
      </c>
      <c r="AY129" s="17" t="s">
        <v>202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84</v>
      </c>
      <c r="BK129" s="163">
        <f>ROUND(I129*H129,2)</f>
        <v>0</v>
      </c>
      <c r="BL129" s="17" t="s">
        <v>391</v>
      </c>
      <c r="BM129" s="162" t="s">
        <v>402</v>
      </c>
    </row>
    <row r="130" spans="1:65" s="2" customFormat="1" ht="6.95" customHeight="1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topLeftCell="A123" workbookViewId="0">
      <selection activeCell="W179" sqref="W17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122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929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930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344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345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ROUND((SUM(BE126:BE173)),  2)</f>
        <v>0</v>
      </c>
      <c r="G35" s="32"/>
      <c r="H35" s="32"/>
      <c r="I35" s="105">
        <v>0.2</v>
      </c>
      <c r="J35" s="104">
        <f>ROUND(((SUM(BE126:BE173))*I35),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ROUND((SUM(BF126:BF173)),  2)</f>
        <v>0</v>
      </c>
      <c r="G36" s="32"/>
      <c r="H36" s="32"/>
      <c r="I36" s="105">
        <v>0.2</v>
      </c>
      <c r="J36" s="104">
        <f>ROUND(((SUM(BF126:BF173))*I36),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ROUND((SUM(BG126:BG173)),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ROUND((SUM(BH126:BH173)),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ROUND((SUM(BI126:BI173)),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929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 04.1 - Zberné systémy na zadržiavanie zrážkovej vody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47" s="10" customFormat="1" ht="19.899999999999999" customHeight="1">
      <c r="B100" s="121"/>
      <c r="D100" s="122" t="s">
        <v>183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47" s="10" customFormat="1" ht="19.899999999999999" customHeight="1">
      <c r="B101" s="121"/>
      <c r="D101" s="122" t="s">
        <v>184</v>
      </c>
      <c r="E101" s="123"/>
      <c r="F101" s="123"/>
      <c r="G101" s="123"/>
      <c r="H101" s="123"/>
      <c r="I101" s="123"/>
      <c r="J101" s="124">
        <f>J143</f>
        <v>0</v>
      </c>
      <c r="L101" s="121"/>
    </row>
    <row r="102" spans="1:47" s="10" customFormat="1" ht="19.899999999999999" customHeight="1">
      <c r="B102" s="121"/>
      <c r="D102" s="122" t="s">
        <v>405</v>
      </c>
      <c r="E102" s="123"/>
      <c r="F102" s="123"/>
      <c r="G102" s="123"/>
      <c r="H102" s="123"/>
      <c r="I102" s="123"/>
      <c r="J102" s="124">
        <f>J145</f>
        <v>0</v>
      </c>
      <c r="L102" s="121"/>
    </row>
    <row r="103" spans="1:47" s="10" customFormat="1" ht="19.899999999999999" customHeight="1">
      <c r="B103" s="121"/>
      <c r="D103" s="122" t="s">
        <v>187</v>
      </c>
      <c r="E103" s="123"/>
      <c r="F103" s="123"/>
      <c r="G103" s="123"/>
      <c r="H103" s="123"/>
      <c r="I103" s="123"/>
      <c r="J103" s="124">
        <f>J169</f>
        <v>0</v>
      </c>
      <c r="L103" s="121"/>
    </row>
    <row r="104" spans="1:47" s="9" customFormat="1" ht="24.95" customHeight="1">
      <c r="B104" s="117"/>
      <c r="D104" s="118" t="s">
        <v>406</v>
      </c>
      <c r="E104" s="119"/>
      <c r="F104" s="119"/>
      <c r="G104" s="119"/>
      <c r="H104" s="119"/>
      <c r="I104" s="119"/>
      <c r="J104" s="120">
        <f>J171</f>
        <v>0</v>
      </c>
      <c r="L104" s="117"/>
    </row>
    <row r="105" spans="1:47" s="2" customFormat="1" ht="21.7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6.95" customHeight="1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6.95" customHeight="1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4.95" customHeight="1">
      <c r="A111" s="32"/>
      <c r="B111" s="33"/>
      <c r="C111" s="21" t="s">
        <v>188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>
      <c r="A113" s="32"/>
      <c r="B113" s="33"/>
      <c r="C113" s="27" t="s">
        <v>15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>
      <c r="A114" s="32"/>
      <c r="B114" s="33"/>
      <c r="C114" s="32"/>
      <c r="D114" s="32"/>
      <c r="E114" s="259" t="str">
        <f>E7</f>
        <v>Vodozádržné opatrenia v meste Nemšová - ZŠ Janka Palu 2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>
      <c r="B115" s="20"/>
      <c r="C115" s="27" t="s">
        <v>174</v>
      </c>
      <c r="L115" s="20"/>
    </row>
    <row r="116" spans="1:63" s="2" customFormat="1" ht="23.25" customHeight="1">
      <c r="A116" s="32"/>
      <c r="B116" s="33"/>
      <c r="C116" s="32"/>
      <c r="D116" s="32"/>
      <c r="E116" s="259" t="s">
        <v>929</v>
      </c>
      <c r="F116" s="261"/>
      <c r="G116" s="261"/>
      <c r="H116" s="261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342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2"/>
      <c r="D118" s="32"/>
      <c r="E118" s="241" t="str">
        <f>E11</f>
        <v>SO 04.1 - Zberné systémy na zadržiavanie zrážkovej vody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7" t="s">
        <v>19</v>
      </c>
      <c r="D120" s="32"/>
      <c r="E120" s="32"/>
      <c r="F120" s="25" t="str">
        <f>F14</f>
        <v>Mesto Nemšová</v>
      </c>
      <c r="G120" s="32"/>
      <c r="H120" s="32"/>
      <c r="I120" s="27" t="s">
        <v>21</v>
      </c>
      <c r="J120" s="55" t="str">
        <f>IF(J14="","",J14)</f>
        <v>1. 8. 2020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23</v>
      </c>
      <c r="D122" s="32"/>
      <c r="E122" s="32"/>
      <c r="F122" s="25" t="str">
        <f>E17</f>
        <v>Mesto Nemšová</v>
      </c>
      <c r="G122" s="32"/>
      <c r="H122" s="32"/>
      <c r="I122" s="27" t="s">
        <v>28</v>
      </c>
      <c r="J122" s="30" t="str">
        <f>E23</f>
        <v>Ing. Miloslav Remiš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7" customHeight="1">
      <c r="A123" s="32"/>
      <c r="B123" s="33"/>
      <c r="C123" s="27" t="s">
        <v>26</v>
      </c>
      <c r="D123" s="32"/>
      <c r="E123" s="32"/>
      <c r="F123" s="25" t="str">
        <f>IF(E20="","",E20)</f>
        <v>Vyplň údaj</v>
      </c>
      <c r="G123" s="32"/>
      <c r="H123" s="32"/>
      <c r="I123" s="27" t="s">
        <v>31</v>
      </c>
      <c r="J123" s="30" t="str">
        <f>E26</f>
        <v>Bc. Miroslav Šeliga, Ing. Juraj Barčiak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25"/>
      <c r="B125" s="126"/>
      <c r="C125" s="127" t="s">
        <v>189</v>
      </c>
      <c r="D125" s="128" t="s">
        <v>58</v>
      </c>
      <c r="E125" s="128" t="s">
        <v>54</v>
      </c>
      <c r="F125" s="128" t="s">
        <v>55</v>
      </c>
      <c r="G125" s="128" t="s">
        <v>190</v>
      </c>
      <c r="H125" s="128" t="s">
        <v>191</v>
      </c>
      <c r="I125" s="128" t="s">
        <v>192</v>
      </c>
      <c r="J125" s="129" t="s">
        <v>179</v>
      </c>
      <c r="K125" s="130" t="s">
        <v>193</v>
      </c>
      <c r="L125" s="131"/>
      <c r="M125" s="62" t="s">
        <v>1</v>
      </c>
      <c r="N125" s="63" t="s">
        <v>37</v>
      </c>
      <c r="O125" s="63" t="s">
        <v>194</v>
      </c>
      <c r="P125" s="63" t="s">
        <v>195</v>
      </c>
      <c r="Q125" s="63" t="s">
        <v>196</v>
      </c>
      <c r="R125" s="63" t="s">
        <v>197</v>
      </c>
      <c r="S125" s="63" t="s">
        <v>198</v>
      </c>
      <c r="T125" s="64" t="s">
        <v>199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>
      <c r="A126" s="32"/>
      <c r="B126" s="33"/>
      <c r="C126" s="69" t="s">
        <v>180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P127+P171</f>
        <v>0</v>
      </c>
      <c r="Q126" s="66"/>
      <c r="R126" s="133">
        <f>R127+R171</f>
        <v>0</v>
      </c>
      <c r="S126" s="66"/>
      <c r="T126" s="134">
        <f>T127+T171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72</v>
      </c>
      <c r="AU126" s="17" t="s">
        <v>181</v>
      </c>
      <c r="BK126" s="135">
        <f>BK127+BK171</f>
        <v>0</v>
      </c>
    </row>
    <row r="127" spans="1:63" s="12" customFormat="1" ht="25.9" customHeight="1">
      <c r="B127" s="136"/>
      <c r="D127" s="137" t="s">
        <v>72</v>
      </c>
      <c r="E127" s="138" t="s">
        <v>200</v>
      </c>
      <c r="F127" s="138" t="s">
        <v>201</v>
      </c>
      <c r="I127" s="139"/>
      <c r="J127" s="140">
        <f>BK127</f>
        <v>0</v>
      </c>
      <c r="L127" s="136"/>
      <c r="M127" s="141"/>
      <c r="N127" s="142"/>
      <c r="O127" s="142"/>
      <c r="P127" s="143">
        <f>P128+P143+P145+P169</f>
        <v>0</v>
      </c>
      <c r="Q127" s="142"/>
      <c r="R127" s="143">
        <f>R128+R143+R145+R169</f>
        <v>0</v>
      </c>
      <c r="S127" s="142"/>
      <c r="T127" s="144">
        <f>T128+T143+T145+T169</f>
        <v>0</v>
      </c>
      <c r="AR127" s="137" t="s">
        <v>80</v>
      </c>
      <c r="AT127" s="145" t="s">
        <v>72</v>
      </c>
      <c r="AU127" s="145" t="s">
        <v>73</v>
      </c>
      <c r="AY127" s="137" t="s">
        <v>202</v>
      </c>
      <c r="BK127" s="146">
        <f>BK128+BK143+BK145+BK169</f>
        <v>0</v>
      </c>
    </row>
    <row r="128" spans="1:63" s="12" customFormat="1" ht="22.9" customHeight="1">
      <c r="B128" s="136"/>
      <c r="D128" s="137" t="s">
        <v>72</v>
      </c>
      <c r="E128" s="147" t="s">
        <v>80</v>
      </c>
      <c r="F128" s="147" t="s">
        <v>203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SUM(P129:P142)</f>
        <v>0</v>
      </c>
      <c r="Q128" s="142"/>
      <c r="R128" s="143">
        <f>SUM(R129:R142)</f>
        <v>0</v>
      </c>
      <c r="S128" s="142"/>
      <c r="T128" s="144">
        <f>SUM(T129:T142)</f>
        <v>0</v>
      </c>
      <c r="AR128" s="137" t="s">
        <v>80</v>
      </c>
      <c r="AT128" s="145" t="s">
        <v>72</v>
      </c>
      <c r="AU128" s="145" t="s">
        <v>80</v>
      </c>
      <c r="AY128" s="137" t="s">
        <v>202</v>
      </c>
      <c r="BK128" s="146">
        <f>SUM(BK129:BK142)</f>
        <v>0</v>
      </c>
    </row>
    <row r="129" spans="1:65" s="2" customFormat="1" ht="24.2" customHeight="1">
      <c r="A129" s="32"/>
      <c r="B129" s="149"/>
      <c r="C129" s="150" t="s">
        <v>80</v>
      </c>
      <c r="D129" s="150" t="s">
        <v>204</v>
      </c>
      <c r="E129" s="151" t="s">
        <v>407</v>
      </c>
      <c r="F129" s="152" t="s">
        <v>408</v>
      </c>
      <c r="G129" s="153" t="s">
        <v>219</v>
      </c>
      <c r="H129" s="154">
        <v>350</v>
      </c>
      <c r="I129" s="155"/>
      <c r="J129" s="156">
        <f t="shared" ref="J129:J142" si="0">ROUND(I129*H129,2)</f>
        <v>0</v>
      </c>
      <c r="K129" s="157"/>
      <c r="L129" s="33"/>
      <c r="M129" s="158" t="s">
        <v>1</v>
      </c>
      <c r="N129" s="159" t="s">
        <v>39</v>
      </c>
      <c r="O129" s="58"/>
      <c r="P129" s="160">
        <f t="shared" ref="P129:P142" si="1">O129*H129</f>
        <v>0</v>
      </c>
      <c r="Q129" s="160">
        <v>0</v>
      </c>
      <c r="R129" s="160">
        <f t="shared" ref="R129:R142" si="2">Q129*H129</f>
        <v>0</v>
      </c>
      <c r="S129" s="160">
        <v>0</v>
      </c>
      <c r="T129" s="161">
        <f t="shared" ref="T129:T142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208</v>
      </c>
      <c r="AT129" s="162" t="s">
        <v>204</v>
      </c>
      <c r="AU129" s="162" t="s">
        <v>84</v>
      </c>
      <c r="AY129" s="17" t="s">
        <v>202</v>
      </c>
      <c r="BE129" s="163">
        <f t="shared" ref="BE129:BE142" si="4">IF(N129="základná",J129,0)</f>
        <v>0</v>
      </c>
      <c r="BF129" s="163">
        <f t="shared" ref="BF129:BF142" si="5">IF(N129="znížená",J129,0)</f>
        <v>0</v>
      </c>
      <c r="BG129" s="163">
        <f t="shared" ref="BG129:BG142" si="6">IF(N129="zákl. prenesená",J129,0)</f>
        <v>0</v>
      </c>
      <c r="BH129" s="163">
        <f t="shared" ref="BH129:BH142" si="7">IF(N129="zníž. prenesená",J129,0)</f>
        <v>0</v>
      </c>
      <c r="BI129" s="163">
        <f t="shared" ref="BI129:BI142" si="8">IF(N129="nulová",J129,0)</f>
        <v>0</v>
      </c>
      <c r="BJ129" s="17" t="s">
        <v>84</v>
      </c>
      <c r="BK129" s="163">
        <f t="shared" ref="BK129:BK142" si="9">ROUND(I129*H129,2)</f>
        <v>0</v>
      </c>
      <c r="BL129" s="17" t="s">
        <v>208</v>
      </c>
      <c r="BM129" s="162" t="s">
        <v>84</v>
      </c>
    </row>
    <row r="130" spans="1:65" s="2" customFormat="1" ht="24.2" customHeight="1">
      <c r="A130" s="32"/>
      <c r="B130" s="149"/>
      <c r="C130" s="150" t="s">
        <v>84</v>
      </c>
      <c r="D130" s="150" t="s">
        <v>204</v>
      </c>
      <c r="E130" s="151" t="s">
        <v>350</v>
      </c>
      <c r="F130" s="152" t="s">
        <v>351</v>
      </c>
      <c r="G130" s="153" t="s">
        <v>219</v>
      </c>
      <c r="H130" s="154">
        <v>350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39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208</v>
      </c>
      <c r="AT130" s="162" t="s">
        <v>204</v>
      </c>
      <c r="AU130" s="162" t="s">
        <v>84</v>
      </c>
      <c r="AY130" s="17" t="s">
        <v>202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208</v>
      </c>
      <c r="BM130" s="162" t="s">
        <v>208</v>
      </c>
    </row>
    <row r="131" spans="1:65" s="2" customFormat="1" ht="14.45" customHeight="1">
      <c r="A131" s="32"/>
      <c r="B131" s="149"/>
      <c r="C131" s="150" t="s">
        <v>216</v>
      </c>
      <c r="D131" s="150" t="s">
        <v>204</v>
      </c>
      <c r="E131" s="151" t="s">
        <v>352</v>
      </c>
      <c r="F131" s="152" t="s">
        <v>353</v>
      </c>
      <c r="G131" s="153" t="s">
        <v>219</v>
      </c>
      <c r="H131" s="154">
        <v>32.64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208</v>
      </c>
      <c r="BM131" s="162" t="s">
        <v>230</v>
      </c>
    </row>
    <row r="132" spans="1:65" s="2" customFormat="1" ht="37.9" customHeight="1">
      <c r="A132" s="32"/>
      <c r="B132" s="149"/>
      <c r="C132" s="150" t="s">
        <v>208</v>
      </c>
      <c r="D132" s="150" t="s">
        <v>204</v>
      </c>
      <c r="E132" s="151" t="s">
        <v>354</v>
      </c>
      <c r="F132" s="152" t="s">
        <v>355</v>
      </c>
      <c r="G132" s="153" t="s">
        <v>219</v>
      </c>
      <c r="H132" s="154">
        <v>32.64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239</v>
      </c>
    </row>
    <row r="133" spans="1:65" s="2" customFormat="1" ht="24.2" customHeight="1">
      <c r="A133" s="32"/>
      <c r="B133" s="149"/>
      <c r="C133" s="150" t="s">
        <v>225</v>
      </c>
      <c r="D133" s="150" t="s">
        <v>204</v>
      </c>
      <c r="E133" s="151" t="s">
        <v>356</v>
      </c>
      <c r="F133" s="152" t="s">
        <v>357</v>
      </c>
      <c r="G133" s="153" t="s">
        <v>219</v>
      </c>
      <c r="H133" s="154">
        <v>26.783999999999999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248</v>
      </c>
    </row>
    <row r="134" spans="1:65" s="2" customFormat="1" ht="37.9" customHeight="1">
      <c r="A134" s="32"/>
      <c r="B134" s="149"/>
      <c r="C134" s="150" t="s">
        <v>230</v>
      </c>
      <c r="D134" s="150" t="s">
        <v>204</v>
      </c>
      <c r="E134" s="151" t="s">
        <v>358</v>
      </c>
      <c r="F134" s="152" t="s">
        <v>359</v>
      </c>
      <c r="G134" s="153" t="s">
        <v>219</v>
      </c>
      <c r="H134" s="154">
        <v>535.67999999999995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258</v>
      </c>
    </row>
    <row r="135" spans="1:65" s="2" customFormat="1" ht="24.2" customHeight="1">
      <c r="A135" s="32"/>
      <c r="B135" s="149"/>
      <c r="C135" s="150" t="s">
        <v>235</v>
      </c>
      <c r="D135" s="150" t="s">
        <v>204</v>
      </c>
      <c r="E135" s="151" t="s">
        <v>360</v>
      </c>
      <c r="F135" s="152" t="s">
        <v>361</v>
      </c>
      <c r="G135" s="153" t="s">
        <v>219</v>
      </c>
      <c r="H135" s="154">
        <v>26.783999999999999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268</v>
      </c>
    </row>
    <row r="136" spans="1:65" s="2" customFormat="1" ht="14.45" customHeight="1">
      <c r="A136" s="32"/>
      <c r="B136" s="149"/>
      <c r="C136" s="150" t="s">
        <v>239</v>
      </c>
      <c r="D136" s="150" t="s">
        <v>204</v>
      </c>
      <c r="E136" s="151" t="s">
        <v>409</v>
      </c>
      <c r="F136" s="152" t="s">
        <v>410</v>
      </c>
      <c r="G136" s="153" t="s">
        <v>219</v>
      </c>
      <c r="H136" s="154">
        <v>26.783999999999999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279</v>
      </c>
    </row>
    <row r="137" spans="1:65" s="2" customFormat="1" ht="24.2" customHeight="1">
      <c r="A137" s="32"/>
      <c r="B137" s="149"/>
      <c r="C137" s="150" t="s">
        <v>243</v>
      </c>
      <c r="D137" s="150" t="s">
        <v>204</v>
      </c>
      <c r="E137" s="151" t="s">
        <v>411</v>
      </c>
      <c r="F137" s="152" t="s">
        <v>254</v>
      </c>
      <c r="G137" s="153" t="s">
        <v>255</v>
      </c>
      <c r="H137" s="154">
        <v>48.210999999999999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287</v>
      </c>
    </row>
    <row r="138" spans="1:65" s="2" customFormat="1" ht="24.2" customHeight="1">
      <c r="A138" s="32"/>
      <c r="B138" s="149"/>
      <c r="C138" s="150" t="s">
        <v>248</v>
      </c>
      <c r="D138" s="150" t="s">
        <v>204</v>
      </c>
      <c r="E138" s="151" t="s">
        <v>412</v>
      </c>
      <c r="F138" s="152" t="s">
        <v>413</v>
      </c>
      <c r="G138" s="153" t="s">
        <v>219</v>
      </c>
      <c r="H138" s="154">
        <v>32.4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7</v>
      </c>
    </row>
    <row r="139" spans="1:65" s="2" customFormat="1" ht="14.45" customHeight="1">
      <c r="A139" s="32"/>
      <c r="B139" s="149"/>
      <c r="C139" s="150" t="s">
        <v>252</v>
      </c>
      <c r="D139" s="150" t="s">
        <v>204</v>
      </c>
      <c r="E139" s="151" t="s">
        <v>414</v>
      </c>
      <c r="F139" s="152" t="s">
        <v>415</v>
      </c>
      <c r="G139" s="153" t="s">
        <v>219</v>
      </c>
      <c r="H139" s="154">
        <v>10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306</v>
      </c>
    </row>
    <row r="140" spans="1:65" s="2" customFormat="1" ht="24.2" customHeight="1">
      <c r="A140" s="32"/>
      <c r="B140" s="149"/>
      <c r="C140" s="150" t="s">
        <v>258</v>
      </c>
      <c r="D140" s="150" t="s">
        <v>204</v>
      </c>
      <c r="E140" s="151" t="s">
        <v>416</v>
      </c>
      <c r="F140" s="152" t="s">
        <v>417</v>
      </c>
      <c r="G140" s="153" t="s">
        <v>219</v>
      </c>
      <c r="H140" s="154">
        <v>6.5279999999999996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315</v>
      </c>
    </row>
    <row r="141" spans="1:65" s="2" customFormat="1" ht="14.45" customHeight="1">
      <c r="A141" s="32"/>
      <c r="B141" s="149"/>
      <c r="C141" s="181" t="s">
        <v>264</v>
      </c>
      <c r="D141" s="181" t="s">
        <v>273</v>
      </c>
      <c r="E141" s="182" t="s">
        <v>418</v>
      </c>
      <c r="F141" s="183" t="s">
        <v>419</v>
      </c>
      <c r="G141" s="184" t="s">
        <v>219</v>
      </c>
      <c r="H141" s="185">
        <v>10.36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239</v>
      </c>
      <c r="AT141" s="162" t="s">
        <v>273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328</v>
      </c>
    </row>
    <row r="142" spans="1:65" s="2" customFormat="1" ht="14.45" customHeight="1">
      <c r="A142" s="32"/>
      <c r="B142" s="149"/>
      <c r="C142" s="181" t="s">
        <v>268</v>
      </c>
      <c r="D142" s="181" t="s">
        <v>273</v>
      </c>
      <c r="E142" s="182" t="s">
        <v>420</v>
      </c>
      <c r="F142" s="183" t="s">
        <v>421</v>
      </c>
      <c r="G142" s="184" t="s">
        <v>255</v>
      </c>
      <c r="H142" s="185">
        <v>8.8130000000000006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239</v>
      </c>
      <c r="AT142" s="162" t="s">
        <v>273</v>
      </c>
      <c r="AU142" s="162" t="s">
        <v>84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208</v>
      </c>
      <c r="BM142" s="162" t="s">
        <v>338</v>
      </c>
    </row>
    <row r="143" spans="1:65" s="12" customFormat="1" ht="22.9" customHeight="1">
      <c r="B143" s="136"/>
      <c r="D143" s="137" t="s">
        <v>72</v>
      </c>
      <c r="E143" s="147" t="s">
        <v>208</v>
      </c>
      <c r="F143" s="147" t="s">
        <v>263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80</v>
      </c>
      <c r="AT143" s="145" t="s">
        <v>72</v>
      </c>
      <c r="AU143" s="145" t="s">
        <v>80</v>
      </c>
      <c r="AY143" s="137" t="s">
        <v>202</v>
      </c>
      <c r="BK143" s="146">
        <f>BK144</f>
        <v>0</v>
      </c>
    </row>
    <row r="144" spans="1:65" s="2" customFormat="1" ht="37.9" customHeight="1">
      <c r="A144" s="32"/>
      <c r="B144" s="149"/>
      <c r="C144" s="150" t="s">
        <v>272</v>
      </c>
      <c r="D144" s="150" t="s">
        <v>204</v>
      </c>
      <c r="E144" s="151" t="s">
        <v>422</v>
      </c>
      <c r="F144" s="152" t="s">
        <v>423</v>
      </c>
      <c r="G144" s="153" t="s">
        <v>219</v>
      </c>
      <c r="H144" s="154">
        <v>3.3759999999999999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39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208</v>
      </c>
      <c r="AT144" s="162" t="s">
        <v>204</v>
      </c>
      <c r="AU144" s="162" t="s">
        <v>84</v>
      </c>
      <c r="AY144" s="17" t="s">
        <v>202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84</v>
      </c>
      <c r="BK144" s="163">
        <f>ROUND(I144*H144,2)</f>
        <v>0</v>
      </c>
      <c r="BL144" s="17" t="s">
        <v>208</v>
      </c>
      <c r="BM144" s="162" t="s">
        <v>424</v>
      </c>
    </row>
    <row r="145" spans="1:65" s="12" customFormat="1" ht="22.9" customHeight="1">
      <c r="B145" s="136"/>
      <c r="D145" s="137" t="s">
        <v>72</v>
      </c>
      <c r="E145" s="147" t="s">
        <v>239</v>
      </c>
      <c r="F145" s="147" t="s">
        <v>425</v>
      </c>
      <c r="I145" s="139"/>
      <c r="J145" s="148">
        <f>BK145</f>
        <v>0</v>
      </c>
      <c r="L145" s="136"/>
      <c r="M145" s="141"/>
      <c r="N145" s="142"/>
      <c r="O145" s="142"/>
      <c r="P145" s="143">
        <f>SUM(P146:P168)</f>
        <v>0</v>
      </c>
      <c r="Q145" s="142"/>
      <c r="R145" s="143">
        <f>SUM(R146:R168)</f>
        <v>0</v>
      </c>
      <c r="S145" s="142"/>
      <c r="T145" s="144">
        <f>SUM(T146:T168)</f>
        <v>0</v>
      </c>
      <c r="AR145" s="137" t="s">
        <v>80</v>
      </c>
      <c r="AT145" s="145" t="s">
        <v>72</v>
      </c>
      <c r="AU145" s="145" t="s">
        <v>80</v>
      </c>
      <c r="AY145" s="137" t="s">
        <v>202</v>
      </c>
      <c r="BK145" s="146">
        <f>SUM(BK146:BK168)</f>
        <v>0</v>
      </c>
    </row>
    <row r="146" spans="1:65" s="2" customFormat="1" ht="14.45" customHeight="1">
      <c r="A146" s="32"/>
      <c r="B146" s="149"/>
      <c r="C146" s="150" t="s">
        <v>279</v>
      </c>
      <c r="D146" s="150" t="s">
        <v>204</v>
      </c>
      <c r="E146" s="151" t="s">
        <v>426</v>
      </c>
      <c r="F146" s="152" t="s">
        <v>427</v>
      </c>
      <c r="G146" s="153" t="s">
        <v>300</v>
      </c>
      <c r="H146" s="154">
        <v>10</v>
      </c>
      <c r="I146" s="155"/>
      <c r="J146" s="156">
        <f t="shared" ref="J146:J153" si="10">ROUND(I146*H146,2)</f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ref="P146:P153" si="11">O146*H146</f>
        <v>0</v>
      </c>
      <c r="Q146" s="160">
        <v>0</v>
      </c>
      <c r="R146" s="160">
        <f t="shared" ref="R146:R153" si="12">Q146*H146</f>
        <v>0</v>
      </c>
      <c r="S146" s="160">
        <v>0</v>
      </c>
      <c r="T146" s="161">
        <f t="shared" ref="T146:T153" si="1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84</v>
      </c>
      <c r="AY146" s="17" t="s">
        <v>202</v>
      </c>
      <c r="BE146" s="163">
        <f t="shared" ref="BE146:BE153" si="14">IF(N146="základná",J146,0)</f>
        <v>0</v>
      </c>
      <c r="BF146" s="163">
        <f t="shared" ref="BF146:BF153" si="15">IF(N146="znížená",J146,0)</f>
        <v>0</v>
      </c>
      <c r="BG146" s="163">
        <f t="shared" ref="BG146:BG153" si="16">IF(N146="zákl. prenesená",J146,0)</f>
        <v>0</v>
      </c>
      <c r="BH146" s="163">
        <f t="shared" ref="BH146:BH153" si="17">IF(N146="zníž. prenesená",J146,0)</f>
        <v>0</v>
      </c>
      <c r="BI146" s="163">
        <f t="shared" ref="BI146:BI153" si="18">IF(N146="nulová",J146,0)</f>
        <v>0</v>
      </c>
      <c r="BJ146" s="17" t="s">
        <v>84</v>
      </c>
      <c r="BK146" s="163">
        <f t="shared" ref="BK146:BK153" si="19">ROUND(I146*H146,2)</f>
        <v>0</v>
      </c>
      <c r="BL146" s="17" t="s">
        <v>208</v>
      </c>
      <c r="BM146" s="162" t="s">
        <v>428</v>
      </c>
    </row>
    <row r="147" spans="1:65" s="2" customFormat="1" ht="37.9" customHeight="1">
      <c r="A147" s="32"/>
      <c r="B147" s="149"/>
      <c r="C147" s="181" t="s">
        <v>283</v>
      </c>
      <c r="D147" s="181" t="s">
        <v>273</v>
      </c>
      <c r="E147" s="182" t="s">
        <v>429</v>
      </c>
      <c r="F147" s="183" t="s">
        <v>430</v>
      </c>
      <c r="G147" s="184" t="s">
        <v>300</v>
      </c>
      <c r="H147" s="185">
        <v>10</v>
      </c>
      <c r="I147" s="186"/>
      <c r="J147" s="187">
        <f t="shared" si="1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239</v>
      </c>
      <c r="AT147" s="162" t="s">
        <v>273</v>
      </c>
      <c r="AU147" s="162" t="s">
        <v>84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431</v>
      </c>
    </row>
    <row r="148" spans="1:65" s="2" customFormat="1" ht="24.2" customHeight="1">
      <c r="A148" s="32"/>
      <c r="B148" s="149"/>
      <c r="C148" s="150" t="s">
        <v>287</v>
      </c>
      <c r="D148" s="150" t="s">
        <v>204</v>
      </c>
      <c r="E148" s="151" t="s">
        <v>432</v>
      </c>
      <c r="F148" s="152" t="s">
        <v>433</v>
      </c>
      <c r="G148" s="153" t="s">
        <v>300</v>
      </c>
      <c r="H148" s="154">
        <v>25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84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434</v>
      </c>
    </row>
    <row r="149" spans="1:65" s="2" customFormat="1" ht="24.2" customHeight="1">
      <c r="A149" s="32"/>
      <c r="B149" s="149"/>
      <c r="C149" s="181" t="s">
        <v>292</v>
      </c>
      <c r="D149" s="181" t="s">
        <v>273</v>
      </c>
      <c r="E149" s="182" t="s">
        <v>435</v>
      </c>
      <c r="F149" s="183" t="s">
        <v>436</v>
      </c>
      <c r="G149" s="184" t="s">
        <v>276</v>
      </c>
      <c r="H149" s="185">
        <v>5</v>
      </c>
      <c r="I149" s="186"/>
      <c r="J149" s="187">
        <f t="shared" si="1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239</v>
      </c>
      <c r="AT149" s="162" t="s">
        <v>273</v>
      </c>
      <c r="AU149" s="162" t="s">
        <v>84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437</v>
      </c>
    </row>
    <row r="150" spans="1:65" s="2" customFormat="1" ht="14.45" customHeight="1">
      <c r="A150" s="32"/>
      <c r="B150" s="149"/>
      <c r="C150" s="150" t="s">
        <v>306</v>
      </c>
      <c r="D150" s="150" t="s">
        <v>204</v>
      </c>
      <c r="E150" s="151" t="s">
        <v>438</v>
      </c>
      <c r="F150" s="152" t="s">
        <v>439</v>
      </c>
      <c r="G150" s="153" t="s">
        <v>276</v>
      </c>
      <c r="H150" s="154">
        <v>2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84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440</v>
      </c>
    </row>
    <row r="151" spans="1:65" s="2" customFormat="1" ht="24.2" customHeight="1">
      <c r="A151" s="32"/>
      <c r="B151" s="149"/>
      <c r="C151" s="181" t="s">
        <v>311</v>
      </c>
      <c r="D151" s="181" t="s">
        <v>273</v>
      </c>
      <c r="E151" s="182" t="s">
        <v>441</v>
      </c>
      <c r="F151" s="183" t="s">
        <v>442</v>
      </c>
      <c r="G151" s="184" t="s">
        <v>276</v>
      </c>
      <c r="H151" s="185">
        <v>2</v>
      </c>
      <c r="I151" s="186"/>
      <c r="J151" s="187">
        <f t="shared" si="10"/>
        <v>0</v>
      </c>
      <c r="K151" s="188"/>
      <c r="L151" s="189"/>
      <c r="M151" s="190" t="s">
        <v>1</v>
      </c>
      <c r="N151" s="191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239</v>
      </c>
      <c r="AT151" s="162" t="s">
        <v>273</v>
      </c>
      <c r="AU151" s="162" t="s">
        <v>84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443</v>
      </c>
    </row>
    <row r="152" spans="1:65" s="2" customFormat="1" ht="24.2" customHeight="1">
      <c r="A152" s="32"/>
      <c r="B152" s="149"/>
      <c r="C152" s="150" t="s">
        <v>315</v>
      </c>
      <c r="D152" s="150" t="s">
        <v>204</v>
      </c>
      <c r="E152" s="151" t="s">
        <v>444</v>
      </c>
      <c r="F152" s="152" t="s">
        <v>931</v>
      </c>
      <c r="G152" s="153" t="s">
        <v>276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84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446</v>
      </c>
    </row>
    <row r="153" spans="1:65" s="2" customFormat="1" ht="14.45" customHeight="1">
      <c r="A153" s="32"/>
      <c r="B153" s="149"/>
      <c r="C153" s="181" t="s">
        <v>319</v>
      </c>
      <c r="D153" s="181" t="s">
        <v>273</v>
      </c>
      <c r="E153" s="182" t="s">
        <v>447</v>
      </c>
      <c r="F153" s="183" t="s">
        <v>932</v>
      </c>
      <c r="G153" s="184" t="s">
        <v>276</v>
      </c>
      <c r="H153" s="185">
        <v>1</v>
      </c>
      <c r="I153" s="186"/>
      <c r="J153" s="187">
        <f t="shared" si="10"/>
        <v>0</v>
      </c>
      <c r="K153" s="188"/>
      <c r="L153" s="189"/>
      <c r="M153" s="190" t="s">
        <v>1</v>
      </c>
      <c r="N153" s="191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239</v>
      </c>
      <c r="AT153" s="162" t="s">
        <v>273</v>
      </c>
      <c r="AU153" s="162" t="s">
        <v>84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449</v>
      </c>
    </row>
    <row r="154" spans="1:65" s="2" customFormat="1" ht="68.25">
      <c r="A154" s="32"/>
      <c r="B154" s="33"/>
      <c r="C154" s="32"/>
      <c r="D154" s="165" t="s">
        <v>377</v>
      </c>
      <c r="E154" s="32"/>
      <c r="F154" s="197" t="s">
        <v>933</v>
      </c>
      <c r="G154" s="32"/>
      <c r="H154" s="32"/>
      <c r="I154" s="198"/>
      <c r="J154" s="32"/>
      <c r="K154" s="32"/>
      <c r="L154" s="33"/>
      <c r="M154" s="202"/>
      <c r="N154" s="203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377</v>
      </c>
      <c r="AU154" s="17" t="s">
        <v>84</v>
      </c>
    </row>
    <row r="155" spans="1:65" s="2" customFormat="1" ht="24.2" customHeight="1">
      <c r="A155" s="32"/>
      <c r="B155" s="149"/>
      <c r="C155" s="150" t="s">
        <v>328</v>
      </c>
      <c r="D155" s="150" t="s">
        <v>204</v>
      </c>
      <c r="E155" s="151" t="s">
        <v>451</v>
      </c>
      <c r="F155" s="152" t="s">
        <v>452</v>
      </c>
      <c r="G155" s="153" t="s">
        <v>276</v>
      </c>
      <c r="H155" s="154">
        <v>1</v>
      </c>
      <c r="I155" s="155"/>
      <c r="J155" s="156">
        <f t="shared" ref="J155:J168" si="20"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 t="shared" ref="P155:P168" si="21">O155*H155</f>
        <v>0</v>
      </c>
      <c r="Q155" s="160">
        <v>0</v>
      </c>
      <c r="R155" s="160">
        <f t="shared" ref="R155:R168" si="22">Q155*H155</f>
        <v>0</v>
      </c>
      <c r="S155" s="160">
        <v>0</v>
      </c>
      <c r="T155" s="161">
        <f t="shared" ref="T155:T168" si="23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208</v>
      </c>
      <c r="AT155" s="162" t="s">
        <v>204</v>
      </c>
      <c r="AU155" s="162" t="s">
        <v>84</v>
      </c>
      <c r="AY155" s="17" t="s">
        <v>202</v>
      </c>
      <c r="BE155" s="163">
        <f t="shared" ref="BE155:BE168" si="24">IF(N155="základná",J155,0)</f>
        <v>0</v>
      </c>
      <c r="BF155" s="163">
        <f t="shared" ref="BF155:BF168" si="25">IF(N155="znížená",J155,0)</f>
        <v>0</v>
      </c>
      <c r="BG155" s="163">
        <f t="shared" ref="BG155:BG168" si="26">IF(N155="zákl. prenesená",J155,0)</f>
        <v>0</v>
      </c>
      <c r="BH155" s="163">
        <f t="shared" ref="BH155:BH168" si="27">IF(N155="zníž. prenesená",J155,0)</f>
        <v>0</v>
      </c>
      <c r="BI155" s="163">
        <f t="shared" ref="BI155:BI168" si="28">IF(N155="nulová",J155,0)</f>
        <v>0</v>
      </c>
      <c r="BJ155" s="17" t="s">
        <v>84</v>
      </c>
      <c r="BK155" s="163">
        <f t="shared" ref="BK155:BK168" si="29">ROUND(I155*H155,2)</f>
        <v>0</v>
      </c>
      <c r="BL155" s="17" t="s">
        <v>208</v>
      </c>
      <c r="BM155" s="162" t="s">
        <v>453</v>
      </c>
    </row>
    <row r="156" spans="1:65" s="2" customFormat="1" ht="24.2" customHeight="1">
      <c r="A156" s="32"/>
      <c r="B156" s="149"/>
      <c r="C156" s="150" t="s">
        <v>332</v>
      </c>
      <c r="D156" s="150" t="s">
        <v>204</v>
      </c>
      <c r="E156" s="151" t="s">
        <v>454</v>
      </c>
      <c r="F156" s="152" t="s">
        <v>455</v>
      </c>
      <c r="G156" s="153" t="s">
        <v>276</v>
      </c>
      <c r="H156" s="154">
        <v>1</v>
      </c>
      <c r="I156" s="155"/>
      <c r="J156" s="156">
        <f t="shared" si="20"/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84</v>
      </c>
      <c r="AY156" s="17" t="s">
        <v>202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84</v>
      </c>
      <c r="BK156" s="163">
        <f t="shared" si="29"/>
        <v>0</v>
      </c>
      <c r="BL156" s="17" t="s">
        <v>208</v>
      </c>
      <c r="BM156" s="162" t="s">
        <v>456</v>
      </c>
    </row>
    <row r="157" spans="1:65" s="2" customFormat="1" ht="24.2" customHeight="1">
      <c r="A157" s="32"/>
      <c r="B157" s="149"/>
      <c r="C157" s="181" t="s">
        <v>338</v>
      </c>
      <c r="D157" s="181" t="s">
        <v>273</v>
      </c>
      <c r="E157" s="182" t="s">
        <v>457</v>
      </c>
      <c r="F157" s="183" t="s">
        <v>458</v>
      </c>
      <c r="G157" s="184" t="s">
        <v>276</v>
      </c>
      <c r="H157" s="185">
        <v>1</v>
      </c>
      <c r="I157" s="186"/>
      <c r="J157" s="187">
        <f t="shared" si="20"/>
        <v>0</v>
      </c>
      <c r="K157" s="188"/>
      <c r="L157" s="189"/>
      <c r="M157" s="190" t="s">
        <v>1</v>
      </c>
      <c r="N157" s="191" t="s">
        <v>39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239</v>
      </c>
      <c r="AT157" s="162" t="s">
        <v>273</v>
      </c>
      <c r="AU157" s="162" t="s">
        <v>84</v>
      </c>
      <c r="AY157" s="17" t="s">
        <v>202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84</v>
      </c>
      <c r="BK157" s="163">
        <f t="shared" si="29"/>
        <v>0</v>
      </c>
      <c r="BL157" s="17" t="s">
        <v>208</v>
      </c>
      <c r="BM157" s="162" t="s">
        <v>459</v>
      </c>
    </row>
    <row r="158" spans="1:65" s="2" customFormat="1" ht="24.2" customHeight="1">
      <c r="A158" s="32"/>
      <c r="B158" s="149"/>
      <c r="C158" s="181" t="s">
        <v>324</v>
      </c>
      <c r="D158" s="181" t="s">
        <v>273</v>
      </c>
      <c r="E158" s="182" t="s">
        <v>460</v>
      </c>
      <c r="F158" s="183" t="s">
        <v>461</v>
      </c>
      <c r="G158" s="184" t="s">
        <v>300</v>
      </c>
      <c r="H158" s="185">
        <v>6</v>
      </c>
      <c r="I158" s="186"/>
      <c r="J158" s="187">
        <f t="shared" si="20"/>
        <v>0</v>
      </c>
      <c r="K158" s="188"/>
      <c r="L158" s="189"/>
      <c r="M158" s="190" t="s">
        <v>1</v>
      </c>
      <c r="N158" s="191" t="s">
        <v>39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239</v>
      </c>
      <c r="AT158" s="162" t="s">
        <v>273</v>
      </c>
      <c r="AU158" s="162" t="s">
        <v>84</v>
      </c>
      <c r="AY158" s="17" t="s">
        <v>202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84</v>
      </c>
      <c r="BK158" s="163">
        <f t="shared" si="29"/>
        <v>0</v>
      </c>
      <c r="BL158" s="17" t="s">
        <v>208</v>
      </c>
      <c r="BM158" s="162" t="s">
        <v>462</v>
      </c>
    </row>
    <row r="159" spans="1:65" s="2" customFormat="1" ht="24.2" customHeight="1">
      <c r="A159" s="32"/>
      <c r="B159" s="149"/>
      <c r="C159" s="181" t="s">
        <v>424</v>
      </c>
      <c r="D159" s="181" t="s">
        <v>273</v>
      </c>
      <c r="E159" s="182" t="s">
        <v>463</v>
      </c>
      <c r="F159" s="183" t="s">
        <v>464</v>
      </c>
      <c r="G159" s="184" t="s">
        <v>276</v>
      </c>
      <c r="H159" s="185">
        <v>1</v>
      </c>
      <c r="I159" s="186"/>
      <c r="J159" s="187">
        <f t="shared" si="20"/>
        <v>0</v>
      </c>
      <c r="K159" s="188"/>
      <c r="L159" s="189"/>
      <c r="M159" s="190" t="s">
        <v>1</v>
      </c>
      <c r="N159" s="191" t="s">
        <v>39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239</v>
      </c>
      <c r="AT159" s="162" t="s">
        <v>273</v>
      </c>
      <c r="AU159" s="162" t="s">
        <v>84</v>
      </c>
      <c r="AY159" s="17" t="s">
        <v>202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84</v>
      </c>
      <c r="BK159" s="163">
        <f t="shared" si="29"/>
        <v>0</v>
      </c>
      <c r="BL159" s="17" t="s">
        <v>208</v>
      </c>
      <c r="BM159" s="162" t="s">
        <v>465</v>
      </c>
    </row>
    <row r="160" spans="1:65" s="2" customFormat="1" ht="24.2" customHeight="1">
      <c r="A160" s="32"/>
      <c r="B160" s="149"/>
      <c r="C160" s="181" t="s">
        <v>466</v>
      </c>
      <c r="D160" s="181" t="s">
        <v>273</v>
      </c>
      <c r="E160" s="182" t="s">
        <v>467</v>
      </c>
      <c r="F160" s="183" t="s">
        <v>468</v>
      </c>
      <c r="G160" s="184" t="s">
        <v>276</v>
      </c>
      <c r="H160" s="185">
        <v>1</v>
      </c>
      <c r="I160" s="186"/>
      <c r="J160" s="187">
        <f t="shared" si="20"/>
        <v>0</v>
      </c>
      <c r="K160" s="188"/>
      <c r="L160" s="189"/>
      <c r="M160" s="190" t="s">
        <v>1</v>
      </c>
      <c r="N160" s="191" t="s">
        <v>39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239</v>
      </c>
      <c r="AT160" s="162" t="s">
        <v>273</v>
      </c>
      <c r="AU160" s="162" t="s">
        <v>84</v>
      </c>
      <c r="AY160" s="17" t="s">
        <v>202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84</v>
      </c>
      <c r="BK160" s="163">
        <f t="shared" si="29"/>
        <v>0</v>
      </c>
      <c r="BL160" s="17" t="s">
        <v>208</v>
      </c>
      <c r="BM160" s="162" t="s">
        <v>469</v>
      </c>
    </row>
    <row r="161" spans="1:65" s="2" customFormat="1" ht="24.2" customHeight="1">
      <c r="A161" s="32"/>
      <c r="B161" s="149"/>
      <c r="C161" s="181" t="s">
        <v>428</v>
      </c>
      <c r="D161" s="181" t="s">
        <v>273</v>
      </c>
      <c r="E161" s="182" t="s">
        <v>470</v>
      </c>
      <c r="F161" s="183" t="s">
        <v>471</v>
      </c>
      <c r="G161" s="184" t="s">
        <v>276</v>
      </c>
      <c r="H161" s="185">
        <v>1</v>
      </c>
      <c r="I161" s="186"/>
      <c r="J161" s="187">
        <f t="shared" si="20"/>
        <v>0</v>
      </c>
      <c r="K161" s="188"/>
      <c r="L161" s="189"/>
      <c r="M161" s="190" t="s">
        <v>1</v>
      </c>
      <c r="N161" s="191" t="s">
        <v>39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239</v>
      </c>
      <c r="AT161" s="162" t="s">
        <v>273</v>
      </c>
      <c r="AU161" s="162" t="s">
        <v>84</v>
      </c>
      <c r="AY161" s="17" t="s">
        <v>202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84</v>
      </c>
      <c r="BK161" s="163">
        <f t="shared" si="29"/>
        <v>0</v>
      </c>
      <c r="BL161" s="17" t="s">
        <v>208</v>
      </c>
      <c r="BM161" s="162" t="s">
        <v>472</v>
      </c>
    </row>
    <row r="162" spans="1:65" s="2" customFormat="1" ht="14.45" customHeight="1">
      <c r="A162" s="32"/>
      <c r="B162" s="149"/>
      <c r="C162" s="181" t="s">
        <v>473</v>
      </c>
      <c r="D162" s="181" t="s">
        <v>273</v>
      </c>
      <c r="E162" s="182" t="s">
        <v>474</v>
      </c>
      <c r="F162" s="183" t="s">
        <v>475</v>
      </c>
      <c r="G162" s="184" t="s">
        <v>276</v>
      </c>
      <c r="H162" s="185">
        <v>1</v>
      </c>
      <c r="I162" s="186"/>
      <c r="J162" s="187">
        <f t="shared" si="20"/>
        <v>0</v>
      </c>
      <c r="K162" s="188"/>
      <c r="L162" s="189"/>
      <c r="M162" s="190" t="s">
        <v>1</v>
      </c>
      <c r="N162" s="191" t="s">
        <v>39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239</v>
      </c>
      <c r="AT162" s="162" t="s">
        <v>273</v>
      </c>
      <c r="AU162" s="162" t="s">
        <v>84</v>
      </c>
      <c r="AY162" s="17" t="s">
        <v>202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84</v>
      </c>
      <c r="BK162" s="163">
        <f t="shared" si="29"/>
        <v>0</v>
      </c>
      <c r="BL162" s="17" t="s">
        <v>208</v>
      </c>
      <c r="BM162" s="162" t="s">
        <v>476</v>
      </c>
    </row>
    <row r="163" spans="1:65" s="2" customFormat="1" ht="24.2" customHeight="1">
      <c r="A163" s="32"/>
      <c r="B163" s="149"/>
      <c r="C163" s="150" t="s">
        <v>431</v>
      </c>
      <c r="D163" s="150" t="s">
        <v>204</v>
      </c>
      <c r="E163" s="151" t="s">
        <v>477</v>
      </c>
      <c r="F163" s="152" t="s">
        <v>478</v>
      </c>
      <c r="G163" s="153" t="s">
        <v>219</v>
      </c>
      <c r="H163" s="154">
        <v>8.4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84</v>
      </c>
      <c r="AY163" s="17" t="s">
        <v>202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84</v>
      </c>
      <c r="BK163" s="163">
        <f t="shared" si="29"/>
        <v>0</v>
      </c>
      <c r="BL163" s="17" t="s">
        <v>208</v>
      </c>
      <c r="BM163" s="162" t="s">
        <v>479</v>
      </c>
    </row>
    <row r="164" spans="1:65" s="2" customFormat="1" ht="14.45" customHeight="1">
      <c r="A164" s="32"/>
      <c r="B164" s="149"/>
      <c r="C164" s="181" t="s">
        <v>480</v>
      </c>
      <c r="D164" s="181" t="s">
        <v>273</v>
      </c>
      <c r="E164" s="182" t="s">
        <v>481</v>
      </c>
      <c r="F164" s="183" t="s">
        <v>482</v>
      </c>
      <c r="G164" s="184" t="s">
        <v>276</v>
      </c>
      <c r="H164" s="185">
        <v>1</v>
      </c>
      <c r="I164" s="186"/>
      <c r="J164" s="187">
        <f t="shared" si="20"/>
        <v>0</v>
      </c>
      <c r="K164" s="188"/>
      <c r="L164" s="189"/>
      <c r="M164" s="190" t="s">
        <v>1</v>
      </c>
      <c r="N164" s="191" t="s">
        <v>39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239</v>
      </c>
      <c r="AT164" s="162" t="s">
        <v>273</v>
      </c>
      <c r="AU164" s="162" t="s">
        <v>84</v>
      </c>
      <c r="AY164" s="17" t="s">
        <v>202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84</v>
      </c>
      <c r="BK164" s="163">
        <f t="shared" si="29"/>
        <v>0</v>
      </c>
      <c r="BL164" s="17" t="s">
        <v>208</v>
      </c>
      <c r="BM164" s="162" t="s">
        <v>483</v>
      </c>
    </row>
    <row r="165" spans="1:65" s="2" customFormat="1" ht="24.2" customHeight="1">
      <c r="A165" s="32"/>
      <c r="B165" s="149"/>
      <c r="C165" s="150" t="s">
        <v>434</v>
      </c>
      <c r="D165" s="150" t="s">
        <v>204</v>
      </c>
      <c r="E165" s="151" t="s">
        <v>484</v>
      </c>
      <c r="F165" s="152" t="s">
        <v>485</v>
      </c>
      <c r="G165" s="153" t="s">
        <v>276</v>
      </c>
      <c r="H165" s="154">
        <v>1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39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208</v>
      </c>
      <c r="AT165" s="162" t="s">
        <v>204</v>
      </c>
      <c r="AU165" s="162" t="s">
        <v>84</v>
      </c>
      <c r="AY165" s="17" t="s">
        <v>202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84</v>
      </c>
      <c r="BK165" s="163">
        <f t="shared" si="29"/>
        <v>0</v>
      </c>
      <c r="BL165" s="17" t="s">
        <v>208</v>
      </c>
      <c r="BM165" s="162" t="s">
        <v>486</v>
      </c>
    </row>
    <row r="166" spans="1:65" s="2" customFormat="1" ht="14.45" customHeight="1">
      <c r="A166" s="32"/>
      <c r="B166" s="149"/>
      <c r="C166" s="181" t="s">
        <v>487</v>
      </c>
      <c r="D166" s="181" t="s">
        <v>273</v>
      </c>
      <c r="E166" s="182" t="s">
        <v>488</v>
      </c>
      <c r="F166" s="183" t="s">
        <v>489</v>
      </c>
      <c r="G166" s="184" t="s">
        <v>276</v>
      </c>
      <c r="H166" s="185">
        <v>1</v>
      </c>
      <c r="I166" s="186"/>
      <c r="J166" s="187">
        <f t="shared" si="20"/>
        <v>0</v>
      </c>
      <c r="K166" s="188"/>
      <c r="L166" s="189"/>
      <c r="M166" s="190" t="s">
        <v>1</v>
      </c>
      <c r="N166" s="191" t="s">
        <v>39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239</v>
      </c>
      <c r="AT166" s="162" t="s">
        <v>273</v>
      </c>
      <c r="AU166" s="162" t="s">
        <v>84</v>
      </c>
      <c r="AY166" s="17" t="s">
        <v>202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84</v>
      </c>
      <c r="BK166" s="163">
        <f t="shared" si="29"/>
        <v>0</v>
      </c>
      <c r="BL166" s="17" t="s">
        <v>208</v>
      </c>
      <c r="BM166" s="162" t="s">
        <v>490</v>
      </c>
    </row>
    <row r="167" spans="1:65" s="2" customFormat="1" ht="24.2" customHeight="1">
      <c r="A167" s="32"/>
      <c r="B167" s="149"/>
      <c r="C167" s="150" t="s">
        <v>437</v>
      </c>
      <c r="D167" s="150" t="s">
        <v>204</v>
      </c>
      <c r="E167" s="151" t="s">
        <v>491</v>
      </c>
      <c r="F167" s="152" t="s">
        <v>492</v>
      </c>
      <c r="G167" s="153" t="s">
        <v>276</v>
      </c>
      <c r="H167" s="154">
        <v>1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39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208</v>
      </c>
      <c r="AT167" s="162" t="s">
        <v>204</v>
      </c>
      <c r="AU167" s="162" t="s">
        <v>84</v>
      </c>
      <c r="AY167" s="17" t="s">
        <v>202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84</v>
      </c>
      <c r="BK167" s="163">
        <f t="shared" si="29"/>
        <v>0</v>
      </c>
      <c r="BL167" s="17" t="s">
        <v>208</v>
      </c>
      <c r="BM167" s="162" t="s">
        <v>493</v>
      </c>
    </row>
    <row r="168" spans="1:65" s="2" customFormat="1" ht="24.2" customHeight="1">
      <c r="A168" s="32"/>
      <c r="B168" s="149"/>
      <c r="C168" s="150" t="s">
        <v>494</v>
      </c>
      <c r="D168" s="150" t="s">
        <v>204</v>
      </c>
      <c r="E168" s="151" t="s">
        <v>495</v>
      </c>
      <c r="F168" s="152" t="s">
        <v>496</v>
      </c>
      <c r="G168" s="153" t="s">
        <v>276</v>
      </c>
      <c r="H168" s="154">
        <v>2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39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208</v>
      </c>
      <c r="AT168" s="162" t="s">
        <v>204</v>
      </c>
      <c r="AU168" s="162" t="s">
        <v>84</v>
      </c>
      <c r="AY168" s="17" t="s">
        <v>202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84</v>
      </c>
      <c r="BK168" s="163">
        <f t="shared" si="29"/>
        <v>0</v>
      </c>
      <c r="BL168" s="17" t="s">
        <v>208</v>
      </c>
      <c r="BM168" s="162" t="s">
        <v>497</v>
      </c>
    </row>
    <row r="169" spans="1:65" s="12" customFormat="1" ht="22.9" customHeight="1">
      <c r="B169" s="136"/>
      <c r="D169" s="137" t="s">
        <v>72</v>
      </c>
      <c r="E169" s="147" t="s">
        <v>336</v>
      </c>
      <c r="F169" s="147" t="s">
        <v>337</v>
      </c>
      <c r="I169" s="139"/>
      <c r="J169" s="148">
        <f>BK169</f>
        <v>0</v>
      </c>
      <c r="L169" s="136"/>
      <c r="M169" s="141"/>
      <c r="N169" s="142"/>
      <c r="O169" s="142"/>
      <c r="P169" s="143">
        <f>P170</f>
        <v>0</v>
      </c>
      <c r="Q169" s="142"/>
      <c r="R169" s="143">
        <f>R170</f>
        <v>0</v>
      </c>
      <c r="S169" s="142"/>
      <c r="T169" s="144">
        <f>T170</f>
        <v>0</v>
      </c>
      <c r="AR169" s="137" t="s">
        <v>80</v>
      </c>
      <c r="AT169" s="145" t="s">
        <v>72</v>
      </c>
      <c r="AU169" s="145" t="s">
        <v>80</v>
      </c>
      <c r="AY169" s="137" t="s">
        <v>202</v>
      </c>
      <c r="BK169" s="146">
        <f>BK170</f>
        <v>0</v>
      </c>
    </row>
    <row r="170" spans="1:65" s="2" customFormat="1" ht="24.2" customHeight="1">
      <c r="A170" s="32"/>
      <c r="B170" s="149"/>
      <c r="C170" s="150" t="s">
        <v>440</v>
      </c>
      <c r="D170" s="150" t="s">
        <v>204</v>
      </c>
      <c r="E170" s="151" t="s">
        <v>369</v>
      </c>
      <c r="F170" s="152" t="s">
        <v>498</v>
      </c>
      <c r="G170" s="153" t="s">
        <v>255</v>
      </c>
      <c r="H170" s="154">
        <v>15.36</v>
      </c>
      <c r="I170" s="155"/>
      <c r="J170" s="156">
        <f>ROUND(I170*H170,2)</f>
        <v>0</v>
      </c>
      <c r="K170" s="157"/>
      <c r="L170" s="33"/>
      <c r="M170" s="158" t="s">
        <v>1</v>
      </c>
      <c r="N170" s="159" t="s">
        <v>39</v>
      </c>
      <c r="O170" s="58"/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1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208</v>
      </c>
      <c r="AT170" s="162" t="s">
        <v>204</v>
      </c>
      <c r="AU170" s="162" t="s">
        <v>84</v>
      </c>
      <c r="AY170" s="17" t="s">
        <v>202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84</v>
      </c>
      <c r="BK170" s="163">
        <f>ROUND(I170*H170,2)</f>
        <v>0</v>
      </c>
      <c r="BL170" s="17" t="s">
        <v>208</v>
      </c>
      <c r="BM170" s="162" t="s">
        <v>499</v>
      </c>
    </row>
    <row r="171" spans="1:65" s="12" customFormat="1" ht="25.9" customHeight="1">
      <c r="B171" s="136"/>
      <c r="D171" s="137" t="s">
        <v>72</v>
      </c>
      <c r="E171" s="138" t="s">
        <v>500</v>
      </c>
      <c r="F171" s="138" t="s">
        <v>501</v>
      </c>
      <c r="I171" s="139"/>
      <c r="J171" s="140">
        <f>BK171</f>
        <v>0</v>
      </c>
      <c r="L171" s="136"/>
      <c r="M171" s="141"/>
      <c r="N171" s="142"/>
      <c r="O171" s="142"/>
      <c r="P171" s="143">
        <f>SUM(P172:P173)</f>
        <v>0</v>
      </c>
      <c r="Q171" s="142"/>
      <c r="R171" s="143">
        <f>SUM(R172:R173)</f>
        <v>0</v>
      </c>
      <c r="S171" s="142"/>
      <c r="T171" s="144">
        <f>SUM(T172:T173)</f>
        <v>0</v>
      </c>
      <c r="AR171" s="137" t="s">
        <v>208</v>
      </c>
      <c r="AT171" s="145" t="s">
        <v>72</v>
      </c>
      <c r="AU171" s="145" t="s">
        <v>73</v>
      </c>
      <c r="AY171" s="137" t="s">
        <v>202</v>
      </c>
      <c r="BK171" s="146">
        <f>SUM(BK172:BK173)</f>
        <v>0</v>
      </c>
    </row>
    <row r="172" spans="1:65" s="2" customFormat="1" ht="14.45" customHeight="1">
      <c r="A172" s="32"/>
      <c r="B172" s="149"/>
      <c r="C172" s="150" t="s">
        <v>502</v>
      </c>
      <c r="D172" s="150" t="s">
        <v>204</v>
      </c>
      <c r="E172" s="151" t="s">
        <v>503</v>
      </c>
      <c r="F172" s="152" t="s">
        <v>504</v>
      </c>
      <c r="G172" s="153" t="s">
        <v>505</v>
      </c>
      <c r="H172" s="154">
        <v>1</v>
      </c>
      <c r="I172" s="155"/>
      <c r="J172" s="156">
        <f>ROUND(I172*H172,2)</f>
        <v>0</v>
      </c>
      <c r="K172" s="157"/>
      <c r="L172" s="33"/>
      <c r="M172" s="158" t="s">
        <v>1</v>
      </c>
      <c r="N172" s="159" t="s">
        <v>39</v>
      </c>
      <c r="O172" s="58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376</v>
      </c>
      <c r="AT172" s="162" t="s">
        <v>204</v>
      </c>
      <c r="AU172" s="162" t="s">
        <v>80</v>
      </c>
      <c r="AY172" s="17" t="s">
        <v>202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84</v>
      </c>
      <c r="BK172" s="163">
        <f>ROUND(I172*H172,2)</f>
        <v>0</v>
      </c>
      <c r="BL172" s="17" t="s">
        <v>376</v>
      </c>
      <c r="BM172" s="162" t="s">
        <v>506</v>
      </c>
    </row>
    <row r="173" spans="1:65" s="2" customFormat="1" ht="14.45" customHeight="1">
      <c r="A173" s="32"/>
      <c r="B173" s="149"/>
      <c r="C173" s="150" t="s">
        <v>443</v>
      </c>
      <c r="D173" s="150" t="s">
        <v>204</v>
      </c>
      <c r="E173" s="151" t="s">
        <v>507</v>
      </c>
      <c r="F173" s="152" t="s">
        <v>508</v>
      </c>
      <c r="G173" s="153" t="s">
        <v>219</v>
      </c>
      <c r="H173" s="154">
        <v>46</v>
      </c>
      <c r="I173" s="155"/>
      <c r="J173" s="156">
        <f>ROUND(I173*H173,2)</f>
        <v>0</v>
      </c>
      <c r="K173" s="157"/>
      <c r="L173" s="33"/>
      <c r="M173" s="192" t="s">
        <v>1</v>
      </c>
      <c r="N173" s="193" t="s">
        <v>39</v>
      </c>
      <c r="O173" s="194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376</v>
      </c>
      <c r="AT173" s="162" t="s">
        <v>204</v>
      </c>
      <c r="AU173" s="162" t="s">
        <v>80</v>
      </c>
      <c r="AY173" s="17" t="s">
        <v>202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84</v>
      </c>
      <c r="BK173" s="163">
        <f>ROUND(I173*H173,2)</f>
        <v>0</v>
      </c>
      <c r="BL173" s="17" t="s">
        <v>376</v>
      </c>
      <c r="BM173" s="162" t="s">
        <v>509</v>
      </c>
    </row>
    <row r="174" spans="1:65" s="2" customFormat="1" ht="6.95" customHeight="1">
      <c r="A174" s="32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3"/>
      <c r="M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</sheetData>
  <autoFilter ref="C125:K173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topLeftCell="A136" workbookViewId="0">
      <selection activeCell="X152" sqref="X15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124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929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934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511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511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ROUND((SUM(BE128:BE163)),  2)</f>
        <v>0</v>
      </c>
      <c r="G35" s="32"/>
      <c r="H35" s="32"/>
      <c r="I35" s="105">
        <v>0.2</v>
      </c>
      <c r="J35" s="104">
        <f>ROUND(((SUM(BE128:BE163))*I35),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ROUND((SUM(BF128:BF163)),  2)</f>
        <v>0</v>
      </c>
      <c r="G36" s="32"/>
      <c r="H36" s="32"/>
      <c r="I36" s="105">
        <v>0.2</v>
      </c>
      <c r="J36" s="104">
        <f>ROUND(((SUM(BF128:BF163))*I36),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ROUND((SUM(BG128:BG163)),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ROUND((SUM(BH128:BH163)),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ROUND((SUM(BI128:BI163)),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929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SO-04.2 - Elektroinštalácia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Jozef Hlobík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Jozef Hlobík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512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>
      <c r="B100" s="121"/>
      <c r="D100" s="122" t="s">
        <v>513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>
      <c r="B101" s="121"/>
      <c r="D101" s="122" t="s">
        <v>514</v>
      </c>
      <c r="E101" s="123"/>
      <c r="F101" s="123"/>
      <c r="G101" s="123"/>
      <c r="H101" s="123"/>
      <c r="I101" s="123"/>
      <c r="J101" s="124">
        <f>J132</f>
        <v>0</v>
      </c>
      <c r="L101" s="121"/>
    </row>
    <row r="102" spans="1:47" s="9" customFormat="1" ht="24.95" customHeight="1">
      <c r="B102" s="117"/>
      <c r="D102" s="118" t="s">
        <v>182</v>
      </c>
      <c r="E102" s="119"/>
      <c r="F102" s="119"/>
      <c r="G102" s="119"/>
      <c r="H102" s="119"/>
      <c r="I102" s="119"/>
      <c r="J102" s="120">
        <f>J134</f>
        <v>0</v>
      </c>
      <c r="L102" s="117"/>
    </row>
    <row r="103" spans="1:47" s="10" customFormat="1" ht="19.899999999999999" customHeight="1">
      <c r="B103" s="121"/>
      <c r="D103" s="122" t="s">
        <v>183</v>
      </c>
      <c r="E103" s="123"/>
      <c r="F103" s="123"/>
      <c r="G103" s="123"/>
      <c r="H103" s="123"/>
      <c r="I103" s="123"/>
      <c r="J103" s="124">
        <f>J135</f>
        <v>0</v>
      </c>
      <c r="L103" s="121"/>
    </row>
    <row r="104" spans="1:47" s="9" customFormat="1" ht="24.95" customHeight="1">
      <c r="B104" s="117"/>
      <c r="D104" s="118" t="s">
        <v>515</v>
      </c>
      <c r="E104" s="119"/>
      <c r="F104" s="119"/>
      <c r="G104" s="119"/>
      <c r="H104" s="119"/>
      <c r="I104" s="119"/>
      <c r="J104" s="120">
        <f>J137</f>
        <v>0</v>
      </c>
      <c r="L104" s="117"/>
    </row>
    <row r="105" spans="1:47" s="10" customFormat="1" ht="19.899999999999999" customHeight="1">
      <c r="B105" s="121"/>
      <c r="D105" s="122" t="s">
        <v>516</v>
      </c>
      <c r="E105" s="123"/>
      <c r="F105" s="123"/>
      <c r="G105" s="123"/>
      <c r="H105" s="123"/>
      <c r="I105" s="123"/>
      <c r="J105" s="124">
        <f>J138</f>
        <v>0</v>
      </c>
      <c r="L105" s="121"/>
    </row>
    <row r="106" spans="1:47" s="10" customFormat="1" ht="19.899999999999999" customHeight="1">
      <c r="B106" s="121"/>
      <c r="D106" s="122" t="s">
        <v>517</v>
      </c>
      <c r="E106" s="123"/>
      <c r="F106" s="123"/>
      <c r="G106" s="123"/>
      <c r="H106" s="123"/>
      <c r="I106" s="123"/>
      <c r="J106" s="124">
        <f>J154</f>
        <v>0</v>
      </c>
      <c r="L106" s="121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188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259" t="str">
        <f>E7</f>
        <v>Vodozádržné opatrenia v meste Nemšová - ZŠ Janka Palu 2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>
      <c r="B117" s="20"/>
      <c r="C117" s="27" t="s">
        <v>174</v>
      </c>
      <c r="L117" s="20"/>
    </row>
    <row r="118" spans="1:63" s="2" customFormat="1" ht="23.25" customHeight="1">
      <c r="A118" s="32"/>
      <c r="B118" s="33"/>
      <c r="C118" s="32"/>
      <c r="D118" s="32"/>
      <c r="E118" s="259" t="s">
        <v>929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342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41" t="str">
        <f>E11</f>
        <v>SO-04.2 - Elektroinštalácia</v>
      </c>
      <c r="F120" s="261"/>
      <c r="G120" s="261"/>
      <c r="H120" s="26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F14</f>
        <v>Mesto Nemšová</v>
      </c>
      <c r="G122" s="32"/>
      <c r="H122" s="32"/>
      <c r="I122" s="27" t="s">
        <v>21</v>
      </c>
      <c r="J122" s="55" t="str">
        <f>IF(J14="","",J14)</f>
        <v>1. 8. 2020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23</v>
      </c>
      <c r="D124" s="32"/>
      <c r="E124" s="32"/>
      <c r="F124" s="25" t="str">
        <f>E17</f>
        <v>Mesto Nemšová</v>
      </c>
      <c r="G124" s="32"/>
      <c r="H124" s="32"/>
      <c r="I124" s="27" t="s">
        <v>28</v>
      </c>
      <c r="J124" s="30" t="str">
        <f>E23</f>
        <v>Jozef Hlobík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26</v>
      </c>
      <c r="D125" s="32"/>
      <c r="E125" s="32"/>
      <c r="F125" s="25" t="str">
        <f>IF(E20="","",E20)</f>
        <v>Vyplň údaj</v>
      </c>
      <c r="G125" s="32"/>
      <c r="H125" s="32"/>
      <c r="I125" s="27" t="s">
        <v>31</v>
      </c>
      <c r="J125" s="30" t="str">
        <f>E26</f>
        <v>Jozef Hlobík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5"/>
      <c r="B127" s="126"/>
      <c r="C127" s="127" t="s">
        <v>189</v>
      </c>
      <c r="D127" s="128" t="s">
        <v>58</v>
      </c>
      <c r="E127" s="128" t="s">
        <v>54</v>
      </c>
      <c r="F127" s="128" t="s">
        <v>55</v>
      </c>
      <c r="G127" s="128" t="s">
        <v>190</v>
      </c>
      <c r="H127" s="128" t="s">
        <v>191</v>
      </c>
      <c r="I127" s="128" t="s">
        <v>192</v>
      </c>
      <c r="J127" s="129" t="s">
        <v>179</v>
      </c>
      <c r="K127" s="130" t="s">
        <v>193</v>
      </c>
      <c r="L127" s="131"/>
      <c r="M127" s="62" t="s">
        <v>1</v>
      </c>
      <c r="N127" s="63" t="s">
        <v>37</v>
      </c>
      <c r="O127" s="63" t="s">
        <v>194</v>
      </c>
      <c r="P127" s="63" t="s">
        <v>195</v>
      </c>
      <c r="Q127" s="63" t="s">
        <v>196</v>
      </c>
      <c r="R127" s="63" t="s">
        <v>197</v>
      </c>
      <c r="S127" s="63" t="s">
        <v>198</v>
      </c>
      <c r="T127" s="64" t="s">
        <v>199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>
      <c r="A128" s="32"/>
      <c r="B128" s="33"/>
      <c r="C128" s="69" t="s">
        <v>180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P129+P134+P137</f>
        <v>0</v>
      </c>
      <c r="Q128" s="66"/>
      <c r="R128" s="133">
        <f>R129+R134+R137</f>
        <v>0.57664000000000004</v>
      </c>
      <c r="S128" s="66"/>
      <c r="T128" s="134">
        <f>T129+T134+T137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72</v>
      </c>
      <c r="AU128" s="17" t="s">
        <v>181</v>
      </c>
      <c r="BK128" s="135">
        <f>BK129+BK134+BK137</f>
        <v>0</v>
      </c>
    </row>
    <row r="129" spans="1:65" s="12" customFormat="1" ht="25.9" customHeight="1">
      <c r="B129" s="136"/>
      <c r="D129" s="137" t="s">
        <v>72</v>
      </c>
      <c r="E129" s="138" t="s">
        <v>518</v>
      </c>
      <c r="F129" s="138" t="s">
        <v>519</v>
      </c>
      <c r="I129" s="139"/>
      <c r="J129" s="140">
        <f>BK129</f>
        <v>0</v>
      </c>
      <c r="L129" s="136"/>
      <c r="M129" s="141"/>
      <c r="N129" s="142"/>
      <c r="O129" s="142"/>
      <c r="P129" s="143">
        <f>P130+P132</f>
        <v>0</v>
      </c>
      <c r="Q129" s="142"/>
      <c r="R129" s="143">
        <f>R130+R132</f>
        <v>0</v>
      </c>
      <c r="S129" s="142"/>
      <c r="T129" s="144">
        <f>T130+T132</f>
        <v>0</v>
      </c>
      <c r="AR129" s="137" t="s">
        <v>80</v>
      </c>
      <c r="AT129" s="145" t="s">
        <v>72</v>
      </c>
      <c r="AU129" s="145" t="s">
        <v>73</v>
      </c>
      <c r="AY129" s="137" t="s">
        <v>202</v>
      </c>
      <c r="BK129" s="146">
        <f>BK130+BK132</f>
        <v>0</v>
      </c>
    </row>
    <row r="130" spans="1:65" s="12" customFormat="1" ht="22.9" customHeight="1">
      <c r="B130" s="136"/>
      <c r="D130" s="137" t="s">
        <v>72</v>
      </c>
      <c r="E130" s="147" t="s">
        <v>520</v>
      </c>
      <c r="F130" s="147" t="s">
        <v>521</v>
      </c>
      <c r="I130" s="139"/>
      <c r="J130" s="148">
        <f>BK130</f>
        <v>0</v>
      </c>
      <c r="L130" s="136"/>
      <c r="M130" s="141"/>
      <c r="N130" s="142"/>
      <c r="O130" s="142"/>
      <c r="P130" s="143">
        <f>P131</f>
        <v>0</v>
      </c>
      <c r="Q130" s="142"/>
      <c r="R130" s="143">
        <f>R131</f>
        <v>0</v>
      </c>
      <c r="S130" s="142"/>
      <c r="T130" s="144">
        <f>T131</f>
        <v>0</v>
      </c>
      <c r="AR130" s="137" t="s">
        <v>80</v>
      </c>
      <c r="AT130" s="145" t="s">
        <v>72</v>
      </c>
      <c r="AU130" s="145" t="s">
        <v>80</v>
      </c>
      <c r="AY130" s="137" t="s">
        <v>202</v>
      </c>
      <c r="BK130" s="146">
        <f>BK131</f>
        <v>0</v>
      </c>
    </row>
    <row r="131" spans="1:65" s="2" customFormat="1" ht="24.2" customHeight="1">
      <c r="A131" s="32"/>
      <c r="B131" s="149"/>
      <c r="C131" s="150" t="s">
        <v>80</v>
      </c>
      <c r="D131" s="150" t="s">
        <v>204</v>
      </c>
      <c r="E131" s="151" t="s">
        <v>522</v>
      </c>
      <c r="F131" s="152" t="s">
        <v>523</v>
      </c>
      <c r="G131" s="153" t="s">
        <v>276</v>
      </c>
      <c r="H131" s="154">
        <v>5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84</v>
      </c>
      <c r="BK131" s="163">
        <f>ROUND(I131*H131,2)</f>
        <v>0</v>
      </c>
      <c r="BL131" s="17" t="s">
        <v>208</v>
      </c>
      <c r="BM131" s="162" t="s">
        <v>935</v>
      </c>
    </row>
    <row r="132" spans="1:65" s="12" customFormat="1" ht="22.9" customHeight="1">
      <c r="B132" s="136"/>
      <c r="D132" s="137" t="s">
        <v>72</v>
      </c>
      <c r="E132" s="147" t="s">
        <v>525</v>
      </c>
      <c r="F132" s="147" t="s">
        <v>526</v>
      </c>
      <c r="I132" s="139"/>
      <c r="J132" s="148">
        <f>BK132</f>
        <v>0</v>
      </c>
      <c r="L132" s="136"/>
      <c r="M132" s="141"/>
      <c r="N132" s="142"/>
      <c r="O132" s="142"/>
      <c r="P132" s="143">
        <f>P133</f>
        <v>0</v>
      </c>
      <c r="Q132" s="142"/>
      <c r="R132" s="143">
        <f>R133</f>
        <v>0</v>
      </c>
      <c r="S132" s="142"/>
      <c r="T132" s="144">
        <f>T133</f>
        <v>0</v>
      </c>
      <c r="AR132" s="137" t="s">
        <v>80</v>
      </c>
      <c r="AT132" s="145" t="s">
        <v>72</v>
      </c>
      <c r="AU132" s="145" t="s">
        <v>80</v>
      </c>
      <c r="AY132" s="137" t="s">
        <v>202</v>
      </c>
      <c r="BK132" s="146">
        <f>BK133</f>
        <v>0</v>
      </c>
    </row>
    <row r="133" spans="1:65" s="2" customFormat="1" ht="24.2" customHeight="1">
      <c r="A133" s="32"/>
      <c r="B133" s="149"/>
      <c r="C133" s="150" t="s">
        <v>84</v>
      </c>
      <c r="D133" s="150" t="s">
        <v>204</v>
      </c>
      <c r="E133" s="151" t="s">
        <v>533</v>
      </c>
      <c r="F133" s="152" t="s">
        <v>534</v>
      </c>
      <c r="G133" s="153" t="s">
        <v>276</v>
      </c>
      <c r="H133" s="154">
        <v>1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39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84</v>
      </c>
      <c r="BK133" s="163">
        <f>ROUND(I133*H133,2)</f>
        <v>0</v>
      </c>
      <c r="BL133" s="17" t="s">
        <v>208</v>
      </c>
      <c r="BM133" s="162" t="s">
        <v>936</v>
      </c>
    </row>
    <row r="134" spans="1:65" s="12" customFormat="1" ht="25.9" customHeight="1">
      <c r="B134" s="136"/>
      <c r="D134" s="137" t="s">
        <v>72</v>
      </c>
      <c r="E134" s="138" t="s">
        <v>200</v>
      </c>
      <c r="F134" s="138" t="s">
        <v>201</v>
      </c>
      <c r="I134" s="139"/>
      <c r="J134" s="140">
        <f>BK134</f>
        <v>0</v>
      </c>
      <c r="L134" s="136"/>
      <c r="M134" s="141"/>
      <c r="N134" s="142"/>
      <c r="O134" s="142"/>
      <c r="P134" s="143">
        <f>P135</f>
        <v>0</v>
      </c>
      <c r="Q134" s="142"/>
      <c r="R134" s="143">
        <f>R135</f>
        <v>0</v>
      </c>
      <c r="S134" s="142"/>
      <c r="T134" s="144">
        <f>T135</f>
        <v>0</v>
      </c>
      <c r="AR134" s="137" t="s">
        <v>80</v>
      </c>
      <c r="AT134" s="145" t="s">
        <v>72</v>
      </c>
      <c r="AU134" s="145" t="s">
        <v>73</v>
      </c>
      <c r="AY134" s="137" t="s">
        <v>202</v>
      </c>
      <c r="BK134" s="146">
        <f>BK135</f>
        <v>0</v>
      </c>
    </row>
    <row r="135" spans="1:65" s="12" customFormat="1" ht="22.9" customHeight="1">
      <c r="B135" s="136"/>
      <c r="D135" s="137" t="s">
        <v>72</v>
      </c>
      <c r="E135" s="147" t="s">
        <v>80</v>
      </c>
      <c r="F135" s="147" t="s">
        <v>203</v>
      </c>
      <c r="I135" s="139"/>
      <c r="J135" s="148">
        <f>BK135</f>
        <v>0</v>
      </c>
      <c r="L135" s="136"/>
      <c r="M135" s="141"/>
      <c r="N135" s="142"/>
      <c r="O135" s="142"/>
      <c r="P135" s="143">
        <f>P136</f>
        <v>0</v>
      </c>
      <c r="Q135" s="142"/>
      <c r="R135" s="143">
        <f>R136</f>
        <v>0</v>
      </c>
      <c r="S135" s="142"/>
      <c r="T135" s="144">
        <f>T136</f>
        <v>0</v>
      </c>
      <c r="AR135" s="137" t="s">
        <v>80</v>
      </c>
      <c r="AT135" s="145" t="s">
        <v>72</v>
      </c>
      <c r="AU135" s="145" t="s">
        <v>80</v>
      </c>
      <c r="AY135" s="137" t="s">
        <v>202</v>
      </c>
      <c r="BK135" s="146">
        <f>BK136</f>
        <v>0</v>
      </c>
    </row>
    <row r="136" spans="1:65" s="2" customFormat="1" ht="24.2" customHeight="1">
      <c r="A136" s="32"/>
      <c r="B136" s="149"/>
      <c r="C136" s="150" t="s">
        <v>216</v>
      </c>
      <c r="D136" s="150" t="s">
        <v>204</v>
      </c>
      <c r="E136" s="151" t="s">
        <v>536</v>
      </c>
      <c r="F136" s="152" t="s">
        <v>537</v>
      </c>
      <c r="G136" s="153" t="s">
        <v>219</v>
      </c>
      <c r="H136" s="154">
        <v>4.4999999999999998E-2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208</v>
      </c>
      <c r="BM136" s="162" t="s">
        <v>937</v>
      </c>
    </row>
    <row r="137" spans="1:65" s="12" customFormat="1" ht="25.9" customHeight="1">
      <c r="B137" s="136"/>
      <c r="D137" s="137" t="s">
        <v>72</v>
      </c>
      <c r="E137" s="138" t="s">
        <v>273</v>
      </c>
      <c r="F137" s="138" t="s">
        <v>539</v>
      </c>
      <c r="I137" s="139"/>
      <c r="J137" s="140">
        <f>BK137</f>
        <v>0</v>
      </c>
      <c r="L137" s="136"/>
      <c r="M137" s="141"/>
      <c r="N137" s="142"/>
      <c r="O137" s="142"/>
      <c r="P137" s="143">
        <f>P138+P154</f>
        <v>0</v>
      </c>
      <c r="Q137" s="142"/>
      <c r="R137" s="143">
        <f>R138+R154</f>
        <v>0.57664000000000004</v>
      </c>
      <c r="S137" s="142"/>
      <c r="T137" s="144">
        <f>T138+T154</f>
        <v>0</v>
      </c>
      <c r="AR137" s="137" t="s">
        <v>216</v>
      </c>
      <c r="AT137" s="145" t="s">
        <v>72</v>
      </c>
      <c r="AU137" s="145" t="s">
        <v>73</v>
      </c>
      <c r="AY137" s="137" t="s">
        <v>202</v>
      </c>
      <c r="BK137" s="146">
        <f>BK138+BK154</f>
        <v>0</v>
      </c>
    </row>
    <row r="138" spans="1:65" s="12" customFormat="1" ht="22.9" customHeight="1">
      <c r="B138" s="136"/>
      <c r="D138" s="137" t="s">
        <v>72</v>
      </c>
      <c r="E138" s="147" t="s">
        <v>540</v>
      </c>
      <c r="F138" s="147" t="s">
        <v>541</v>
      </c>
      <c r="I138" s="139"/>
      <c r="J138" s="148">
        <f>BK138</f>
        <v>0</v>
      </c>
      <c r="L138" s="136"/>
      <c r="M138" s="141"/>
      <c r="N138" s="142"/>
      <c r="O138" s="142"/>
      <c r="P138" s="143">
        <f>SUM(P139:P153)</f>
        <v>0</v>
      </c>
      <c r="Q138" s="142"/>
      <c r="R138" s="143">
        <f>SUM(R139:R153)</f>
        <v>5.6639999999999996E-2</v>
      </c>
      <c r="S138" s="142"/>
      <c r="T138" s="144">
        <f>SUM(T139:T153)</f>
        <v>0</v>
      </c>
      <c r="AR138" s="137" t="s">
        <v>216</v>
      </c>
      <c r="AT138" s="145" t="s">
        <v>72</v>
      </c>
      <c r="AU138" s="145" t="s">
        <v>80</v>
      </c>
      <c r="AY138" s="137" t="s">
        <v>202</v>
      </c>
      <c r="BK138" s="146">
        <f>SUM(BK139:BK153)</f>
        <v>0</v>
      </c>
    </row>
    <row r="139" spans="1:65" s="2" customFormat="1" ht="24.2" customHeight="1">
      <c r="A139" s="32"/>
      <c r="B139" s="149"/>
      <c r="C139" s="150" t="s">
        <v>208</v>
      </c>
      <c r="D139" s="150" t="s">
        <v>204</v>
      </c>
      <c r="E139" s="151" t="s">
        <v>542</v>
      </c>
      <c r="F139" s="152" t="s">
        <v>543</v>
      </c>
      <c r="G139" s="153" t="s">
        <v>300</v>
      </c>
      <c r="H139" s="154">
        <v>10</v>
      </c>
      <c r="I139" s="155"/>
      <c r="J139" s="156">
        <f t="shared" ref="J139:J152" si="0">ROUND(I139*H139,2)</f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ref="P139:P152" si="1">O139*H139</f>
        <v>0</v>
      </c>
      <c r="Q139" s="160">
        <v>0</v>
      </c>
      <c r="R139" s="160">
        <f t="shared" ref="R139:R152" si="2">Q139*H139</f>
        <v>0</v>
      </c>
      <c r="S139" s="160">
        <v>0</v>
      </c>
      <c r="T139" s="161">
        <f t="shared" ref="T139:T152" si="3"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479</v>
      </c>
      <c r="AT139" s="162" t="s">
        <v>204</v>
      </c>
      <c r="AU139" s="162" t="s">
        <v>84</v>
      </c>
      <c r="AY139" s="17" t="s">
        <v>202</v>
      </c>
      <c r="BE139" s="163">
        <f t="shared" ref="BE139:BE152" si="4">IF(N139="základná",J139,0)</f>
        <v>0</v>
      </c>
      <c r="BF139" s="163">
        <f t="shared" ref="BF139:BF152" si="5">IF(N139="znížená",J139,0)</f>
        <v>0</v>
      </c>
      <c r="BG139" s="163">
        <f t="shared" ref="BG139:BG152" si="6">IF(N139="zákl. prenesená",J139,0)</f>
        <v>0</v>
      </c>
      <c r="BH139" s="163">
        <f t="shared" ref="BH139:BH152" si="7">IF(N139="zníž. prenesená",J139,0)</f>
        <v>0</v>
      </c>
      <c r="BI139" s="163">
        <f t="shared" ref="BI139:BI152" si="8">IF(N139="nulová",J139,0)</f>
        <v>0</v>
      </c>
      <c r="BJ139" s="17" t="s">
        <v>84</v>
      </c>
      <c r="BK139" s="163">
        <f t="shared" ref="BK139:BK152" si="9">ROUND(I139*H139,2)</f>
        <v>0</v>
      </c>
      <c r="BL139" s="17" t="s">
        <v>479</v>
      </c>
      <c r="BM139" s="162" t="s">
        <v>938</v>
      </c>
    </row>
    <row r="140" spans="1:65" s="2" customFormat="1" ht="24.2" customHeight="1">
      <c r="A140" s="32"/>
      <c r="B140" s="149"/>
      <c r="C140" s="181" t="s">
        <v>225</v>
      </c>
      <c r="D140" s="181" t="s">
        <v>273</v>
      </c>
      <c r="E140" s="182" t="s">
        <v>859</v>
      </c>
      <c r="F140" s="183" t="s">
        <v>546</v>
      </c>
      <c r="G140" s="184" t="s">
        <v>276</v>
      </c>
      <c r="H140" s="185">
        <v>1</v>
      </c>
      <c r="I140" s="186"/>
      <c r="J140" s="187">
        <f t="shared" si="0"/>
        <v>0</v>
      </c>
      <c r="K140" s="188"/>
      <c r="L140" s="189"/>
      <c r="M140" s="190" t="s">
        <v>1</v>
      </c>
      <c r="N140" s="191" t="s">
        <v>39</v>
      </c>
      <c r="O140" s="58"/>
      <c r="P140" s="160">
        <f t="shared" si="1"/>
        <v>0</v>
      </c>
      <c r="Q140" s="160">
        <v>1.0000000000000001E-5</v>
      </c>
      <c r="R140" s="160">
        <f t="shared" si="2"/>
        <v>1.0000000000000001E-5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547</v>
      </c>
      <c r="AT140" s="162" t="s">
        <v>273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547</v>
      </c>
      <c r="BM140" s="162" t="s">
        <v>939</v>
      </c>
    </row>
    <row r="141" spans="1:65" s="2" customFormat="1" ht="37.9" customHeight="1">
      <c r="A141" s="32"/>
      <c r="B141" s="149"/>
      <c r="C141" s="181" t="s">
        <v>230</v>
      </c>
      <c r="D141" s="181" t="s">
        <v>273</v>
      </c>
      <c r="E141" s="182" t="s">
        <v>549</v>
      </c>
      <c r="F141" s="183" t="s">
        <v>550</v>
      </c>
      <c r="G141" s="184" t="s">
        <v>300</v>
      </c>
      <c r="H141" s="185">
        <v>10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39</v>
      </c>
      <c r="O141" s="58"/>
      <c r="P141" s="160">
        <f t="shared" si="1"/>
        <v>0</v>
      </c>
      <c r="Q141" s="160">
        <v>1.1E-4</v>
      </c>
      <c r="R141" s="160">
        <f t="shared" si="2"/>
        <v>1.1000000000000001E-3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547</v>
      </c>
      <c r="AT141" s="162" t="s">
        <v>273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547</v>
      </c>
      <c r="BM141" s="162" t="s">
        <v>940</v>
      </c>
    </row>
    <row r="142" spans="1:65" s="2" customFormat="1" ht="14.45" customHeight="1">
      <c r="A142" s="32"/>
      <c r="B142" s="149"/>
      <c r="C142" s="150" t="s">
        <v>235</v>
      </c>
      <c r="D142" s="150" t="s">
        <v>204</v>
      </c>
      <c r="E142" s="151" t="s">
        <v>579</v>
      </c>
      <c r="F142" s="152" t="s">
        <v>580</v>
      </c>
      <c r="G142" s="153" t="s">
        <v>276</v>
      </c>
      <c r="H142" s="154">
        <v>1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479</v>
      </c>
      <c r="AT142" s="162" t="s">
        <v>204</v>
      </c>
      <c r="AU142" s="162" t="s">
        <v>84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479</v>
      </c>
      <c r="BM142" s="162" t="s">
        <v>941</v>
      </c>
    </row>
    <row r="143" spans="1:65" s="2" customFormat="1" ht="24.2" customHeight="1">
      <c r="A143" s="32"/>
      <c r="B143" s="149"/>
      <c r="C143" s="181" t="s">
        <v>239</v>
      </c>
      <c r="D143" s="181" t="s">
        <v>273</v>
      </c>
      <c r="E143" s="182" t="s">
        <v>582</v>
      </c>
      <c r="F143" s="183" t="s">
        <v>583</v>
      </c>
      <c r="G143" s="184" t="s">
        <v>276</v>
      </c>
      <c r="H143" s="185">
        <v>1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39</v>
      </c>
      <c r="O143" s="58"/>
      <c r="P143" s="160">
        <f t="shared" si="1"/>
        <v>0</v>
      </c>
      <c r="Q143" s="160">
        <v>3.2000000000000003E-4</v>
      </c>
      <c r="R143" s="160">
        <f t="shared" si="2"/>
        <v>3.2000000000000003E-4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547</v>
      </c>
      <c r="AT143" s="162" t="s">
        <v>273</v>
      </c>
      <c r="AU143" s="162" t="s">
        <v>84</v>
      </c>
      <c r="AY143" s="17" t="s">
        <v>202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547</v>
      </c>
      <c r="BM143" s="162" t="s">
        <v>942</v>
      </c>
    </row>
    <row r="144" spans="1:65" s="2" customFormat="1" ht="14.45" customHeight="1">
      <c r="A144" s="32"/>
      <c r="B144" s="149"/>
      <c r="C144" s="150" t="s">
        <v>243</v>
      </c>
      <c r="D144" s="150" t="s">
        <v>204</v>
      </c>
      <c r="E144" s="151" t="s">
        <v>591</v>
      </c>
      <c r="F144" s="152" t="s">
        <v>592</v>
      </c>
      <c r="G144" s="153" t="s">
        <v>276</v>
      </c>
      <c r="H144" s="154">
        <v>10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39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479</v>
      </c>
      <c r="AT144" s="162" t="s">
        <v>204</v>
      </c>
      <c r="AU144" s="162" t="s">
        <v>84</v>
      </c>
      <c r="AY144" s="17" t="s">
        <v>202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479</v>
      </c>
      <c r="BM144" s="162" t="s">
        <v>943</v>
      </c>
    </row>
    <row r="145" spans="1:65" s="2" customFormat="1" ht="14.45" customHeight="1">
      <c r="A145" s="32"/>
      <c r="B145" s="149"/>
      <c r="C145" s="181" t="s">
        <v>248</v>
      </c>
      <c r="D145" s="181" t="s">
        <v>273</v>
      </c>
      <c r="E145" s="182" t="s">
        <v>594</v>
      </c>
      <c r="F145" s="183" t="s">
        <v>595</v>
      </c>
      <c r="G145" s="184" t="s">
        <v>276</v>
      </c>
      <c r="H145" s="185">
        <v>10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39</v>
      </c>
      <c r="O145" s="58"/>
      <c r="P145" s="160">
        <f t="shared" si="1"/>
        <v>0</v>
      </c>
      <c r="Q145" s="160">
        <v>1.6000000000000001E-4</v>
      </c>
      <c r="R145" s="160">
        <f t="shared" si="2"/>
        <v>1.6000000000000001E-3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547</v>
      </c>
      <c r="AT145" s="162" t="s">
        <v>273</v>
      </c>
      <c r="AU145" s="162" t="s">
        <v>84</v>
      </c>
      <c r="AY145" s="17" t="s">
        <v>202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547</v>
      </c>
      <c r="BM145" s="162" t="s">
        <v>944</v>
      </c>
    </row>
    <row r="146" spans="1:65" s="2" customFormat="1" ht="24.2" customHeight="1">
      <c r="A146" s="32"/>
      <c r="B146" s="149"/>
      <c r="C146" s="150" t="s">
        <v>252</v>
      </c>
      <c r="D146" s="150" t="s">
        <v>204</v>
      </c>
      <c r="E146" s="151" t="s">
        <v>597</v>
      </c>
      <c r="F146" s="152" t="s">
        <v>598</v>
      </c>
      <c r="G146" s="153" t="s">
        <v>300</v>
      </c>
      <c r="H146" s="154">
        <v>40</v>
      </c>
      <c r="I146" s="155"/>
      <c r="J146" s="156">
        <f t="shared" si="0"/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479</v>
      </c>
      <c r="AT146" s="162" t="s">
        <v>204</v>
      </c>
      <c r="AU146" s="162" t="s">
        <v>84</v>
      </c>
      <c r="AY146" s="17" t="s">
        <v>202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479</v>
      </c>
      <c r="BM146" s="162" t="s">
        <v>945</v>
      </c>
    </row>
    <row r="147" spans="1:65" s="2" customFormat="1" ht="14.45" customHeight="1">
      <c r="A147" s="32"/>
      <c r="B147" s="149"/>
      <c r="C147" s="181" t="s">
        <v>258</v>
      </c>
      <c r="D147" s="181" t="s">
        <v>273</v>
      </c>
      <c r="E147" s="182" t="s">
        <v>600</v>
      </c>
      <c r="F147" s="183" t="s">
        <v>601</v>
      </c>
      <c r="G147" s="184" t="s">
        <v>602</v>
      </c>
      <c r="H147" s="185">
        <v>37.68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"/>
        <v>0</v>
      </c>
      <c r="Q147" s="160">
        <v>1E-3</v>
      </c>
      <c r="R147" s="160">
        <f t="shared" si="2"/>
        <v>3.7679999999999998E-2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547</v>
      </c>
      <c r="AT147" s="162" t="s">
        <v>273</v>
      </c>
      <c r="AU147" s="162" t="s">
        <v>84</v>
      </c>
      <c r="AY147" s="17" t="s">
        <v>202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547</v>
      </c>
      <c r="BM147" s="162" t="s">
        <v>946</v>
      </c>
    </row>
    <row r="148" spans="1:65" s="2" customFormat="1" ht="14.45" customHeight="1">
      <c r="A148" s="32"/>
      <c r="B148" s="149"/>
      <c r="C148" s="150" t="s">
        <v>264</v>
      </c>
      <c r="D148" s="150" t="s">
        <v>204</v>
      </c>
      <c r="E148" s="151" t="s">
        <v>604</v>
      </c>
      <c r="F148" s="152" t="s">
        <v>605</v>
      </c>
      <c r="G148" s="153" t="s">
        <v>300</v>
      </c>
      <c r="H148" s="154">
        <v>27</v>
      </c>
      <c r="I148" s="155"/>
      <c r="J148" s="156">
        <f t="shared" si="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479</v>
      </c>
      <c r="AT148" s="162" t="s">
        <v>204</v>
      </c>
      <c r="AU148" s="162" t="s">
        <v>84</v>
      </c>
      <c r="AY148" s="17" t="s">
        <v>202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84</v>
      </c>
      <c r="BK148" s="163">
        <f t="shared" si="9"/>
        <v>0</v>
      </c>
      <c r="BL148" s="17" t="s">
        <v>479</v>
      </c>
      <c r="BM148" s="162" t="s">
        <v>947</v>
      </c>
    </row>
    <row r="149" spans="1:65" s="2" customFormat="1" ht="14.45" customHeight="1">
      <c r="A149" s="32"/>
      <c r="B149" s="149"/>
      <c r="C149" s="181" t="s">
        <v>268</v>
      </c>
      <c r="D149" s="181" t="s">
        <v>273</v>
      </c>
      <c r="E149" s="182" t="s">
        <v>607</v>
      </c>
      <c r="F149" s="183" t="s">
        <v>608</v>
      </c>
      <c r="G149" s="184" t="s">
        <v>300</v>
      </c>
      <c r="H149" s="185">
        <v>27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"/>
        <v>0</v>
      </c>
      <c r="Q149" s="160">
        <v>1.1E-4</v>
      </c>
      <c r="R149" s="160">
        <f t="shared" si="2"/>
        <v>2.97E-3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547</v>
      </c>
      <c r="AT149" s="162" t="s">
        <v>273</v>
      </c>
      <c r="AU149" s="162" t="s">
        <v>84</v>
      </c>
      <c r="AY149" s="17" t="s">
        <v>202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84</v>
      </c>
      <c r="BK149" s="163">
        <f t="shared" si="9"/>
        <v>0</v>
      </c>
      <c r="BL149" s="17" t="s">
        <v>547</v>
      </c>
      <c r="BM149" s="162" t="s">
        <v>948</v>
      </c>
    </row>
    <row r="150" spans="1:65" s="2" customFormat="1" ht="14.45" customHeight="1">
      <c r="A150" s="32"/>
      <c r="B150" s="149"/>
      <c r="C150" s="150" t="s">
        <v>272</v>
      </c>
      <c r="D150" s="150" t="s">
        <v>204</v>
      </c>
      <c r="E150" s="151" t="s">
        <v>610</v>
      </c>
      <c r="F150" s="152" t="s">
        <v>611</v>
      </c>
      <c r="G150" s="153" t="s">
        <v>300</v>
      </c>
      <c r="H150" s="154">
        <v>27</v>
      </c>
      <c r="I150" s="155"/>
      <c r="J150" s="156">
        <f t="shared" si="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479</v>
      </c>
      <c r="AT150" s="162" t="s">
        <v>204</v>
      </c>
      <c r="AU150" s="162" t="s">
        <v>84</v>
      </c>
      <c r="AY150" s="17" t="s">
        <v>202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84</v>
      </c>
      <c r="BK150" s="163">
        <f t="shared" si="9"/>
        <v>0</v>
      </c>
      <c r="BL150" s="17" t="s">
        <v>479</v>
      </c>
      <c r="BM150" s="162" t="s">
        <v>949</v>
      </c>
    </row>
    <row r="151" spans="1:65" s="2" customFormat="1" ht="14.45" customHeight="1">
      <c r="A151" s="32"/>
      <c r="B151" s="149"/>
      <c r="C151" s="181" t="s">
        <v>279</v>
      </c>
      <c r="D151" s="181" t="s">
        <v>273</v>
      </c>
      <c r="E151" s="182" t="s">
        <v>613</v>
      </c>
      <c r="F151" s="183" t="s">
        <v>614</v>
      </c>
      <c r="G151" s="184" t="s">
        <v>300</v>
      </c>
      <c r="H151" s="185">
        <v>27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39</v>
      </c>
      <c r="O151" s="58"/>
      <c r="P151" s="160">
        <f t="shared" si="1"/>
        <v>0</v>
      </c>
      <c r="Q151" s="160">
        <v>4.8000000000000001E-4</v>
      </c>
      <c r="R151" s="160">
        <f t="shared" si="2"/>
        <v>1.2960000000000001E-2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547</v>
      </c>
      <c r="AT151" s="162" t="s">
        <v>273</v>
      </c>
      <c r="AU151" s="162" t="s">
        <v>84</v>
      </c>
      <c r="AY151" s="17" t="s">
        <v>202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84</v>
      </c>
      <c r="BK151" s="163">
        <f t="shared" si="9"/>
        <v>0</v>
      </c>
      <c r="BL151" s="17" t="s">
        <v>547</v>
      </c>
      <c r="BM151" s="162" t="s">
        <v>950</v>
      </c>
    </row>
    <row r="152" spans="1:65" s="2" customFormat="1" ht="14.45" customHeight="1">
      <c r="A152" s="32"/>
      <c r="B152" s="149"/>
      <c r="C152" s="150" t="s">
        <v>283</v>
      </c>
      <c r="D152" s="150" t="s">
        <v>204</v>
      </c>
      <c r="E152" s="151" t="s">
        <v>616</v>
      </c>
      <c r="F152" s="152" t="s">
        <v>617</v>
      </c>
      <c r="G152" s="153" t="s">
        <v>618</v>
      </c>
      <c r="H152" s="154">
        <v>8</v>
      </c>
      <c r="I152" s="155"/>
      <c r="J152" s="156">
        <f t="shared" si="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479</v>
      </c>
      <c r="AT152" s="162" t="s">
        <v>204</v>
      </c>
      <c r="AU152" s="162" t="s">
        <v>84</v>
      </c>
      <c r="AY152" s="17" t="s">
        <v>202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84</v>
      </c>
      <c r="BK152" s="163">
        <f t="shared" si="9"/>
        <v>0</v>
      </c>
      <c r="BL152" s="17" t="s">
        <v>479</v>
      </c>
      <c r="BM152" s="162" t="s">
        <v>951</v>
      </c>
    </row>
    <row r="153" spans="1:65" s="13" customFormat="1" ht="22.5">
      <c r="B153" s="164"/>
      <c r="D153" s="165" t="s">
        <v>210</v>
      </c>
      <c r="E153" s="166" t="s">
        <v>1</v>
      </c>
      <c r="F153" s="167" t="s">
        <v>620</v>
      </c>
      <c r="H153" s="168">
        <v>8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210</v>
      </c>
      <c r="AU153" s="166" t="s">
        <v>84</v>
      </c>
      <c r="AV153" s="13" t="s">
        <v>84</v>
      </c>
      <c r="AW153" s="13" t="s">
        <v>30</v>
      </c>
      <c r="AX153" s="13" t="s">
        <v>80</v>
      </c>
      <c r="AY153" s="166" t="s">
        <v>202</v>
      </c>
    </row>
    <row r="154" spans="1:65" s="12" customFormat="1" ht="22.9" customHeight="1">
      <c r="B154" s="136"/>
      <c r="D154" s="137" t="s">
        <v>72</v>
      </c>
      <c r="E154" s="147" t="s">
        <v>621</v>
      </c>
      <c r="F154" s="147" t="s">
        <v>622</v>
      </c>
      <c r="I154" s="139"/>
      <c r="J154" s="148">
        <f>BK154</f>
        <v>0</v>
      </c>
      <c r="L154" s="136"/>
      <c r="M154" s="141"/>
      <c r="N154" s="142"/>
      <c r="O154" s="142"/>
      <c r="P154" s="143">
        <f>SUM(P155:P163)</f>
        <v>0</v>
      </c>
      <c r="Q154" s="142"/>
      <c r="R154" s="143">
        <f>SUM(R155:R163)</f>
        <v>0.52</v>
      </c>
      <c r="S154" s="142"/>
      <c r="T154" s="144">
        <f>SUM(T155:T163)</f>
        <v>0</v>
      </c>
      <c r="AR154" s="137" t="s">
        <v>216</v>
      </c>
      <c r="AT154" s="145" t="s">
        <v>72</v>
      </c>
      <c r="AU154" s="145" t="s">
        <v>80</v>
      </c>
      <c r="AY154" s="137" t="s">
        <v>202</v>
      </c>
      <c r="BK154" s="146">
        <f>SUM(BK155:BK163)</f>
        <v>0</v>
      </c>
    </row>
    <row r="155" spans="1:65" s="2" customFormat="1" ht="24.2" customHeight="1">
      <c r="A155" s="32"/>
      <c r="B155" s="149"/>
      <c r="C155" s="150" t="s">
        <v>287</v>
      </c>
      <c r="D155" s="150" t="s">
        <v>204</v>
      </c>
      <c r="E155" s="151" t="s">
        <v>623</v>
      </c>
      <c r="F155" s="152" t="s">
        <v>624</v>
      </c>
      <c r="G155" s="153" t="s">
        <v>625</v>
      </c>
      <c r="H155" s="154">
        <v>0.01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479</v>
      </c>
      <c r="AT155" s="162" t="s">
        <v>204</v>
      </c>
      <c r="AU155" s="162" t="s">
        <v>84</v>
      </c>
      <c r="AY155" s="17" t="s">
        <v>202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84</v>
      </c>
      <c r="BK155" s="163">
        <f>ROUND(I155*H155,2)</f>
        <v>0</v>
      </c>
      <c r="BL155" s="17" t="s">
        <v>479</v>
      </c>
      <c r="BM155" s="162" t="s">
        <v>952</v>
      </c>
    </row>
    <row r="156" spans="1:65" s="2" customFormat="1" ht="24.2" customHeight="1">
      <c r="A156" s="32"/>
      <c r="B156" s="149"/>
      <c r="C156" s="150" t="s">
        <v>292</v>
      </c>
      <c r="D156" s="150" t="s">
        <v>204</v>
      </c>
      <c r="E156" s="151" t="s">
        <v>627</v>
      </c>
      <c r="F156" s="152" t="s">
        <v>628</v>
      </c>
      <c r="G156" s="153" t="s">
        <v>219</v>
      </c>
      <c r="H156" s="154">
        <v>2.8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39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479</v>
      </c>
      <c r="AT156" s="162" t="s">
        <v>204</v>
      </c>
      <c r="AU156" s="162" t="s">
        <v>84</v>
      </c>
      <c r="AY156" s="17" t="s">
        <v>202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84</v>
      </c>
      <c r="BK156" s="163">
        <f>ROUND(I156*H156,2)</f>
        <v>0</v>
      </c>
      <c r="BL156" s="17" t="s">
        <v>479</v>
      </c>
      <c r="BM156" s="162" t="s">
        <v>953</v>
      </c>
    </row>
    <row r="157" spans="1:65" s="2" customFormat="1" ht="24.2" customHeight="1">
      <c r="A157" s="32"/>
      <c r="B157" s="149"/>
      <c r="C157" s="150" t="s">
        <v>7</v>
      </c>
      <c r="D157" s="150" t="s">
        <v>204</v>
      </c>
      <c r="E157" s="151" t="s">
        <v>630</v>
      </c>
      <c r="F157" s="152" t="s">
        <v>631</v>
      </c>
      <c r="G157" s="153" t="s">
        <v>300</v>
      </c>
      <c r="H157" s="154">
        <v>10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39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479</v>
      </c>
      <c r="AT157" s="162" t="s">
        <v>204</v>
      </c>
      <c r="AU157" s="162" t="s">
        <v>84</v>
      </c>
      <c r="AY157" s="17" t="s">
        <v>202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84</v>
      </c>
      <c r="BK157" s="163">
        <f>ROUND(I157*H157,2)</f>
        <v>0</v>
      </c>
      <c r="BL157" s="17" t="s">
        <v>479</v>
      </c>
      <c r="BM157" s="162" t="s">
        <v>954</v>
      </c>
    </row>
    <row r="158" spans="1:65" s="2" customFormat="1" ht="24.2" customHeight="1">
      <c r="A158" s="32"/>
      <c r="B158" s="149"/>
      <c r="C158" s="150" t="s">
        <v>302</v>
      </c>
      <c r="D158" s="150" t="s">
        <v>204</v>
      </c>
      <c r="E158" s="151" t="s">
        <v>633</v>
      </c>
      <c r="F158" s="152" t="s">
        <v>634</v>
      </c>
      <c r="G158" s="153" t="s">
        <v>300</v>
      </c>
      <c r="H158" s="154">
        <v>10</v>
      </c>
      <c r="I158" s="155"/>
      <c r="J158" s="156">
        <f>ROUND(I158*H158,2)</f>
        <v>0</v>
      </c>
      <c r="K158" s="157"/>
      <c r="L158" s="33"/>
      <c r="M158" s="158" t="s">
        <v>1</v>
      </c>
      <c r="N158" s="159" t="s">
        <v>39</v>
      </c>
      <c r="O158" s="58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479</v>
      </c>
      <c r="AT158" s="162" t="s">
        <v>204</v>
      </c>
      <c r="AU158" s="162" t="s">
        <v>84</v>
      </c>
      <c r="AY158" s="17" t="s">
        <v>202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84</v>
      </c>
      <c r="BK158" s="163">
        <f>ROUND(I158*H158,2)</f>
        <v>0</v>
      </c>
      <c r="BL158" s="17" t="s">
        <v>479</v>
      </c>
      <c r="BM158" s="162" t="s">
        <v>955</v>
      </c>
    </row>
    <row r="159" spans="1:65" s="2" customFormat="1" ht="14.45" customHeight="1">
      <c r="A159" s="32"/>
      <c r="B159" s="149"/>
      <c r="C159" s="181" t="s">
        <v>306</v>
      </c>
      <c r="D159" s="181" t="s">
        <v>273</v>
      </c>
      <c r="E159" s="182" t="s">
        <v>636</v>
      </c>
      <c r="F159" s="183" t="s">
        <v>637</v>
      </c>
      <c r="G159" s="184" t="s">
        <v>255</v>
      </c>
      <c r="H159" s="185">
        <v>0.52</v>
      </c>
      <c r="I159" s="186"/>
      <c r="J159" s="187">
        <f>ROUND(I159*H159,2)</f>
        <v>0</v>
      </c>
      <c r="K159" s="188"/>
      <c r="L159" s="189"/>
      <c r="M159" s="190" t="s">
        <v>1</v>
      </c>
      <c r="N159" s="191" t="s">
        <v>39</v>
      </c>
      <c r="O159" s="58"/>
      <c r="P159" s="160">
        <f>O159*H159</f>
        <v>0</v>
      </c>
      <c r="Q159" s="160">
        <v>1</v>
      </c>
      <c r="R159" s="160">
        <f>Q159*H159</f>
        <v>0.52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547</v>
      </c>
      <c r="AT159" s="162" t="s">
        <v>273</v>
      </c>
      <c r="AU159" s="162" t="s">
        <v>84</v>
      </c>
      <c r="AY159" s="17" t="s">
        <v>202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84</v>
      </c>
      <c r="BK159" s="163">
        <f>ROUND(I159*H159,2)</f>
        <v>0</v>
      </c>
      <c r="BL159" s="17" t="s">
        <v>547</v>
      </c>
      <c r="BM159" s="162" t="s">
        <v>956</v>
      </c>
    </row>
    <row r="160" spans="1:65" s="13" customFormat="1" ht="11.25">
      <c r="B160" s="164"/>
      <c r="D160" s="165" t="s">
        <v>210</v>
      </c>
      <c r="E160" s="166" t="s">
        <v>1</v>
      </c>
      <c r="F160" s="167" t="s">
        <v>957</v>
      </c>
      <c r="H160" s="168">
        <v>0.52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210</v>
      </c>
      <c r="AU160" s="166" t="s">
        <v>84</v>
      </c>
      <c r="AV160" s="13" t="s">
        <v>84</v>
      </c>
      <c r="AW160" s="13" t="s">
        <v>30</v>
      </c>
      <c r="AX160" s="13" t="s">
        <v>80</v>
      </c>
      <c r="AY160" s="166" t="s">
        <v>202</v>
      </c>
    </row>
    <row r="161" spans="1:65" s="2" customFormat="1" ht="24.2" customHeight="1">
      <c r="A161" s="32"/>
      <c r="B161" s="149"/>
      <c r="C161" s="150" t="s">
        <v>311</v>
      </c>
      <c r="D161" s="150" t="s">
        <v>204</v>
      </c>
      <c r="E161" s="151" t="s">
        <v>640</v>
      </c>
      <c r="F161" s="152" t="s">
        <v>641</v>
      </c>
      <c r="G161" s="153" t="s">
        <v>300</v>
      </c>
      <c r="H161" s="154">
        <v>10</v>
      </c>
      <c r="I161" s="155"/>
      <c r="J161" s="156">
        <f>ROUND(I161*H161,2)</f>
        <v>0</v>
      </c>
      <c r="K161" s="157"/>
      <c r="L161" s="33"/>
      <c r="M161" s="158" t="s">
        <v>1</v>
      </c>
      <c r="N161" s="159" t="s">
        <v>39</v>
      </c>
      <c r="O161" s="58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479</v>
      </c>
      <c r="AT161" s="162" t="s">
        <v>204</v>
      </c>
      <c r="AU161" s="162" t="s">
        <v>84</v>
      </c>
      <c r="AY161" s="17" t="s">
        <v>202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7" t="s">
        <v>84</v>
      </c>
      <c r="BK161" s="163">
        <f>ROUND(I161*H161,2)</f>
        <v>0</v>
      </c>
      <c r="BL161" s="17" t="s">
        <v>479</v>
      </c>
      <c r="BM161" s="162" t="s">
        <v>958</v>
      </c>
    </row>
    <row r="162" spans="1:65" s="2" customFormat="1" ht="14.45" customHeight="1">
      <c r="A162" s="32"/>
      <c r="B162" s="149"/>
      <c r="C162" s="181" t="s">
        <v>315</v>
      </c>
      <c r="D162" s="181" t="s">
        <v>273</v>
      </c>
      <c r="E162" s="182" t="s">
        <v>643</v>
      </c>
      <c r="F162" s="183" t="s">
        <v>644</v>
      </c>
      <c r="G162" s="184" t="s">
        <v>273</v>
      </c>
      <c r="H162" s="185">
        <v>10</v>
      </c>
      <c r="I162" s="186"/>
      <c r="J162" s="187">
        <f>ROUND(I162*H162,2)</f>
        <v>0</v>
      </c>
      <c r="K162" s="188"/>
      <c r="L162" s="189"/>
      <c r="M162" s="190" t="s">
        <v>1</v>
      </c>
      <c r="N162" s="191" t="s">
        <v>39</v>
      </c>
      <c r="O162" s="58"/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547</v>
      </c>
      <c r="AT162" s="162" t="s">
        <v>273</v>
      </c>
      <c r="AU162" s="162" t="s">
        <v>84</v>
      </c>
      <c r="AY162" s="17" t="s">
        <v>202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84</v>
      </c>
      <c r="BK162" s="163">
        <f>ROUND(I162*H162,2)</f>
        <v>0</v>
      </c>
      <c r="BL162" s="17" t="s">
        <v>547</v>
      </c>
      <c r="BM162" s="162" t="s">
        <v>959</v>
      </c>
    </row>
    <row r="163" spans="1:65" s="2" customFormat="1" ht="24.2" customHeight="1">
      <c r="A163" s="32"/>
      <c r="B163" s="149"/>
      <c r="C163" s="150" t="s">
        <v>319</v>
      </c>
      <c r="D163" s="150" t="s">
        <v>204</v>
      </c>
      <c r="E163" s="151" t="s">
        <v>646</v>
      </c>
      <c r="F163" s="152" t="s">
        <v>647</v>
      </c>
      <c r="G163" s="153" t="s">
        <v>207</v>
      </c>
      <c r="H163" s="154">
        <v>3.5</v>
      </c>
      <c r="I163" s="155"/>
      <c r="J163" s="156">
        <f>ROUND(I163*H163,2)</f>
        <v>0</v>
      </c>
      <c r="K163" s="157"/>
      <c r="L163" s="33"/>
      <c r="M163" s="192" t="s">
        <v>1</v>
      </c>
      <c r="N163" s="193" t="s">
        <v>39</v>
      </c>
      <c r="O163" s="194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479</v>
      </c>
      <c r="AT163" s="162" t="s">
        <v>204</v>
      </c>
      <c r="AU163" s="162" t="s">
        <v>84</v>
      </c>
      <c r="AY163" s="17" t="s">
        <v>202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7" t="s">
        <v>84</v>
      </c>
      <c r="BK163" s="163">
        <f>ROUND(I163*H163,2)</f>
        <v>0</v>
      </c>
      <c r="BL163" s="17" t="s">
        <v>479</v>
      </c>
      <c r="BM163" s="162" t="s">
        <v>960</v>
      </c>
    </row>
    <row r="164" spans="1:65" s="2" customFormat="1" ht="6.95" customHeight="1">
      <c r="A164" s="32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3"/>
      <c r="M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</sheetData>
  <autoFilter ref="C127:K163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6"/>
  <sheetViews>
    <sheetView showGridLines="0" topLeftCell="A164" workbookViewId="0">
      <selection activeCell="H176" sqref="H17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126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929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961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650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650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ROUND((SUM(BE128:BE195)),  2)</f>
        <v>0</v>
      </c>
      <c r="G35" s="32"/>
      <c r="H35" s="32"/>
      <c r="I35" s="105">
        <v>0.2</v>
      </c>
      <c r="J35" s="104">
        <f>ROUND(((SUM(BE128:BE195))*I35),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ROUND((SUM(BF128:BF195)),  2)</f>
        <v>0</v>
      </c>
      <c r="G36" s="32"/>
      <c r="H36" s="32"/>
      <c r="I36" s="105">
        <v>0.2</v>
      </c>
      <c r="J36" s="104">
        <f>ROUND(((SUM(BF128:BF195))*I36),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ROUND((SUM(BG128:BG195)),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ROUND((SUM(BH128:BH195)),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ROUND((SUM(BI128:BI195)),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929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SO-04.3 - Automatický zavlažovací systém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Richard Crkoň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Richard Crkoň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>
      <c r="B100" s="121"/>
      <c r="D100" s="122" t="s">
        <v>346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>
      <c r="B101" s="121"/>
      <c r="D101" s="122" t="s">
        <v>405</v>
      </c>
      <c r="E101" s="123"/>
      <c r="F101" s="123"/>
      <c r="G101" s="123"/>
      <c r="H101" s="123"/>
      <c r="I101" s="123"/>
      <c r="J101" s="124">
        <f>J142</f>
        <v>0</v>
      </c>
      <c r="L101" s="121"/>
    </row>
    <row r="102" spans="1:47" s="10" customFormat="1" ht="19.899999999999999" customHeight="1">
      <c r="B102" s="121"/>
      <c r="D102" s="122" t="s">
        <v>187</v>
      </c>
      <c r="E102" s="123"/>
      <c r="F102" s="123"/>
      <c r="G102" s="123"/>
      <c r="H102" s="123"/>
      <c r="I102" s="123"/>
      <c r="J102" s="124">
        <f>J175</f>
        <v>0</v>
      </c>
      <c r="L102" s="121"/>
    </row>
    <row r="103" spans="1:47" s="9" customFormat="1" ht="24.95" customHeight="1">
      <c r="B103" s="117"/>
      <c r="D103" s="118" t="s">
        <v>651</v>
      </c>
      <c r="E103" s="119"/>
      <c r="F103" s="119"/>
      <c r="G103" s="119"/>
      <c r="H103" s="119"/>
      <c r="I103" s="119"/>
      <c r="J103" s="120">
        <f>J177</f>
        <v>0</v>
      </c>
      <c r="L103" s="117"/>
    </row>
    <row r="104" spans="1:47" s="10" customFormat="1" ht="19.899999999999999" customHeight="1">
      <c r="B104" s="121"/>
      <c r="D104" s="122" t="s">
        <v>652</v>
      </c>
      <c r="E104" s="123"/>
      <c r="F104" s="123"/>
      <c r="G104" s="123"/>
      <c r="H104" s="123"/>
      <c r="I104" s="123"/>
      <c r="J104" s="124">
        <f>J178</f>
        <v>0</v>
      </c>
      <c r="L104" s="121"/>
    </row>
    <row r="105" spans="1:47" s="10" customFormat="1" ht="19.899999999999999" customHeight="1">
      <c r="B105" s="121"/>
      <c r="D105" s="122" t="s">
        <v>516</v>
      </c>
      <c r="E105" s="123"/>
      <c r="F105" s="123"/>
      <c r="G105" s="123"/>
      <c r="H105" s="123"/>
      <c r="I105" s="123"/>
      <c r="J105" s="124">
        <f>J190</f>
        <v>0</v>
      </c>
      <c r="L105" s="121"/>
    </row>
    <row r="106" spans="1:47" s="10" customFormat="1" ht="19.899999999999999" customHeight="1">
      <c r="B106" s="121"/>
      <c r="D106" s="122" t="s">
        <v>654</v>
      </c>
      <c r="E106" s="123"/>
      <c r="F106" s="123"/>
      <c r="G106" s="123"/>
      <c r="H106" s="123"/>
      <c r="I106" s="123"/>
      <c r="J106" s="124">
        <f>J194</f>
        <v>0</v>
      </c>
      <c r="L106" s="121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188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259" t="str">
        <f>E7</f>
        <v>Vodozádržné opatrenia v meste Nemšová - ZŠ Janka Palu 2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>
      <c r="B117" s="20"/>
      <c r="C117" s="27" t="s">
        <v>174</v>
      </c>
      <c r="L117" s="20"/>
    </row>
    <row r="118" spans="1:63" s="2" customFormat="1" ht="23.25" customHeight="1">
      <c r="A118" s="32"/>
      <c r="B118" s="33"/>
      <c r="C118" s="32"/>
      <c r="D118" s="32"/>
      <c r="E118" s="259" t="s">
        <v>929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342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41" t="str">
        <f>E11</f>
        <v>SO-04.3 - Automatický zavlažovací systém</v>
      </c>
      <c r="F120" s="261"/>
      <c r="G120" s="261"/>
      <c r="H120" s="26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F14</f>
        <v>Mesto Nemšová</v>
      </c>
      <c r="G122" s="32"/>
      <c r="H122" s="32"/>
      <c r="I122" s="27" t="s">
        <v>21</v>
      </c>
      <c r="J122" s="55" t="str">
        <f>IF(J14="","",J14)</f>
        <v>1. 8. 2020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23</v>
      </c>
      <c r="D124" s="32"/>
      <c r="E124" s="32"/>
      <c r="F124" s="25" t="str">
        <f>E17</f>
        <v>Mesto Nemšová</v>
      </c>
      <c r="G124" s="32"/>
      <c r="H124" s="32"/>
      <c r="I124" s="27" t="s">
        <v>28</v>
      </c>
      <c r="J124" s="30" t="str">
        <f>E23</f>
        <v>Bc. Richard Crkoň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26</v>
      </c>
      <c r="D125" s="32"/>
      <c r="E125" s="32"/>
      <c r="F125" s="25" t="str">
        <f>IF(E20="","",E20)</f>
        <v>Vyplň údaj</v>
      </c>
      <c r="G125" s="32"/>
      <c r="H125" s="32"/>
      <c r="I125" s="27" t="s">
        <v>31</v>
      </c>
      <c r="J125" s="30" t="str">
        <f>E26</f>
        <v>Bc. Richard Crkoň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5"/>
      <c r="B127" s="126"/>
      <c r="C127" s="127" t="s">
        <v>189</v>
      </c>
      <c r="D127" s="128" t="s">
        <v>58</v>
      </c>
      <c r="E127" s="128" t="s">
        <v>54</v>
      </c>
      <c r="F127" s="128" t="s">
        <v>55</v>
      </c>
      <c r="G127" s="128" t="s">
        <v>190</v>
      </c>
      <c r="H127" s="128" t="s">
        <v>191</v>
      </c>
      <c r="I127" s="128" t="s">
        <v>192</v>
      </c>
      <c r="J127" s="129" t="s">
        <v>179</v>
      </c>
      <c r="K127" s="130" t="s">
        <v>193</v>
      </c>
      <c r="L127" s="131"/>
      <c r="M127" s="62" t="s">
        <v>1</v>
      </c>
      <c r="N127" s="63" t="s">
        <v>37</v>
      </c>
      <c r="O127" s="63" t="s">
        <v>194</v>
      </c>
      <c r="P127" s="63" t="s">
        <v>195</v>
      </c>
      <c r="Q127" s="63" t="s">
        <v>196</v>
      </c>
      <c r="R127" s="63" t="s">
        <v>197</v>
      </c>
      <c r="S127" s="63" t="s">
        <v>198</v>
      </c>
      <c r="T127" s="64" t="s">
        <v>199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>
      <c r="A128" s="32"/>
      <c r="B128" s="33"/>
      <c r="C128" s="69" t="s">
        <v>180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P129+P177</f>
        <v>0</v>
      </c>
      <c r="Q128" s="66"/>
      <c r="R128" s="133">
        <f>R129+R177</f>
        <v>0</v>
      </c>
      <c r="S128" s="66"/>
      <c r="T128" s="134">
        <f>T129+T177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72</v>
      </c>
      <c r="AU128" s="17" t="s">
        <v>181</v>
      </c>
      <c r="BK128" s="135">
        <f>BK129+BK177</f>
        <v>0</v>
      </c>
    </row>
    <row r="129" spans="1:65" s="12" customFormat="1" ht="25.9" customHeight="1">
      <c r="B129" s="136"/>
      <c r="D129" s="137" t="s">
        <v>72</v>
      </c>
      <c r="E129" s="138" t="s">
        <v>200</v>
      </c>
      <c r="F129" s="138" t="s">
        <v>201</v>
      </c>
      <c r="I129" s="139"/>
      <c r="J129" s="140">
        <f>BK129</f>
        <v>0</v>
      </c>
      <c r="L129" s="136"/>
      <c r="M129" s="141"/>
      <c r="N129" s="142"/>
      <c r="O129" s="142"/>
      <c r="P129" s="143">
        <f>P130+P142+P175</f>
        <v>0</v>
      </c>
      <c r="Q129" s="142"/>
      <c r="R129" s="143">
        <f>R130+R142+R175</f>
        <v>0</v>
      </c>
      <c r="S129" s="142"/>
      <c r="T129" s="144">
        <f>T130+T142+T175</f>
        <v>0</v>
      </c>
      <c r="AR129" s="137" t="s">
        <v>80</v>
      </c>
      <c r="AT129" s="145" t="s">
        <v>72</v>
      </c>
      <c r="AU129" s="145" t="s">
        <v>73</v>
      </c>
      <c r="AY129" s="137" t="s">
        <v>202</v>
      </c>
      <c r="BK129" s="146">
        <f>BK130+BK142+BK175</f>
        <v>0</v>
      </c>
    </row>
    <row r="130" spans="1:65" s="12" customFormat="1" ht="22.9" customHeight="1">
      <c r="B130" s="136"/>
      <c r="D130" s="137" t="s">
        <v>72</v>
      </c>
      <c r="E130" s="147" t="s">
        <v>80</v>
      </c>
      <c r="F130" s="147" t="s">
        <v>349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SUM(P131:P141)</f>
        <v>0</v>
      </c>
      <c r="Q130" s="142"/>
      <c r="R130" s="143">
        <f>SUM(R131:R141)</f>
        <v>0</v>
      </c>
      <c r="S130" s="142"/>
      <c r="T130" s="144">
        <f>SUM(T131:T141)</f>
        <v>0</v>
      </c>
      <c r="AR130" s="137" t="s">
        <v>80</v>
      </c>
      <c r="AT130" s="145" t="s">
        <v>72</v>
      </c>
      <c r="AU130" s="145" t="s">
        <v>80</v>
      </c>
      <c r="AY130" s="137" t="s">
        <v>202</v>
      </c>
      <c r="BK130" s="146">
        <f>SUM(BK131:BK141)</f>
        <v>0</v>
      </c>
    </row>
    <row r="131" spans="1:65" s="2" customFormat="1" ht="14.45" customHeight="1">
      <c r="A131" s="32"/>
      <c r="B131" s="149"/>
      <c r="C131" s="150" t="s">
        <v>80</v>
      </c>
      <c r="D131" s="150" t="s">
        <v>204</v>
      </c>
      <c r="E131" s="151" t="s">
        <v>883</v>
      </c>
      <c r="F131" s="152" t="s">
        <v>657</v>
      </c>
      <c r="G131" s="153" t="s">
        <v>300</v>
      </c>
      <c r="H131" s="154">
        <v>81</v>
      </c>
      <c r="I131" s="155"/>
      <c r="J131" s="156">
        <f t="shared" ref="J131:J141" si="0"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ref="P131:P141" si="1">O131*H131</f>
        <v>0</v>
      </c>
      <c r="Q131" s="160">
        <v>0</v>
      </c>
      <c r="R131" s="160">
        <f t="shared" ref="R131:R141" si="2">Q131*H131</f>
        <v>0</v>
      </c>
      <c r="S131" s="160">
        <v>0</v>
      </c>
      <c r="T131" s="161">
        <f t="shared" ref="T131:T141" si="3"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 t="shared" ref="BE131:BE141" si="4">IF(N131="základná",J131,0)</f>
        <v>0</v>
      </c>
      <c r="BF131" s="163">
        <f t="shared" ref="BF131:BF141" si="5">IF(N131="znížená",J131,0)</f>
        <v>0</v>
      </c>
      <c r="BG131" s="163">
        <f t="shared" ref="BG131:BG141" si="6">IF(N131="zákl. prenesená",J131,0)</f>
        <v>0</v>
      </c>
      <c r="BH131" s="163">
        <f t="shared" ref="BH131:BH141" si="7">IF(N131="zníž. prenesená",J131,0)</f>
        <v>0</v>
      </c>
      <c r="BI131" s="163">
        <f t="shared" ref="BI131:BI141" si="8">IF(N131="nulová",J131,0)</f>
        <v>0</v>
      </c>
      <c r="BJ131" s="17" t="s">
        <v>84</v>
      </c>
      <c r="BK131" s="163">
        <f t="shared" ref="BK131:BK141" si="9">ROUND(I131*H131,2)</f>
        <v>0</v>
      </c>
      <c r="BL131" s="17" t="s">
        <v>208</v>
      </c>
      <c r="BM131" s="162" t="s">
        <v>84</v>
      </c>
    </row>
    <row r="132" spans="1:65" s="2" customFormat="1" ht="14.45" customHeight="1">
      <c r="A132" s="32"/>
      <c r="B132" s="149"/>
      <c r="C132" s="150" t="s">
        <v>84</v>
      </c>
      <c r="D132" s="150" t="s">
        <v>204</v>
      </c>
      <c r="E132" s="151" t="s">
        <v>884</v>
      </c>
      <c r="F132" s="152" t="s">
        <v>659</v>
      </c>
      <c r="G132" s="153" t="s">
        <v>300</v>
      </c>
      <c r="H132" s="154">
        <v>81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208</v>
      </c>
    </row>
    <row r="133" spans="1:65" s="2" customFormat="1" ht="14.45" customHeight="1">
      <c r="A133" s="32"/>
      <c r="B133" s="149"/>
      <c r="C133" s="150" t="s">
        <v>216</v>
      </c>
      <c r="D133" s="150" t="s">
        <v>204</v>
      </c>
      <c r="E133" s="151" t="s">
        <v>885</v>
      </c>
      <c r="F133" s="152" t="s">
        <v>661</v>
      </c>
      <c r="G133" s="153" t="s">
        <v>300</v>
      </c>
      <c r="H133" s="154">
        <v>60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230</v>
      </c>
    </row>
    <row r="134" spans="1:65" s="2" customFormat="1" ht="14.45" customHeight="1">
      <c r="A134" s="32"/>
      <c r="B134" s="149"/>
      <c r="C134" s="150" t="s">
        <v>208</v>
      </c>
      <c r="D134" s="150" t="s">
        <v>204</v>
      </c>
      <c r="E134" s="151" t="s">
        <v>886</v>
      </c>
      <c r="F134" s="152" t="s">
        <v>663</v>
      </c>
      <c r="G134" s="153" t="s">
        <v>300</v>
      </c>
      <c r="H134" s="154">
        <v>60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239</v>
      </c>
    </row>
    <row r="135" spans="1:65" s="2" customFormat="1" ht="14.45" customHeight="1">
      <c r="A135" s="32"/>
      <c r="B135" s="149"/>
      <c r="C135" s="150" t="s">
        <v>225</v>
      </c>
      <c r="D135" s="150" t="s">
        <v>204</v>
      </c>
      <c r="E135" s="151" t="s">
        <v>887</v>
      </c>
      <c r="F135" s="152" t="s">
        <v>665</v>
      </c>
      <c r="G135" s="153" t="s">
        <v>276</v>
      </c>
      <c r="H135" s="154">
        <v>5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248</v>
      </c>
    </row>
    <row r="136" spans="1:65" s="2" customFormat="1" ht="14.45" customHeight="1">
      <c r="A136" s="32"/>
      <c r="B136" s="149"/>
      <c r="C136" s="150" t="s">
        <v>230</v>
      </c>
      <c r="D136" s="150" t="s">
        <v>204</v>
      </c>
      <c r="E136" s="151" t="s">
        <v>673</v>
      </c>
      <c r="F136" s="152" t="s">
        <v>667</v>
      </c>
      <c r="G136" s="153" t="s">
        <v>276</v>
      </c>
      <c r="H136" s="154">
        <v>1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258</v>
      </c>
    </row>
    <row r="137" spans="1:65" s="2" customFormat="1" ht="14.45" customHeight="1">
      <c r="A137" s="32"/>
      <c r="B137" s="149"/>
      <c r="C137" s="150" t="s">
        <v>235</v>
      </c>
      <c r="D137" s="150" t="s">
        <v>204</v>
      </c>
      <c r="E137" s="151" t="s">
        <v>670</v>
      </c>
      <c r="F137" s="152" t="s">
        <v>669</v>
      </c>
      <c r="G137" s="153" t="s">
        <v>276</v>
      </c>
      <c r="H137" s="154">
        <v>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268</v>
      </c>
    </row>
    <row r="138" spans="1:65" s="2" customFormat="1" ht="24.2" customHeight="1">
      <c r="A138" s="32"/>
      <c r="B138" s="149"/>
      <c r="C138" s="150" t="s">
        <v>239</v>
      </c>
      <c r="D138" s="150" t="s">
        <v>204</v>
      </c>
      <c r="E138" s="151" t="s">
        <v>888</v>
      </c>
      <c r="F138" s="152" t="s">
        <v>671</v>
      </c>
      <c r="G138" s="153" t="s">
        <v>672</v>
      </c>
      <c r="H138" s="154">
        <v>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279</v>
      </c>
    </row>
    <row r="139" spans="1:65" s="2" customFormat="1" ht="24.2" customHeight="1">
      <c r="A139" s="32"/>
      <c r="B139" s="149"/>
      <c r="C139" s="150" t="s">
        <v>243</v>
      </c>
      <c r="D139" s="150" t="s">
        <v>204</v>
      </c>
      <c r="E139" s="151" t="s">
        <v>889</v>
      </c>
      <c r="F139" s="152" t="s">
        <v>674</v>
      </c>
      <c r="G139" s="153" t="s">
        <v>672</v>
      </c>
      <c r="H139" s="154">
        <v>1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287</v>
      </c>
    </row>
    <row r="140" spans="1:65" s="2" customFormat="1" ht="14.45" customHeight="1">
      <c r="A140" s="32"/>
      <c r="B140" s="149"/>
      <c r="C140" s="150" t="s">
        <v>248</v>
      </c>
      <c r="D140" s="150" t="s">
        <v>204</v>
      </c>
      <c r="E140" s="151" t="s">
        <v>890</v>
      </c>
      <c r="F140" s="152" t="s">
        <v>676</v>
      </c>
      <c r="G140" s="153" t="s">
        <v>300</v>
      </c>
      <c r="H140" s="154">
        <v>15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7</v>
      </c>
    </row>
    <row r="141" spans="1:65" s="2" customFormat="1" ht="14.45" customHeight="1">
      <c r="A141" s="32"/>
      <c r="B141" s="149"/>
      <c r="C141" s="150" t="s">
        <v>252</v>
      </c>
      <c r="D141" s="150" t="s">
        <v>204</v>
      </c>
      <c r="E141" s="151" t="s">
        <v>891</v>
      </c>
      <c r="F141" s="152" t="s">
        <v>678</v>
      </c>
      <c r="G141" s="153" t="s">
        <v>300</v>
      </c>
      <c r="H141" s="154">
        <v>15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208</v>
      </c>
      <c r="AT141" s="162" t="s">
        <v>204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306</v>
      </c>
    </row>
    <row r="142" spans="1:65" s="12" customFormat="1" ht="22.9" customHeight="1">
      <c r="B142" s="136"/>
      <c r="D142" s="137" t="s">
        <v>72</v>
      </c>
      <c r="E142" s="147" t="s">
        <v>239</v>
      </c>
      <c r="F142" s="147" t="s">
        <v>425</v>
      </c>
      <c r="I142" s="139"/>
      <c r="J142" s="148">
        <f>BK142</f>
        <v>0</v>
      </c>
      <c r="L142" s="136"/>
      <c r="M142" s="141"/>
      <c r="N142" s="142"/>
      <c r="O142" s="142"/>
      <c r="P142" s="143">
        <f>SUM(P143:P174)</f>
        <v>0</v>
      </c>
      <c r="Q142" s="142"/>
      <c r="R142" s="143">
        <f>SUM(R143:R174)</f>
        <v>0</v>
      </c>
      <c r="S142" s="142"/>
      <c r="T142" s="144">
        <f>SUM(T143:T174)</f>
        <v>0</v>
      </c>
      <c r="AR142" s="137" t="s">
        <v>80</v>
      </c>
      <c r="AT142" s="145" t="s">
        <v>72</v>
      </c>
      <c r="AU142" s="145" t="s">
        <v>80</v>
      </c>
      <c r="AY142" s="137" t="s">
        <v>202</v>
      </c>
      <c r="BK142" s="146">
        <f>SUM(BK143:BK174)</f>
        <v>0</v>
      </c>
    </row>
    <row r="143" spans="1:65" s="2" customFormat="1" ht="14.45" customHeight="1">
      <c r="A143" s="32"/>
      <c r="B143" s="149"/>
      <c r="C143" s="150" t="s">
        <v>258</v>
      </c>
      <c r="D143" s="150" t="s">
        <v>204</v>
      </c>
      <c r="E143" s="151" t="s">
        <v>892</v>
      </c>
      <c r="F143" s="152" t="s">
        <v>680</v>
      </c>
      <c r="G143" s="153" t="s">
        <v>300</v>
      </c>
      <c r="H143" s="154">
        <v>5</v>
      </c>
      <c r="I143" s="155"/>
      <c r="J143" s="156">
        <f t="shared" ref="J143:J174" si="10">ROUND(I143*H143,2)</f>
        <v>0</v>
      </c>
      <c r="K143" s="157"/>
      <c r="L143" s="33"/>
      <c r="M143" s="158" t="s">
        <v>1</v>
      </c>
      <c r="N143" s="159" t="s">
        <v>39</v>
      </c>
      <c r="O143" s="58"/>
      <c r="P143" s="160">
        <f t="shared" ref="P143:P174" si="11">O143*H143</f>
        <v>0</v>
      </c>
      <c r="Q143" s="160">
        <v>0</v>
      </c>
      <c r="R143" s="160">
        <f t="shared" ref="R143:R174" si="12">Q143*H143</f>
        <v>0</v>
      </c>
      <c r="S143" s="160">
        <v>0</v>
      </c>
      <c r="T143" s="161">
        <f t="shared" ref="T143:T174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208</v>
      </c>
      <c r="AT143" s="162" t="s">
        <v>204</v>
      </c>
      <c r="AU143" s="162" t="s">
        <v>84</v>
      </c>
      <c r="AY143" s="17" t="s">
        <v>202</v>
      </c>
      <c r="BE143" s="163">
        <f t="shared" ref="BE143:BE174" si="14">IF(N143="základná",J143,0)</f>
        <v>0</v>
      </c>
      <c r="BF143" s="163">
        <f t="shared" ref="BF143:BF174" si="15">IF(N143="znížená",J143,0)</f>
        <v>0</v>
      </c>
      <c r="BG143" s="163">
        <f t="shared" ref="BG143:BG174" si="16">IF(N143="zákl. prenesená",J143,0)</f>
        <v>0</v>
      </c>
      <c r="BH143" s="163">
        <f t="shared" ref="BH143:BH174" si="17">IF(N143="zníž. prenesená",J143,0)</f>
        <v>0</v>
      </c>
      <c r="BI143" s="163">
        <f t="shared" ref="BI143:BI174" si="18">IF(N143="nulová",J143,0)</f>
        <v>0</v>
      </c>
      <c r="BJ143" s="17" t="s">
        <v>84</v>
      </c>
      <c r="BK143" s="163">
        <f t="shared" ref="BK143:BK174" si="19">ROUND(I143*H143,2)</f>
        <v>0</v>
      </c>
      <c r="BL143" s="17" t="s">
        <v>208</v>
      </c>
      <c r="BM143" s="162" t="s">
        <v>315</v>
      </c>
    </row>
    <row r="144" spans="1:65" s="2" customFormat="1" ht="14.45" customHeight="1">
      <c r="A144" s="32"/>
      <c r="B144" s="149"/>
      <c r="C144" s="150" t="s">
        <v>264</v>
      </c>
      <c r="D144" s="150" t="s">
        <v>204</v>
      </c>
      <c r="E144" s="151" t="s">
        <v>893</v>
      </c>
      <c r="F144" s="152" t="s">
        <v>682</v>
      </c>
      <c r="G144" s="153" t="s">
        <v>683</v>
      </c>
      <c r="H144" s="154">
        <v>1</v>
      </c>
      <c r="I144" s="155"/>
      <c r="J144" s="156">
        <f t="shared" si="10"/>
        <v>0</v>
      </c>
      <c r="K144" s="157"/>
      <c r="L144" s="33"/>
      <c r="M144" s="158" t="s">
        <v>1</v>
      </c>
      <c r="N144" s="159" t="s">
        <v>39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208</v>
      </c>
      <c r="AT144" s="162" t="s">
        <v>204</v>
      </c>
      <c r="AU144" s="162" t="s">
        <v>84</v>
      </c>
      <c r="AY144" s="17" t="s">
        <v>202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84</v>
      </c>
      <c r="BK144" s="163">
        <f t="shared" si="19"/>
        <v>0</v>
      </c>
      <c r="BL144" s="17" t="s">
        <v>208</v>
      </c>
      <c r="BM144" s="162" t="s">
        <v>328</v>
      </c>
    </row>
    <row r="145" spans="1:65" s="2" customFormat="1" ht="14.45" customHeight="1">
      <c r="A145" s="32"/>
      <c r="B145" s="149"/>
      <c r="C145" s="150" t="s">
        <v>268</v>
      </c>
      <c r="D145" s="150" t="s">
        <v>204</v>
      </c>
      <c r="E145" s="151" t="s">
        <v>894</v>
      </c>
      <c r="F145" s="152" t="s">
        <v>685</v>
      </c>
      <c r="G145" s="153" t="s">
        <v>300</v>
      </c>
      <c r="H145" s="154">
        <v>128</v>
      </c>
      <c r="I145" s="155"/>
      <c r="J145" s="156">
        <f t="shared" si="10"/>
        <v>0</v>
      </c>
      <c r="K145" s="157"/>
      <c r="L145" s="33"/>
      <c r="M145" s="158" t="s">
        <v>1</v>
      </c>
      <c r="N145" s="159" t="s">
        <v>39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208</v>
      </c>
      <c r="AT145" s="162" t="s">
        <v>204</v>
      </c>
      <c r="AU145" s="162" t="s">
        <v>84</v>
      </c>
      <c r="AY145" s="17" t="s">
        <v>202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84</v>
      </c>
      <c r="BK145" s="163">
        <f t="shared" si="19"/>
        <v>0</v>
      </c>
      <c r="BL145" s="17" t="s">
        <v>208</v>
      </c>
      <c r="BM145" s="162" t="s">
        <v>338</v>
      </c>
    </row>
    <row r="146" spans="1:65" s="2" customFormat="1" ht="14.45" customHeight="1">
      <c r="A146" s="32"/>
      <c r="B146" s="149"/>
      <c r="C146" s="150" t="s">
        <v>272</v>
      </c>
      <c r="D146" s="150" t="s">
        <v>204</v>
      </c>
      <c r="E146" s="151" t="s">
        <v>895</v>
      </c>
      <c r="F146" s="152" t="s">
        <v>682</v>
      </c>
      <c r="G146" s="153" t="s">
        <v>683</v>
      </c>
      <c r="H146" s="154">
        <v>1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84</v>
      </c>
      <c r="AY146" s="17" t="s">
        <v>202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84</v>
      </c>
      <c r="BK146" s="163">
        <f t="shared" si="19"/>
        <v>0</v>
      </c>
      <c r="BL146" s="17" t="s">
        <v>208</v>
      </c>
      <c r="BM146" s="162" t="s">
        <v>424</v>
      </c>
    </row>
    <row r="147" spans="1:65" s="2" customFormat="1" ht="14.45" customHeight="1">
      <c r="A147" s="32"/>
      <c r="B147" s="149"/>
      <c r="C147" s="150" t="s">
        <v>279</v>
      </c>
      <c r="D147" s="150" t="s">
        <v>204</v>
      </c>
      <c r="E147" s="151" t="s">
        <v>831</v>
      </c>
      <c r="F147" s="152" t="s">
        <v>690</v>
      </c>
      <c r="G147" s="153" t="s">
        <v>300</v>
      </c>
      <c r="H147" s="154">
        <v>20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208</v>
      </c>
      <c r="AT147" s="162" t="s">
        <v>204</v>
      </c>
      <c r="AU147" s="162" t="s">
        <v>84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428</v>
      </c>
    </row>
    <row r="148" spans="1:65" s="2" customFormat="1" ht="24.2" customHeight="1">
      <c r="A148" s="32"/>
      <c r="B148" s="149"/>
      <c r="C148" s="150" t="s">
        <v>283</v>
      </c>
      <c r="D148" s="150" t="s">
        <v>204</v>
      </c>
      <c r="E148" s="151" t="s">
        <v>834</v>
      </c>
      <c r="F148" s="152" t="s">
        <v>832</v>
      </c>
      <c r="G148" s="153" t="s">
        <v>300</v>
      </c>
      <c r="H148" s="154">
        <v>60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84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431</v>
      </c>
    </row>
    <row r="149" spans="1:65" s="2" customFormat="1" ht="14.45" customHeight="1">
      <c r="A149" s="32"/>
      <c r="B149" s="149"/>
      <c r="C149" s="150" t="s">
        <v>287</v>
      </c>
      <c r="D149" s="150" t="s">
        <v>204</v>
      </c>
      <c r="E149" s="151" t="s">
        <v>896</v>
      </c>
      <c r="F149" s="152" t="s">
        <v>692</v>
      </c>
      <c r="G149" s="153" t="s">
        <v>276</v>
      </c>
      <c r="H149" s="154">
        <v>2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208</v>
      </c>
      <c r="AT149" s="162" t="s">
        <v>204</v>
      </c>
      <c r="AU149" s="162" t="s">
        <v>84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434</v>
      </c>
    </row>
    <row r="150" spans="1:65" s="2" customFormat="1" ht="14.45" customHeight="1">
      <c r="A150" s="32"/>
      <c r="B150" s="149"/>
      <c r="C150" s="150" t="s">
        <v>292</v>
      </c>
      <c r="D150" s="150" t="s">
        <v>204</v>
      </c>
      <c r="E150" s="151" t="s">
        <v>897</v>
      </c>
      <c r="F150" s="152" t="s">
        <v>694</v>
      </c>
      <c r="G150" s="153" t="s">
        <v>276</v>
      </c>
      <c r="H150" s="154">
        <v>1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84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437</v>
      </c>
    </row>
    <row r="151" spans="1:65" s="2" customFormat="1" ht="14.45" customHeight="1">
      <c r="A151" s="32"/>
      <c r="B151" s="149"/>
      <c r="C151" s="150" t="s">
        <v>7</v>
      </c>
      <c r="D151" s="150" t="s">
        <v>204</v>
      </c>
      <c r="E151" s="151" t="s">
        <v>898</v>
      </c>
      <c r="F151" s="152" t="s">
        <v>696</v>
      </c>
      <c r="G151" s="153" t="s">
        <v>276</v>
      </c>
      <c r="H151" s="154">
        <v>4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208</v>
      </c>
      <c r="AT151" s="162" t="s">
        <v>204</v>
      </c>
      <c r="AU151" s="162" t="s">
        <v>84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440</v>
      </c>
    </row>
    <row r="152" spans="1:65" s="2" customFormat="1" ht="14.45" customHeight="1">
      <c r="A152" s="32"/>
      <c r="B152" s="149"/>
      <c r="C152" s="150" t="s">
        <v>302</v>
      </c>
      <c r="D152" s="150" t="s">
        <v>204</v>
      </c>
      <c r="E152" s="151" t="s">
        <v>899</v>
      </c>
      <c r="F152" s="152" t="s">
        <v>698</v>
      </c>
      <c r="G152" s="153" t="s">
        <v>276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84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443</v>
      </c>
    </row>
    <row r="153" spans="1:65" s="2" customFormat="1" ht="14.45" customHeight="1">
      <c r="A153" s="32"/>
      <c r="B153" s="149"/>
      <c r="C153" s="150" t="s">
        <v>306</v>
      </c>
      <c r="D153" s="150" t="s">
        <v>204</v>
      </c>
      <c r="E153" s="151" t="s">
        <v>900</v>
      </c>
      <c r="F153" s="152" t="s">
        <v>700</v>
      </c>
      <c r="G153" s="153" t="s">
        <v>276</v>
      </c>
      <c r="H153" s="154">
        <v>1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208</v>
      </c>
      <c r="AT153" s="162" t="s">
        <v>204</v>
      </c>
      <c r="AU153" s="162" t="s">
        <v>84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446</v>
      </c>
    </row>
    <row r="154" spans="1:65" s="2" customFormat="1" ht="14.45" customHeight="1">
      <c r="A154" s="32"/>
      <c r="B154" s="149"/>
      <c r="C154" s="150" t="s">
        <v>311</v>
      </c>
      <c r="D154" s="150" t="s">
        <v>204</v>
      </c>
      <c r="E154" s="151" t="s">
        <v>901</v>
      </c>
      <c r="F154" s="152" t="s">
        <v>702</v>
      </c>
      <c r="G154" s="153" t="s">
        <v>276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39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208</v>
      </c>
      <c r="AT154" s="162" t="s">
        <v>204</v>
      </c>
      <c r="AU154" s="162" t="s">
        <v>84</v>
      </c>
      <c r="AY154" s="17" t="s">
        <v>202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84</v>
      </c>
      <c r="BK154" s="163">
        <f t="shared" si="19"/>
        <v>0</v>
      </c>
      <c r="BL154" s="17" t="s">
        <v>208</v>
      </c>
      <c r="BM154" s="162" t="s">
        <v>449</v>
      </c>
    </row>
    <row r="155" spans="1:65" s="2" customFormat="1" ht="14.45" customHeight="1">
      <c r="A155" s="32"/>
      <c r="B155" s="149"/>
      <c r="C155" s="150" t="s">
        <v>315</v>
      </c>
      <c r="D155" s="150" t="s">
        <v>204</v>
      </c>
      <c r="E155" s="151" t="s">
        <v>902</v>
      </c>
      <c r="F155" s="152" t="s">
        <v>704</v>
      </c>
      <c r="G155" s="153" t="s">
        <v>276</v>
      </c>
      <c r="H155" s="154">
        <v>1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39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208</v>
      </c>
      <c r="AT155" s="162" t="s">
        <v>204</v>
      </c>
      <c r="AU155" s="162" t="s">
        <v>84</v>
      </c>
      <c r="AY155" s="17" t="s">
        <v>202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84</v>
      </c>
      <c r="BK155" s="163">
        <f t="shared" si="19"/>
        <v>0</v>
      </c>
      <c r="BL155" s="17" t="s">
        <v>208</v>
      </c>
      <c r="BM155" s="162" t="s">
        <v>453</v>
      </c>
    </row>
    <row r="156" spans="1:65" s="2" customFormat="1" ht="14.45" customHeight="1">
      <c r="A156" s="32"/>
      <c r="B156" s="149"/>
      <c r="C156" s="150" t="s">
        <v>319</v>
      </c>
      <c r="D156" s="150" t="s">
        <v>204</v>
      </c>
      <c r="E156" s="151" t="s">
        <v>903</v>
      </c>
      <c r="F156" s="152" t="s">
        <v>706</v>
      </c>
      <c r="G156" s="153" t="s">
        <v>276</v>
      </c>
      <c r="H156" s="154">
        <v>1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84</v>
      </c>
      <c r="AY156" s="17" t="s">
        <v>202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84</v>
      </c>
      <c r="BK156" s="163">
        <f t="shared" si="19"/>
        <v>0</v>
      </c>
      <c r="BL156" s="17" t="s">
        <v>208</v>
      </c>
      <c r="BM156" s="162" t="s">
        <v>456</v>
      </c>
    </row>
    <row r="157" spans="1:65" s="2" customFormat="1" ht="14.45" customHeight="1">
      <c r="A157" s="32"/>
      <c r="B157" s="149"/>
      <c r="C157" s="150" t="s">
        <v>328</v>
      </c>
      <c r="D157" s="150" t="s">
        <v>204</v>
      </c>
      <c r="E157" s="151" t="s">
        <v>904</v>
      </c>
      <c r="F157" s="152" t="s">
        <v>708</v>
      </c>
      <c r="G157" s="153" t="s">
        <v>276</v>
      </c>
      <c r="H157" s="154">
        <v>3</v>
      </c>
      <c r="I157" s="155"/>
      <c r="J157" s="156">
        <f t="shared" si="10"/>
        <v>0</v>
      </c>
      <c r="K157" s="157"/>
      <c r="L157" s="33"/>
      <c r="M157" s="158" t="s">
        <v>1</v>
      </c>
      <c r="N157" s="159" t="s">
        <v>39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208</v>
      </c>
      <c r="AT157" s="162" t="s">
        <v>204</v>
      </c>
      <c r="AU157" s="162" t="s">
        <v>84</v>
      </c>
      <c r="AY157" s="17" t="s">
        <v>202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84</v>
      </c>
      <c r="BK157" s="163">
        <f t="shared" si="19"/>
        <v>0</v>
      </c>
      <c r="BL157" s="17" t="s">
        <v>208</v>
      </c>
      <c r="BM157" s="162" t="s">
        <v>459</v>
      </c>
    </row>
    <row r="158" spans="1:65" s="2" customFormat="1" ht="14.45" customHeight="1">
      <c r="A158" s="32"/>
      <c r="B158" s="149"/>
      <c r="C158" s="150" t="s">
        <v>332</v>
      </c>
      <c r="D158" s="150" t="s">
        <v>204</v>
      </c>
      <c r="E158" s="151" t="s">
        <v>905</v>
      </c>
      <c r="F158" s="152" t="s">
        <v>710</v>
      </c>
      <c r="G158" s="153" t="s">
        <v>276</v>
      </c>
      <c r="H158" s="154">
        <v>1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39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208</v>
      </c>
      <c r="AT158" s="162" t="s">
        <v>204</v>
      </c>
      <c r="AU158" s="162" t="s">
        <v>84</v>
      </c>
      <c r="AY158" s="17" t="s">
        <v>202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84</v>
      </c>
      <c r="BK158" s="163">
        <f t="shared" si="19"/>
        <v>0</v>
      </c>
      <c r="BL158" s="17" t="s">
        <v>208</v>
      </c>
      <c r="BM158" s="162" t="s">
        <v>462</v>
      </c>
    </row>
    <row r="159" spans="1:65" s="2" customFormat="1" ht="14.45" customHeight="1">
      <c r="A159" s="32"/>
      <c r="B159" s="149"/>
      <c r="C159" s="150" t="s">
        <v>338</v>
      </c>
      <c r="D159" s="150" t="s">
        <v>204</v>
      </c>
      <c r="E159" s="151" t="s">
        <v>906</v>
      </c>
      <c r="F159" s="152" t="s">
        <v>712</v>
      </c>
      <c r="G159" s="153" t="s">
        <v>276</v>
      </c>
      <c r="H159" s="154">
        <v>1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39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208</v>
      </c>
      <c r="AT159" s="162" t="s">
        <v>204</v>
      </c>
      <c r="AU159" s="162" t="s">
        <v>84</v>
      </c>
      <c r="AY159" s="17" t="s">
        <v>202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84</v>
      </c>
      <c r="BK159" s="163">
        <f t="shared" si="19"/>
        <v>0</v>
      </c>
      <c r="BL159" s="17" t="s">
        <v>208</v>
      </c>
      <c r="BM159" s="162" t="s">
        <v>465</v>
      </c>
    </row>
    <row r="160" spans="1:65" s="2" customFormat="1" ht="24.2" customHeight="1">
      <c r="A160" s="32"/>
      <c r="B160" s="149"/>
      <c r="C160" s="150" t="s">
        <v>324</v>
      </c>
      <c r="D160" s="150" t="s">
        <v>204</v>
      </c>
      <c r="E160" s="151" t="s">
        <v>907</v>
      </c>
      <c r="F160" s="152" t="s">
        <v>714</v>
      </c>
      <c r="G160" s="153" t="s">
        <v>276</v>
      </c>
      <c r="H160" s="154">
        <v>1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39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208</v>
      </c>
      <c r="AT160" s="162" t="s">
        <v>204</v>
      </c>
      <c r="AU160" s="162" t="s">
        <v>84</v>
      </c>
      <c r="AY160" s="17" t="s">
        <v>202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84</v>
      </c>
      <c r="BK160" s="163">
        <f t="shared" si="19"/>
        <v>0</v>
      </c>
      <c r="BL160" s="17" t="s">
        <v>208</v>
      </c>
      <c r="BM160" s="162" t="s">
        <v>469</v>
      </c>
    </row>
    <row r="161" spans="1:65" s="2" customFormat="1" ht="14.45" customHeight="1">
      <c r="A161" s="32"/>
      <c r="B161" s="149"/>
      <c r="C161" s="150" t="s">
        <v>424</v>
      </c>
      <c r="D161" s="150" t="s">
        <v>204</v>
      </c>
      <c r="E161" s="151" t="s">
        <v>908</v>
      </c>
      <c r="F161" s="152" t="s">
        <v>716</v>
      </c>
      <c r="G161" s="153" t="s">
        <v>276</v>
      </c>
      <c r="H161" s="154">
        <v>2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39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208</v>
      </c>
      <c r="AT161" s="162" t="s">
        <v>204</v>
      </c>
      <c r="AU161" s="162" t="s">
        <v>84</v>
      </c>
      <c r="AY161" s="17" t="s">
        <v>202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84</v>
      </c>
      <c r="BK161" s="163">
        <f t="shared" si="19"/>
        <v>0</v>
      </c>
      <c r="BL161" s="17" t="s">
        <v>208</v>
      </c>
      <c r="BM161" s="162" t="s">
        <v>472</v>
      </c>
    </row>
    <row r="162" spans="1:65" s="2" customFormat="1" ht="14.45" customHeight="1">
      <c r="A162" s="32"/>
      <c r="B162" s="149"/>
      <c r="C162" s="150" t="s">
        <v>466</v>
      </c>
      <c r="D162" s="150" t="s">
        <v>204</v>
      </c>
      <c r="E162" s="151" t="s">
        <v>909</v>
      </c>
      <c r="F162" s="152" t="s">
        <v>718</v>
      </c>
      <c r="G162" s="153" t="s">
        <v>276</v>
      </c>
      <c r="H162" s="154">
        <v>2</v>
      </c>
      <c r="I162" s="155"/>
      <c r="J162" s="156">
        <f t="shared" si="10"/>
        <v>0</v>
      </c>
      <c r="K162" s="157"/>
      <c r="L162" s="33"/>
      <c r="M162" s="158" t="s">
        <v>1</v>
      </c>
      <c r="N162" s="159" t="s">
        <v>39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208</v>
      </c>
      <c r="AT162" s="162" t="s">
        <v>204</v>
      </c>
      <c r="AU162" s="162" t="s">
        <v>84</v>
      </c>
      <c r="AY162" s="17" t="s">
        <v>202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84</v>
      </c>
      <c r="BK162" s="163">
        <f t="shared" si="19"/>
        <v>0</v>
      </c>
      <c r="BL162" s="17" t="s">
        <v>208</v>
      </c>
      <c r="BM162" s="162" t="s">
        <v>476</v>
      </c>
    </row>
    <row r="163" spans="1:65" s="2" customFormat="1" ht="14.45" customHeight="1">
      <c r="A163" s="32"/>
      <c r="B163" s="149"/>
      <c r="C163" s="150" t="s">
        <v>428</v>
      </c>
      <c r="D163" s="150" t="s">
        <v>204</v>
      </c>
      <c r="E163" s="151" t="s">
        <v>910</v>
      </c>
      <c r="F163" s="152" t="s">
        <v>720</v>
      </c>
      <c r="G163" s="153" t="s">
        <v>276</v>
      </c>
      <c r="H163" s="154">
        <v>2</v>
      </c>
      <c r="I163" s="155"/>
      <c r="J163" s="156">
        <f t="shared" si="1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84</v>
      </c>
      <c r="AY163" s="17" t="s">
        <v>202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84</v>
      </c>
      <c r="BK163" s="163">
        <f t="shared" si="19"/>
        <v>0</v>
      </c>
      <c r="BL163" s="17" t="s">
        <v>208</v>
      </c>
      <c r="BM163" s="162" t="s">
        <v>479</v>
      </c>
    </row>
    <row r="164" spans="1:65" s="2" customFormat="1" ht="14.45" customHeight="1">
      <c r="A164" s="32"/>
      <c r="B164" s="149"/>
      <c r="C164" s="150" t="s">
        <v>473</v>
      </c>
      <c r="D164" s="150" t="s">
        <v>204</v>
      </c>
      <c r="E164" s="151" t="s">
        <v>837</v>
      </c>
      <c r="F164" s="152" t="s">
        <v>962</v>
      </c>
      <c r="G164" s="153" t="s">
        <v>276</v>
      </c>
      <c r="H164" s="154">
        <v>5</v>
      </c>
      <c r="I164" s="155"/>
      <c r="J164" s="156">
        <f t="shared" si="10"/>
        <v>0</v>
      </c>
      <c r="K164" s="157"/>
      <c r="L164" s="33"/>
      <c r="M164" s="158" t="s">
        <v>1</v>
      </c>
      <c r="N164" s="159" t="s">
        <v>39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208</v>
      </c>
      <c r="AT164" s="162" t="s">
        <v>204</v>
      </c>
      <c r="AU164" s="162" t="s">
        <v>84</v>
      </c>
      <c r="AY164" s="17" t="s">
        <v>202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84</v>
      </c>
      <c r="BK164" s="163">
        <f t="shared" si="19"/>
        <v>0</v>
      </c>
      <c r="BL164" s="17" t="s">
        <v>208</v>
      </c>
      <c r="BM164" s="162" t="s">
        <v>483</v>
      </c>
    </row>
    <row r="165" spans="1:65" s="2" customFormat="1" ht="14.45" customHeight="1">
      <c r="A165" s="32"/>
      <c r="B165" s="149"/>
      <c r="C165" s="150" t="s">
        <v>431</v>
      </c>
      <c r="D165" s="150" t="s">
        <v>204</v>
      </c>
      <c r="E165" s="151" t="s">
        <v>723</v>
      </c>
      <c r="F165" s="152" t="s">
        <v>963</v>
      </c>
      <c r="G165" s="153" t="s">
        <v>276</v>
      </c>
      <c r="H165" s="154">
        <v>5</v>
      </c>
      <c r="I165" s="155"/>
      <c r="J165" s="156">
        <f t="shared" si="10"/>
        <v>0</v>
      </c>
      <c r="K165" s="157"/>
      <c r="L165" s="33"/>
      <c r="M165" s="158" t="s">
        <v>1</v>
      </c>
      <c r="N165" s="159" t="s">
        <v>39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208</v>
      </c>
      <c r="AT165" s="162" t="s">
        <v>204</v>
      </c>
      <c r="AU165" s="162" t="s">
        <v>84</v>
      </c>
      <c r="AY165" s="17" t="s">
        <v>202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84</v>
      </c>
      <c r="BK165" s="163">
        <f t="shared" si="19"/>
        <v>0</v>
      </c>
      <c r="BL165" s="17" t="s">
        <v>208</v>
      </c>
      <c r="BM165" s="162" t="s">
        <v>486</v>
      </c>
    </row>
    <row r="166" spans="1:65" s="2" customFormat="1" ht="24.2" customHeight="1">
      <c r="A166" s="32"/>
      <c r="B166" s="149"/>
      <c r="C166" s="150" t="s">
        <v>480</v>
      </c>
      <c r="D166" s="150" t="s">
        <v>204</v>
      </c>
      <c r="E166" s="151" t="s">
        <v>839</v>
      </c>
      <c r="F166" s="152" t="s">
        <v>964</v>
      </c>
      <c r="G166" s="153" t="s">
        <v>276</v>
      </c>
      <c r="H166" s="154">
        <v>1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39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208</v>
      </c>
      <c r="AT166" s="162" t="s">
        <v>204</v>
      </c>
      <c r="AU166" s="162" t="s">
        <v>84</v>
      </c>
      <c r="AY166" s="17" t="s">
        <v>202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84</v>
      </c>
      <c r="BK166" s="163">
        <f t="shared" si="19"/>
        <v>0</v>
      </c>
      <c r="BL166" s="17" t="s">
        <v>208</v>
      </c>
      <c r="BM166" s="162" t="s">
        <v>490</v>
      </c>
    </row>
    <row r="167" spans="1:65" s="2" customFormat="1" ht="14.45" customHeight="1">
      <c r="A167" s="32"/>
      <c r="B167" s="149"/>
      <c r="C167" s="150" t="s">
        <v>434</v>
      </c>
      <c r="D167" s="150" t="s">
        <v>204</v>
      </c>
      <c r="E167" s="151" t="s">
        <v>911</v>
      </c>
      <c r="F167" s="152" t="s">
        <v>734</v>
      </c>
      <c r="G167" s="153" t="s">
        <v>276</v>
      </c>
      <c r="H167" s="154">
        <v>10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39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208</v>
      </c>
      <c r="AT167" s="162" t="s">
        <v>204</v>
      </c>
      <c r="AU167" s="162" t="s">
        <v>84</v>
      </c>
      <c r="AY167" s="17" t="s">
        <v>202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84</v>
      </c>
      <c r="BK167" s="163">
        <f t="shared" si="19"/>
        <v>0</v>
      </c>
      <c r="BL167" s="17" t="s">
        <v>208</v>
      </c>
      <c r="BM167" s="162" t="s">
        <v>493</v>
      </c>
    </row>
    <row r="168" spans="1:65" s="2" customFormat="1" ht="14.45" customHeight="1">
      <c r="A168" s="32"/>
      <c r="B168" s="149"/>
      <c r="C168" s="150" t="s">
        <v>487</v>
      </c>
      <c r="D168" s="150" t="s">
        <v>204</v>
      </c>
      <c r="E168" s="151" t="s">
        <v>912</v>
      </c>
      <c r="F168" s="152" t="s">
        <v>736</v>
      </c>
      <c r="G168" s="153" t="s">
        <v>276</v>
      </c>
      <c r="H168" s="154">
        <v>10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39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208</v>
      </c>
      <c r="AT168" s="162" t="s">
        <v>204</v>
      </c>
      <c r="AU168" s="162" t="s">
        <v>84</v>
      </c>
      <c r="AY168" s="17" t="s">
        <v>202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84</v>
      </c>
      <c r="BK168" s="163">
        <f t="shared" si="19"/>
        <v>0</v>
      </c>
      <c r="BL168" s="17" t="s">
        <v>208</v>
      </c>
      <c r="BM168" s="162" t="s">
        <v>497</v>
      </c>
    </row>
    <row r="169" spans="1:65" s="2" customFormat="1" ht="14.45" customHeight="1">
      <c r="A169" s="32"/>
      <c r="B169" s="149"/>
      <c r="C169" s="150" t="s">
        <v>437</v>
      </c>
      <c r="D169" s="150" t="s">
        <v>204</v>
      </c>
      <c r="E169" s="151" t="s">
        <v>913</v>
      </c>
      <c r="F169" s="152" t="s">
        <v>738</v>
      </c>
      <c r="G169" s="153" t="s">
        <v>276</v>
      </c>
      <c r="H169" s="154">
        <v>10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39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208</v>
      </c>
      <c r="AT169" s="162" t="s">
        <v>204</v>
      </c>
      <c r="AU169" s="162" t="s">
        <v>84</v>
      </c>
      <c r="AY169" s="17" t="s">
        <v>202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84</v>
      </c>
      <c r="BK169" s="163">
        <f t="shared" si="19"/>
        <v>0</v>
      </c>
      <c r="BL169" s="17" t="s">
        <v>208</v>
      </c>
      <c r="BM169" s="162" t="s">
        <v>499</v>
      </c>
    </row>
    <row r="170" spans="1:65" s="2" customFormat="1" ht="14.45" customHeight="1">
      <c r="A170" s="32"/>
      <c r="B170" s="149"/>
      <c r="C170" s="150" t="s">
        <v>494</v>
      </c>
      <c r="D170" s="150" t="s">
        <v>204</v>
      </c>
      <c r="E170" s="151" t="s">
        <v>914</v>
      </c>
      <c r="F170" s="152" t="s">
        <v>741</v>
      </c>
      <c r="G170" s="153" t="s">
        <v>276</v>
      </c>
      <c r="H170" s="154">
        <v>60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39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208</v>
      </c>
      <c r="AT170" s="162" t="s">
        <v>204</v>
      </c>
      <c r="AU170" s="162" t="s">
        <v>84</v>
      </c>
      <c r="AY170" s="17" t="s">
        <v>202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84</v>
      </c>
      <c r="BK170" s="163">
        <f t="shared" si="19"/>
        <v>0</v>
      </c>
      <c r="BL170" s="17" t="s">
        <v>208</v>
      </c>
      <c r="BM170" s="162" t="s">
        <v>506</v>
      </c>
    </row>
    <row r="171" spans="1:65" s="2" customFormat="1" ht="24.2" customHeight="1">
      <c r="A171" s="32"/>
      <c r="B171" s="149"/>
      <c r="C171" s="150" t="s">
        <v>440</v>
      </c>
      <c r="D171" s="150" t="s">
        <v>204</v>
      </c>
      <c r="E171" s="151" t="s">
        <v>915</v>
      </c>
      <c r="F171" s="152" t="s">
        <v>745</v>
      </c>
      <c r="G171" s="153" t="s">
        <v>276</v>
      </c>
      <c r="H171" s="154">
        <v>10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39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208</v>
      </c>
      <c r="AT171" s="162" t="s">
        <v>204</v>
      </c>
      <c r="AU171" s="162" t="s">
        <v>84</v>
      </c>
      <c r="AY171" s="17" t="s">
        <v>202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84</v>
      </c>
      <c r="BK171" s="163">
        <f t="shared" si="19"/>
        <v>0</v>
      </c>
      <c r="BL171" s="17" t="s">
        <v>208</v>
      </c>
      <c r="BM171" s="162" t="s">
        <v>509</v>
      </c>
    </row>
    <row r="172" spans="1:65" s="2" customFormat="1" ht="14.45" customHeight="1">
      <c r="A172" s="32"/>
      <c r="B172" s="149"/>
      <c r="C172" s="150" t="s">
        <v>502</v>
      </c>
      <c r="D172" s="150" t="s">
        <v>204</v>
      </c>
      <c r="E172" s="151" t="s">
        <v>916</v>
      </c>
      <c r="F172" s="152" t="s">
        <v>748</v>
      </c>
      <c r="G172" s="153" t="s">
        <v>276</v>
      </c>
      <c r="H172" s="154">
        <v>10</v>
      </c>
      <c r="I172" s="155"/>
      <c r="J172" s="156">
        <f t="shared" si="10"/>
        <v>0</v>
      </c>
      <c r="K172" s="157"/>
      <c r="L172" s="33"/>
      <c r="M172" s="158" t="s">
        <v>1</v>
      </c>
      <c r="N172" s="159" t="s">
        <v>39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208</v>
      </c>
      <c r="AT172" s="162" t="s">
        <v>204</v>
      </c>
      <c r="AU172" s="162" t="s">
        <v>84</v>
      </c>
      <c r="AY172" s="17" t="s">
        <v>202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84</v>
      </c>
      <c r="BK172" s="163">
        <f t="shared" si="19"/>
        <v>0</v>
      </c>
      <c r="BL172" s="17" t="s">
        <v>208</v>
      </c>
      <c r="BM172" s="162" t="s">
        <v>739</v>
      </c>
    </row>
    <row r="173" spans="1:65" s="2" customFormat="1" ht="14.45" customHeight="1">
      <c r="A173" s="32"/>
      <c r="B173" s="149"/>
      <c r="C173" s="150" t="s">
        <v>443</v>
      </c>
      <c r="D173" s="150" t="s">
        <v>204</v>
      </c>
      <c r="E173" s="151" t="s">
        <v>758</v>
      </c>
      <c r="F173" s="152" t="s">
        <v>752</v>
      </c>
      <c r="G173" s="153" t="s">
        <v>276</v>
      </c>
      <c r="H173" s="154">
        <v>4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39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208</v>
      </c>
      <c r="AT173" s="162" t="s">
        <v>204</v>
      </c>
      <c r="AU173" s="162" t="s">
        <v>84</v>
      </c>
      <c r="AY173" s="17" t="s">
        <v>202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84</v>
      </c>
      <c r="BK173" s="163">
        <f t="shared" si="19"/>
        <v>0</v>
      </c>
      <c r="BL173" s="17" t="s">
        <v>208</v>
      </c>
      <c r="BM173" s="162" t="s">
        <v>742</v>
      </c>
    </row>
    <row r="174" spans="1:65" s="2" customFormat="1" ht="24.2" customHeight="1">
      <c r="A174" s="32"/>
      <c r="B174" s="149"/>
      <c r="C174" s="150" t="s">
        <v>743</v>
      </c>
      <c r="D174" s="150" t="s">
        <v>204</v>
      </c>
      <c r="E174" s="151" t="s">
        <v>917</v>
      </c>
      <c r="F174" s="152" t="s">
        <v>755</v>
      </c>
      <c r="G174" s="153" t="s">
        <v>276</v>
      </c>
      <c r="H174" s="154">
        <v>1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39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208</v>
      </c>
      <c r="AT174" s="162" t="s">
        <v>204</v>
      </c>
      <c r="AU174" s="162" t="s">
        <v>84</v>
      </c>
      <c r="AY174" s="17" t="s">
        <v>202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84</v>
      </c>
      <c r="BK174" s="163">
        <f t="shared" si="19"/>
        <v>0</v>
      </c>
      <c r="BL174" s="17" t="s">
        <v>208</v>
      </c>
      <c r="BM174" s="162" t="s">
        <v>746</v>
      </c>
    </row>
    <row r="175" spans="1:65" s="12" customFormat="1" ht="22.9" customHeight="1">
      <c r="B175" s="136"/>
      <c r="D175" s="137" t="s">
        <v>72</v>
      </c>
      <c r="E175" s="147" t="s">
        <v>336</v>
      </c>
      <c r="F175" s="147" t="s">
        <v>337</v>
      </c>
      <c r="I175" s="139"/>
      <c r="J175" s="148">
        <f>BK175</f>
        <v>0</v>
      </c>
      <c r="L175" s="136"/>
      <c r="M175" s="141"/>
      <c r="N175" s="142"/>
      <c r="O175" s="142"/>
      <c r="P175" s="143">
        <f>P176</f>
        <v>0</v>
      </c>
      <c r="Q175" s="142"/>
      <c r="R175" s="143">
        <f>R176</f>
        <v>0</v>
      </c>
      <c r="S175" s="142"/>
      <c r="T175" s="144">
        <f>T176</f>
        <v>0</v>
      </c>
      <c r="AR175" s="137" t="s">
        <v>80</v>
      </c>
      <c r="AT175" s="145" t="s">
        <v>72</v>
      </c>
      <c r="AU175" s="145" t="s">
        <v>80</v>
      </c>
      <c r="AY175" s="137" t="s">
        <v>202</v>
      </c>
      <c r="BK175" s="146">
        <f>BK176</f>
        <v>0</v>
      </c>
    </row>
    <row r="176" spans="1:65" s="2" customFormat="1" ht="14.45" customHeight="1">
      <c r="A176" s="32"/>
      <c r="B176" s="149"/>
      <c r="C176" s="150" t="s">
        <v>446</v>
      </c>
      <c r="D176" s="150" t="s">
        <v>204</v>
      </c>
      <c r="E176" s="151" t="s">
        <v>761</v>
      </c>
      <c r="F176" s="152" t="s">
        <v>762</v>
      </c>
      <c r="G176" s="153" t="s">
        <v>618</v>
      </c>
      <c r="H176" s="154">
        <v>24.347999999999999</v>
      </c>
      <c r="I176" s="155"/>
      <c r="J176" s="156">
        <f>ROUND(I176*H176,2)</f>
        <v>0</v>
      </c>
      <c r="K176" s="157"/>
      <c r="L176" s="33"/>
      <c r="M176" s="158" t="s">
        <v>1</v>
      </c>
      <c r="N176" s="159" t="s">
        <v>39</v>
      </c>
      <c r="O176" s="58"/>
      <c r="P176" s="160">
        <f>O176*H176</f>
        <v>0</v>
      </c>
      <c r="Q176" s="160">
        <v>0</v>
      </c>
      <c r="R176" s="160">
        <f>Q176*H176</f>
        <v>0</v>
      </c>
      <c r="S176" s="160">
        <v>0</v>
      </c>
      <c r="T176" s="161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208</v>
      </c>
      <c r="AT176" s="162" t="s">
        <v>204</v>
      </c>
      <c r="AU176" s="162" t="s">
        <v>84</v>
      </c>
      <c r="AY176" s="17" t="s">
        <v>202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7" t="s">
        <v>84</v>
      </c>
      <c r="BK176" s="163">
        <f>ROUND(I176*H176,2)</f>
        <v>0</v>
      </c>
      <c r="BL176" s="17" t="s">
        <v>208</v>
      </c>
      <c r="BM176" s="162" t="s">
        <v>965</v>
      </c>
    </row>
    <row r="177" spans="1:65" s="12" customFormat="1" ht="25.9" customHeight="1">
      <c r="B177" s="136"/>
      <c r="D177" s="137" t="s">
        <v>72</v>
      </c>
      <c r="E177" s="138" t="s">
        <v>86</v>
      </c>
      <c r="F177" s="138" t="s">
        <v>539</v>
      </c>
      <c r="I177" s="139"/>
      <c r="J177" s="140">
        <f>BK177</f>
        <v>0</v>
      </c>
      <c r="L177" s="136"/>
      <c r="M177" s="141"/>
      <c r="N177" s="142"/>
      <c r="O177" s="142"/>
      <c r="P177" s="143">
        <f>P178+P190+P194</f>
        <v>0</v>
      </c>
      <c r="Q177" s="142"/>
      <c r="R177" s="143">
        <f>R178+R190+R194</f>
        <v>0</v>
      </c>
      <c r="S177" s="142"/>
      <c r="T177" s="144">
        <f>T178+T190+T194</f>
        <v>0</v>
      </c>
      <c r="AR177" s="137" t="s">
        <v>80</v>
      </c>
      <c r="AT177" s="145" t="s">
        <v>72</v>
      </c>
      <c r="AU177" s="145" t="s">
        <v>73</v>
      </c>
      <c r="AY177" s="137" t="s">
        <v>202</v>
      </c>
      <c r="BK177" s="146">
        <f>BK178+BK190+BK194</f>
        <v>0</v>
      </c>
    </row>
    <row r="178" spans="1:65" s="12" customFormat="1" ht="22.9" customHeight="1">
      <c r="B178" s="136"/>
      <c r="D178" s="137" t="s">
        <v>72</v>
      </c>
      <c r="E178" s="147" t="s">
        <v>273</v>
      </c>
      <c r="F178" s="147" t="s">
        <v>764</v>
      </c>
      <c r="I178" s="139"/>
      <c r="J178" s="148">
        <f>BK178</f>
        <v>0</v>
      </c>
      <c r="L178" s="136"/>
      <c r="M178" s="141"/>
      <c r="N178" s="142"/>
      <c r="O178" s="142"/>
      <c r="P178" s="143">
        <f>SUM(P179:P189)</f>
        <v>0</v>
      </c>
      <c r="Q178" s="142"/>
      <c r="R178" s="143">
        <f>SUM(R179:R189)</f>
        <v>0</v>
      </c>
      <c r="S178" s="142"/>
      <c r="T178" s="144">
        <f>SUM(T179:T189)</f>
        <v>0</v>
      </c>
      <c r="AR178" s="137" t="s">
        <v>216</v>
      </c>
      <c r="AT178" s="145" t="s">
        <v>72</v>
      </c>
      <c r="AU178" s="145" t="s">
        <v>80</v>
      </c>
      <c r="AY178" s="137" t="s">
        <v>202</v>
      </c>
      <c r="BK178" s="146">
        <f>SUM(BK179:BK189)</f>
        <v>0</v>
      </c>
    </row>
    <row r="179" spans="1:65" s="2" customFormat="1" ht="14.45" customHeight="1">
      <c r="A179" s="32"/>
      <c r="B179" s="149"/>
      <c r="C179" s="150" t="s">
        <v>750</v>
      </c>
      <c r="D179" s="150" t="s">
        <v>204</v>
      </c>
      <c r="E179" s="151" t="s">
        <v>919</v>
      </c>
      <c r="F179" s="152" t="s">
        <v>767</v>
      </c>
      <c r="G179" s="153" t="s">
        <v>276</v>
      </c>
      <c r="H179" s="154">
        <v>1</v>
      </c>
      <c r="I179" s="155"/>
      <c r="J179" s="156">
        <f t="shared" ref="J179:J189" si="20">ROUND(I179*H179,2)</f>
        <v>0</v>
      </c>
      <c r="K179" s="157"/>
      <c r="L179" s="33"/>
      <c r="M179" s="158" t="s">
        <v>1</v>
      </c>
      <c r="N179" s="159" t="s">
        <v>39</v>
      </c>
      <c r="O179" s="58"/>
      <c r="P179" s="160">
        <f t="shared" ref="P179:P189" si="21">O179*H179</f>
        <v>0</v>
      </c>
      <c r="Q179" s="160">
        <v>0</v>
      </c>
      <c r="R179" s="160">
        <f t="shared" ref="R179:R189" si="22">Q179*H179</f>
        <v>0</v>
      </c>
      <c r="S179" s="160">
        <v>0</v>
      </c>
      <c r="T179" s="161">
        <f t="shared" ref="T179:T189" si="23"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479</v>
      </c>
      <c r="AT179" s="162" t="s">
        <v>204</v>
      </c>
      <c r="AU179" s="162" t="s">
        <v>84</v>
      </c>
      <c r="AY179" s="17" t="s">
        <v>202</v>
      </c>
      <c r="BE179" s="163">
        <f t="shared" ref="BE179:BE189" si="24">IF(N179="základná",J179,0)</f>
        <v>0</v>
      </c>
      <c r="BF179" s="163">
        <f t="shared" ref="BF179:BF189" si="25">IF(N179="znížená",J179,0)</f>
        <v>0</v>
      </c>
      <c r="BG179" s="163">
        <f t="shared" ref="BG179:BG189" si="26">IF(N179="zákl. prenesená",J179,0)</f>
        <v>0</v>
      </c>
      <c r="BH179" s="163">
        <f t="shared" ref="BH179:BH189" si="27">IF(N179="zníž. prenesená",J179,0)</f>
        <v>0</v>
      </c>
      <c r="BI179" s="163">
        <f t="shared" ref="BI179:BI189" si="28">IF(N179="nulová",J179,0)</f>
        <v>0</v>
      </c>
      <c r="BJ179" s="17" t="s">
        <v>84</v>
      </c>
      <c r="BK179" s="163">
        <f t="shared" ref="BK179:BK189" si="29">ROUND(I179*H179,2)</f>
        <v>0</v>
      </c>
      <c r="BL179" s="17" t="s">
        <v>479</v>
      </c>
      <c r="BM179" s="162" t="s">
        <v>749</v>
      </c>
    </row>
    <row r="180" spans="1:65" s="2" customFormat="1" ht="14.45" customHeight="1">
      <c r="A180" s="32"/>
      <c r="B180" s="149"/>
      <c r="C180" s="150" t="s">
        <v>449</v>
      </c>
      <c r="D180" s="150" t="s">
        <v>204</v>
      </c>
      <c r="E180" s="151" t="s">
        <v>920</v>
      </c>
      <c r="F180" s="152" t="s">
        <v>770</v>
      </c>
      <c r="G180" s="153" t="s">
        <v>276</v>
      </c>
      <c r="H180" s="154">
        <v>1</v>
      </c>
      <c r="I180" s="155"/>
      <c r="J180" s="156">
        <f t="shared" si="20"/>
        <v>0</v>
      </c>
      <c r="K180" s="157"/>
      <c r="L180" s="33"/>
      <c r="M180" s="158" t="s">
        <v>1</v>
      </c>
      <c r="N180" s="159" t="s">
        <v>39</v>
      </c>
      <c r="O180" s="58"/>
      <c r="P180" s="160">
        <f t="shared" si="21"/>
        <v>0</v>
      </c>
      <c r="Q180" s="160">
        <v>0</v>
      </c>
      <c r="R180" s="160">
        <f t="shared" si="22"/>
        <v>0</v>
      </c>
      <c r="S180" s="160">
        <v>0</v>
      </c>
      <c r="T180" s="161">
        <f t="shared" si="2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479</v>
      </c>
      <c r="AT180" s="162" t="s">
        <v>204</v>
      </c>
      <c r="AU180" s="162" t="s">
        <v>84</v>
      </c>
      <c r="AY180" s="17" t="s">
        <v>202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7" t="s">
        <v>84</v>
      </c>
      <c r="BK180" s="163">
        <f t="shared" si="29"/>
        <v>0</v>
      </c>
      <c r="BL180" s="17" t="s">
        <v>479</v>
      </c>
      <c r="BM180" s="162" t="s">
        <v>753</v>
      </c>
    </row>
    <row r="181" spans="1:65" s="2" customFormat="1" ht="14.45" customHeight="1">
      <c r="A181" s="32"/>
      <c r="B181" s="149"/>
      <c r="C181" s="150" t="s">
        <v>757</v>
      </c>
      <c r="D181" s="150" t="s">
        <v>204</v>
      </c>
      <c r="E181" s="151" t="s">
        <v>921</v>
      </c>
      <c r="F181" s="152" t="s">
        <v>774</v>
      </c>
      <c r="G181" s="153" t="s">
        <v>276</v>
      </c>
      <c r="H181" s="154">
        <v>1</v>
      </c>
      <c r="I181" s="155"/>
      <c r="J181" s="156">
        <f t="shared" si="20"/>
        <v>0</v>
      </c>
      <c r="K181" s="157"/>
      <c r="L181" s="33"/>
      <c r="M181" s="158" t="s">
        <v>1</v>
      </c>
      <c r="N181" s="159" t="s">
        <v>39</v>
      </c>
      <c r="O181" s="58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479</v>
      </c>
      <c r="AT181" s="162" t="s">
        <v>204</v>
      </c>
      <c r="AU181" s="162" t="s">
        <v>84</v>
      </c>
      <c r="AY181" s="17" t="s">
        <v>202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7" t="s">
        <v>84</v>
      </c>
      <c r="BK181" s="163">
        <f t="shared" si="29"/>
        <v>0</v>
      </c>
      <c r="BL181" s="17" t="s">
        <v>479</v>
      </c>
      <c r="BM181" s="162" t="s">
        <v>756</v>
      </c>
    </row>
    <row r="182" spans="1:65" s="2" customFormat="1" ht="14.45" customHeight="1">
      <c r="A182" s="32"/>
      <c r="B182" s="149"/>
      <c r="C182" s="150" t="s">
        <v>453</v>
      </c>
      <c r="D182" s="150" t="s">
        <v>204</v>
      </c>
      <c r="E182" s="151" t="s">
        <v>922</v>
      </c>
      <c r="F182" s="152" t="s">
        <v>777</v>
      </c>
      <c r="G182" s="153" t="s">
        <v>276</v>
      </c>
      <c r="H182" s="154">
        <v>1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39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479</v>
      </c>
      <c r="AT182" s="162" t="s">
        <v>204</v>
      </c>
      <c r="AU182" s="162" t="s">
        <v>84</v>
      </c>
      <c r="AY182" s="17" t="s">
        <v>202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84</v>
      </c>
      <c r="BK182" s="163">
        <f t="shared" si="29"/>
        <v>0</v>
      </c>
      <c r="BL182" s="17" t="s">
        <v>479</v>
      </c>
      <c r="BM182" s="162" t="s">
        <v>760</v>
      </c>
    </row>
    <row r="183" spans="1:65" s="2" customFormat="1" ht="14.45" customHeight="1">
      <c r="A183" s="32"/>
      <c r="B183" s="149"/>
      <c r="C183" s="150" t="s">
        <v>765</v>
      </c>
      <c r="D183" s="150" t="s">
        <v>204</v>
      </c>
      <c r="E183" s="151" t="s">
        <v>805</v>
      </c>
      <c r="F183" s="152" t="s">
        <v>781</v>
      </c>
      <c r="G183" s="153" t="s">
        <v>276</v>
      </c>
      <c r="H183" s="154">
        <v>1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39</v>
      </c>
      <c r="O183" s="58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479</v>
      </c>
      <c r="AT183" s="162" t="s">
        <v>204</v>
      </c>
      <c r="AU183" s="162" t="s">
        <v>84</v>
      </c>
      <c r="AY183" s="17" t="s">
        <v>202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84</v>
      </c>
      <c r="BK183" s="163">
        <f t="shared" si="29"/>
        <v>0</v>
      </c>
      <c r="BL183" s="17" t="s">
        <v>479</v>
      </c>
      <c r="BM183" s="162" t="s">
        <v>768</v>
      </c>
    </row>
    <row r="184" spans="1:65" s="2" customFormat="1" ht="14.45" customHeight="1">
      <c r="A184" s="32"/>
      <c r="B184" s="149"/>
      <c r="C184" s="150" t="s">
        <v>456</v>
      </c>
      <c r="D184" s="150" t="s">
        <v>204</v>
      </c>
      <c r="E184" s="151" t="s">
        <v>923</v>
      </c>
      <c r="F184" s="152" t="s">
        <v>784</v>
      </c>
      <c r="G184" s="153" t="s">
        <v>276</v>
      </c>
      <c r="H184" s="154">
        <v>1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39</v>
      </c>
      <c r="O184" s="58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479</v>
      </c>
      <c r="AT184" s="162" t="s">
        <v>204</v>
      </c>
      <c r="AU184" s="162" t="s">
        <v>84</v>
      </c>
      <c r="AY184" s="17" t="s">
        <v>202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84</v>
      </c>
      <c r="BK184" s="163">
        <f t="shared" si="29"/>
        <v>0</v>
      </c>
      <c r="BL184" s="17" t="s">
        <v>479</v>
      </c>
      <c r="BM184" s="162" t="s">
        <v>771</v>
      </c>
    </row>
    <row r="185" spans="1:65" s="2" customFormat="1" ht="14.45" customHeight="1">
      <c r="A185" s="32"/>
      <c r="B185" s="149"/>
      <c r="C185" s="150" t="s">
        <v>772</v>
      </c>
      <c r="D185" s="150" t="s">
        <v>204</v>
      </c>
      <c r="E185" s="151" t="s">
        <v>924</v>
      </c>
      <c r="F185" s="152" t="s">
        <v>788</v>
      </c>
      <c r="G185" s="153" t="s">
        <v>276</v>
      </c>
      <c r="H185" s="154">
        <v>1</v>
      </c>
      <c r="I185" s="155"/>
      <c r="J185" s="156">
        <f t="shared" si="20"/>
        <v>0</v>
      </c>
      <c r="K185" s="157"/>
      <c r="L185" s="33"/>
      <c r="M185" s="158" t="s">
        <v>1</v>
      </c>
      <c r="N185" s="159" t="s">
        <v>39</v>
      </c>
      <c r="O185" s="58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479</v>
      </c>
      <c r="AT185" s="162" t="s">
        <v>204</v>
      </c>
      <c r="AU185" s="162" t="s">
        <v>84</v>
      </c>
      <c r="AY185" s="17" t="s">
        <v>202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84</v>
      </c>
      <c r="BK185" s="163">
        <f t="shared" si="29"/>
        <v>0</v>
      </c>
      <c r="BL185" s="17" t="s">
        <v>479</v>
      </c>
      <c r="BM185" s="162" t="s">
        <v>775</v>
      </c>
    </row>
    <row r="186" spans="1:65" s="2" customFormat="1" ht="14.45" customHeight="1">
      <c r="A186" s="32"/>
      <c r="B186" s="149"/>
      <c r="C186" s="150" t="s">
        <v>459</v>
      </c>
      <c r="D186" s="150" t="s">
        <v>204</v>
      </c>
      <c r="E186" s="151" t="s">
        <v>925</v>
      </c>
      <c r="F186" s="152" t="s">
        <v>791</v>
      </c>
      <c r="G186" s="153" t="s">
        <v>276</v>
      </c>
      <c r="H186" s="154">
        <v>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39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479</v>
      </c>
      <c r="AT186" s="162" t="s">
        <v>204</v>
      </c>
      <c r="AU186" s="162" t="s">
        <v>84</v>
      </c>
      <c r="AY186" s="17" t="s">
        <v>202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84</v>
      </c>
      <c r="BK186" s="163">
        <f t="shared" si="29"/>
        <v>0</v>
      </c>
      <c r="BL186" s="17" t="s">
        <v>479</v>
      </c>
      <c r="BM186" s="162" t="s">
        <v>778</v>
      </c>
    </row>
    <row r="187" spans="1:65" s="2" customFormat="1" ht="14.45" customHeight="1">
      <c r="A187" s="32"/>
      <c r="B187" s="149"/>
      <c r="C187" s="150" t="s">
        <v>779</v>
      </c>
      <c r="D187" s="150" t="s">
        <v>204</v>
      </c>
      <c r="E187" s="151" t="s">
        <v>809</v>
      </c>
      <c r="F187" s="152" t="s">
        <v>795</v>
      </c>
      <c r="G187" s="153" t="s">
        <v>276</v>
      </c>
      <c r="H187" s="154">
        <v>1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39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479</v>
      </c>
      <c r="AT187" s="162" t="s">
        <v>204</v>
      </c>
      <c r="AU187" s="162" t="s">
        <v>84</v>
      </c>
      <c r="AY187" s="17" t="s">
        <v>202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84</v>
      </c>
      <c r="BK187" s="163">
        <f t="shared" si="29"/>
        <v>0</v>
      </c>
      <c r="BL187" s="17" t="s">
        <v>479</v>
      </c>
      <c r="BM187" s="162" t="s">
        <v>782</v>
      </c>
    </row>
    <row r="188" spans="1:65" s="2" customFormat="1" ht="14.45" customHeight="1">
      <c r="A188" s="32"/>
      <c r="B188" s="149"/>
      <c r="C188" s="150" t="s">
        <v>462</v>
      </c>
      <c r="D188" s="150" t="s">
        <v>204</v>
      </c>
      <c r="E188" s="151" t="s">
        <v>926</v>
      </c>
      <c r="F188" s="152" t="s">
        <v>798</v>
      </c>
      <c r="G188" s="153" t="s">
        <v>276</v>
      </c>
      <c r="H188" s="154">
        <v>1</v>
      </c>
      <c r="I188" s="155"/>
      <c r="J188" s="156">
        <f t="shared" si="20"/>
        <v>0</v>
      </c>
      <c r="K188" s="157"/>
      <c r="L188" s="33"/>
      <c r="M188" s="158" t="s">
        <v>1</v>
      </c>
      <c r="N188" s="159" t="s">
        <v>39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479</v>
      </c>
      <c r="AT188" s="162" t="s">
        <v>204</v>
      </c>
      <c r="AU188" s="162" t="s">
        <v>84</v>
      </c>
      <c r="AY188" s="17" t="s">
        <v>202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84</v>
      </c>
      <c r="BK188" s="163">
        <f t="shared" si="29"/>
        <v>0</v>
      </c>
      <c r="BL188" s="17" t="s">
        <v>479</v>
      </c>
      <c r="BM188" s="162" t="s">
        <v>785</v>
      </c>
    </row>
    <row r="189" spans="1:65" s="2" customFormat="1" ht="14.45" customHeight="1">
      <c r="A189" s="32"/>
      <c r="B189" s="149"/>
      <c r="C189" s="150" t="s">
        <v>786</v>
      </c>
      <c r="D189" s="150" t="s">
        <v>204</v>
      </c>
      <c r="E189" s="151" t="s">
        <v>927</v>
      </c>
      <c r="F189" s="152" t="s">
        <v>802</v>
      </c>
      <c r="G189" s="153" t="s">
        <v>276</v>
      </c>
      <c r="H189" s="154">
        <v>1</v>
      </c>
      <c r="I189" s="155"/>
      <c r="J189" s="156">
        <f t="shared" si="20"/>
        <v>0</v>
      </c>
      <c r="K189" s="157"/>
      <c r="L189" s="33"/>
      <c r="M189" s="158" t="s">
        <v>1</v>
      </c>
      <c r="N189" s="159" t="s">
        <v>39</v>
      </c>
      <c r="O189" s="58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479</v>
      </c>
      <c r="AT189" s="162" t="s">
        <v>204</v>
      </c>
      <c r="AU189" s="162" t="s">
        <v>84</v>
      </c>
      <c r="AY189" s="17" t="s">
        <v>202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7" t="s">
        <v>84</v>
      </c>
      <c r="BK189" s="163">
        <f t="shared" si="29"/>
        <v>0</v>
      </c>
      <c r="BL189" s="17" t="s">
        <v>479</v>
      </c>
      <c r="BM189" s="162" t="s">
        <v>789</v>
      </c>
    </row>
    <row r="190" spans="1:65" s="12" customFormat="1" ht="22.9" customHeight="1">
      <c r="B190" s="136"/>
      <c r="D190" s="137" t="s">
        <v>72</v>
      </c>
      <c r="E190" s="147" t="s">
        <v>540</v>
      </c>
      <c r="F190" s="147" t="s">
        <v>541</v>
      </c>
      <c r="I190" s="139"/>
      <c r="J190" s="148">
        <f>BK190</f>
        <v>0</v>
      </c>
      <c r="L190" s="136"/>
      <c r="M190" s="141"/>
      <c r="N190" s="142"/>
      <c r="O190" s="142"/>
      <c r="P190" s="143">
        <f>SUM(P191:P193)</f>
        <v>0</v>
      </c>
      <c r="Q190" s="142"/>
      <c r="R190" s="143">
        <f>SUM(R191:R193)</f>
        <v>0</v>
      </c>
      <c r="S190" s="142"/>
      <c r="T190" s="144">
        <f>SUM(T191:T193)</f>
        <v>0</v>
      </c>
      <c r="AR190" s="137" t="s">
        <v>216</v>
      </c>
      <c r="AT190" s="145" t="s">
        <v>72</v>
      </c>
      <c r="AU190" s="145" t="s">
        <v>80</v>
      </c>
      <c r="AY190" s="137" t="s">
        <v>202</v>
      </c>
      <c r="BK190" s="146">
        <f>SUM(BK191:BK193)</f>
        <v>0</v>
      </c>
    </row>
    <row r="191" spans="1:65" s="2" customFormat="1" ht="14.45" customHeight="1">
      <c r="A191" s="32"/>
      <c r="B191" s="149"/>
      <c r="C191" s="150" t="s">
        <v>465</v>
      </c>
      <c r="D191" s="150" t="s">
        <v>204</v>
      </c>
      <c r="E191" s="151" t="s">
        <v>928</v>
      </c>
      <c r="F191" s="152" t="s">
        <v>817</v>
      </c>
      <c r="G191" s="153" t="s">
        <v>276</v>
      </c>
      <c r="H191" s="154">
        <v>8</v>
      </c>
      <c r="I191" s="155"/>
      <c r="J191" s="156">
        <f>ROUND(I191*H191,2)</f>
        <v>0</v>
      </c>
      <c r="K191" s="157"/>
      <c r="L191" s="33"/>
      <c r="M191" s="158" t="s">
        <v>1</v>
      </c>
      <c r="N191" s="159" t="s">
        <v>39</v>
      </c>
      <c r="O191" s="58"/>
      <c r="P191" s="160">
        <f>O191*H191</f>
        <v>0</v>
      </c>
      <c r="Q191" s="160">
        <v>0</v>
      </c>
      <c r="R191" s="160">
        <f>Q191*H191</f>
        <v>0</v>
      </c>
      <c r="S191" s="160">
        <v>0</v>
      </c>
      <c r="T191" s="161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479</v>
      </c>
      <c r="AT191" s="162" t="s">
        <v>204</v>
      </c>
      <c r="AU191" s="162" t="s">
        <v>84</v>
      </c>
      <c r="AY191" s="17" t="s">
        <v>202</v>
      </c>
      <c r="BE191" s="163">
        <f>IF(N191="základná",J191,0)</f>
        <v>0</v>
      </c>
      <c r="BF191" s="163">
        <f>IF(N191="znížená",J191,0)</f>
        <v>0</v>
      </c>
      <c r="BG191" s="163">
        <f>IF(N191="zákl. prenesená",J191,0)</f>
        <v>0</v>
      </c>
      <c r="BH191" s="163">
        <f>IF(N191="zníž. prenesená",J191,0)</f>
        <v>0</v>
      </c>
      <c r="BI191" s="163">
        <f>IF(N191="nulová",J191,0)</f>
        <v>0</v>
      </c>
      <c r="BJ191" s="17" t="s">
        <v>84</v>
      </c>
      <c r="BK191" s="163">
        <f>ROUND(I191*H191,2)</f>
        <v>0</v>
      </c>
      <c r="BL191" s="17" t="s">
        <v>479</v>
      </c>
      <c r="BM191" s="162" t="s">
        <v>792</v>
      </c>
    </row>
    <row r="192" spans="1:65" s="2" customFormat="1" ht="14.45" customHeight="1">
      <c r="A192" s="32"/>
      <c r="B192" s="149"/>
      <c r="C192" s="150" t="s">
        <v>793</v>
      </c>
      <c r="D192" s="150" t="s">
        <v>204</v>
      </c>
      <c r="E192" s="151" t="s">
        <v>819</v>
      </c>
      <c r="F192" s="152" t="s">
        <v>820</v>
      </c>
      <c r="G192" s="153" t="s">
        <v>276</v>
      </c>
      <c r="H192" s="154">
        <v>0.25</v>
      </c>
      <c r="I192" s="155"/>
      <c r="J192" s="156">
        <f>ROUND(I192*H192,2)</f>
        <v>0</v>
      </c>
      <c r="K192" s="157"/>
      <c r="L192" s="33"/>
      <c r="M192" s="158" t="s">
        <v>1</v>
      </c>
      <c r="N192" s="159" t="s">
        <v>39</v>
      </c>
      <c r="O192" s="58"/>
      <c r="P192" s="160">
        <f>O192*H192</f>
        <v>0</v>
      </c>
      <c r="Q192" s="160">
        <v>0</v>
      </c>
      <c r="R192" s="160">
        <f>Q192*H192</f>
        <v>0</v>
      </c>
      <c r="S192" s="160">
        <v>0</v>
      </c>
      <c r="T192" s="16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479</v>
      </c>
      <c r="AT192" s="162" t="s">
        <v>204</v>
      </c>
      <c r="AU192" s="162" t="s">
        <v>84</v>
      </c>
      <c r="AY192" s="17" t="s">
        <v>202</v>
      </c>
      <c r="BE192" s="163">
        <f>IF(N192="základná",J192,0)</f>
        <v>0</v>
      </c>
      <c r="BF192" s="163">
        <f>IF(N192="znížená",J192,0)</f>
        <v>0</v>
      </c>
      <c r="BG192" s="163">
        <f>IF(N192="zákl. prenesená",J192,0)</f>
        <v>0</v>
      </c>
      <c r="BH192" s="163">
        <f>IF(N192="zníž. prenesená",J192,0)</f>
        <v>0</v>
      </c>
      <c r="BI192" s="163">
        <f>IF(N192="nulová",J192,0)</f>
        <v>0</v>
      </c>
      <c r="BJ192" s="17" t="s">
        <v>84</v>
      </c>
      <c r="BK192" s="163">
        <f>ROUND(I192*H192,2)</f>
        <v>0</v>
      </c>
      <c r="BL192" s="17" t="s">
        <v>479</v>
      </c>
      <c r="BM192" s="162" t="s">
        <v>796</v>
      </c>
    </row>
    <row r="193" spans="1:65" s="2" customFormat="1" ht="14.45" customHeight="1">
      <c r="A193" s="32"/>
      <c r="B193" s="149"/>
      <c r="C193" s="150" t="s">
        <v>469</v>
      </c>
      <c r="D193" s="150" t="s">
        <v>204</v>
      </c>
      <c r="E193" s="151" t="s">
        <v>823</v>
      </c>
      <c r="F193" s="152" t="s">
        <v>824</v>
      </c>
      <c r="G193" s="153" t="s">
        <v>276</v>
      </c>
      <c r="H193" s="154">
        <v>0.25</v>
      </c>
      <c r="I193" s="155"/>
      <c r="J193" s="156">
        <f>ROUND(I193*H193,2)</f>
        <v>0</v>
      </c>
      <c r="K193" s="157"/>
      <c r="L193" s="33"/>
      <c r="M193" s="158" t="s">
        <v>1</v>
      </c>
      <c r="N193" s="159" t="s">
        <v>39</v>
      </c>
      <c r="O193" s="58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479</v>
      </c>
      <c r="AT193" s="162" t="s">
        <v>204</v>
      </c>
      <c r="AU193" s="162" t="s">
        <v>84</v>
      </c>
      <c r="AY193" s="17" t="s">
        <v>202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7" t="s">
        <v>84</v>
      </c>
      <c r="BK193" s="163">
        <f>ROUND(I193*H193,2)</f>
        <v>0</v>
      </c>
      <c r="BL193" s="17" t="s">
        <v>479</v>
      </c>
      <c r="BM193" s="162" t="s">
        <v>799</v>
      </c>
    </row>
    <row r="194" spans="1:65" s="12" customFormat="1" ht="22.9" customHeight="1">
      <c r="B194" s="136"/>
      <c r="D194" s="137" t="s">
        <v>72</v>
      </c>
      <c r="E194" s="147" t="s">
        <v>386</v>
      </c>
      <c r="F194" s="147" t="s">
        <v>387</v>
      </c>
      <c r="I194" s="139"/>
      <c r="J194" s="148">
        <f>BK194</f>
        <v>0</v>
      </c>
      <c r="L194" s="136"/>
      <c r="M194" s="141"/>
      <c r="N194" s="142"/>
      <c r="O194" s="142"/>
      <c r="P194" s="143">
        <f>P195</f>
        <v>0</v>
      </c>
      <c r="Q194" s="142"/>
      <c r="R194" s="143">
        <f>R195</f>
        <v>0</v>
      </c>
      <c r="S194" s="142"/>
      <c r="T194" s="144">
        <f>T195</f>
        <v>0</v>
      </c>
      <c r="AR194" s="137" t="s">
        <v>225</v>
      </c>
      <c r="AT194" s="145" t="s">
        <v>72</v>
      </c>
      <c r="AU194" s="145" t="s">
        <v>80</v>
      </c>
      <c r="AY194" s="137" t="s">
        <v>202</v>
      </c>
      <c r="BK194" s="146">
        <f>BK195</f>
        <v>0</v>
      </c>
    </row>
    <row r="195" spans="1:65" s="2" customFormat="1" ht="24.2" customHeight="1">
      <c r="A195" s="32"/>
      <c r="B195" s="149"/>
      <c r="C195" s="150" t="s">
        <v>800</v>
      </c>
      <c r="D195" s="150" t="s">
        <v>204</v>
      </c>
      <c r="E195" s="151" t="s">
        <v>825</v>
      </c>
      <c r="F195" s="152" t="s">
        <v>826</v>
      </c>
      <c r="G195" s="153" t="s">
        <v>276</v>
      </c>
      <c r="H195" s="154">
        <v>1</v>
      </c>
      <c r="I195" s="155"/>
      <c r="J195" s="156">
        <f>ROUND(I195*H195,2)</f>
        <v>0</v>
      </c>
      <c r="K195" s="157"/>
      <c r="L195" s="33"/>
      <c r="M195" s="192" t="s">
        <v>1</v>
      </c>
      <c r="N195" s="193" t="s">
        <v>39</v>
      </c>
      <c r="O195" s="194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208</v>
      </c>
      <c r="AT195" s="162" t="s">
        <v>204</v>
      </c>
      <c r="AU195" s="162" t="s">
        <v>84</v>
      </c>
      <c r="AY195" s="17" t="s">
        <v>202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84</v>
      </c>
      <c r="BK195" s="163">
        <f>ROUND(I195*H195,2)</f>
        <v>0</v>
      </c>
      <c r="BL195" s="17" t="s">
        <v>208</v>
      </c>
      <c r="BM195" s="162" t="s">
        <v>803</v>
      </c>
    </row>
    <row r="196" spans="1:65" s="2" customFormat="1" ht="6.95" customHeight="1">
      <c r="A196" s="32"/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33"/>
      <c r="M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</row>
  </sheetData>
  <autoFilter ref="C127:K195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99" workbookViewId="0">
      <selection activeCell="W136" sqref="W13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127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929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380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25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929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ZS - Zariadenie staveniska, ...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348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4.95" customHeight="1">
      <c r="B100" s="117"/>
      <c r="D100" s="118" t="s">
        <v>381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188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59" t="str">
        <f>E7</f>
        <v>Vodozádržné opatrenia v meste Nemšová - ZŠ Janka Palu 2</v>
      </c>
      <c r="F110" s="260"/>
      <c r="G110" s="260"/>
      <c r="H110" s="260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174</v>
      </c>
      <c r="L111" s="20"/>
    </row>
    <row r="112" spans="1:47" s="2" customFormat="1" ht="23.25" customHeight="1">
      <c r="A112" s="32"/>
      <c r="B112" s="33"/>
      <c r="C112" s="32"/>
      <c r="D112" s="32"/>
      <c r="E112" s="259" t="s">
        <v>929</v>
      </c>
      <c r="F112" s="261"/>
      <c r="G112" s="261"/>
      <c r="H112" s="261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342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1" t="str">
        <f>E11</f>
        <v>ZS - Zariadenie staveniska, ...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Mesto Nemšová</v>
      </c>
      <c r="G116" s="32"/>
      <c r="H116" s="32"/>
      <c r="I116" s="27" t="s">
        <v>21</v>
      </c>
      <c r="J116" s="55" t="str">
        <f>IF(J14="","",J14)</f>
        <v>1. 8. 2020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23</v>
      </c>
      <c r="D118" s="32"/>
      <c r="E118" s="32"/>
      <c r="F118" s="25" t="str">
        <f>E17</f>
        <v>Mesto Nemšová</v>
      </c>
      <c r="G118" s="32"/>
      <c r="H118" s="32"/>
      <c r="I118" s="27" t="s">
        <v>28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 t="str">
        <f>IF(E20="","",E20)</f>
        <v>Vyplň údaj</v>
      </c>
      <c r="G119" s="32"/>
      <c r="H119" s="32"/>
      <c r="I119" s="27" t="s">
        <v>31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189</v>
      </c>
      <c r="D121" s="128" t="s">
        <v>58</v>
      </c>
      <c r="E121" s="128" t="s">
        <v>54</v>
      </c>
      <c r="F121" s="128" t="s">
        <v>55</v>
      </c>
      <c r="G121" s="128" t="s">
        <v>190</v>
      </c>
      <c r="H121" s="128" t="s">
        <v>191</v>
      </c>
      <c r="I121" s="128" t="s">
        <v>192</v>
      </c>
      <c r="J121" s="129" t="s">
        <v>179</v>
      </c>
      <c r="K121" s="130" t="s">
        <v>193</v>
      </c>
      <c r="L121" s="131"/>
      <c r="M121" s="62" t="s">
        <v>1</v>
      </c>
      <c r="N121" s="63" t="s">
        <v>37</v>
      </c>
      <c r="O121" s="63" t="s">
        <v>194</v>
      </c>
      <c r="P121" s="63" t="s">
        <v>195</v>
      </c>
      <c r="Q121" s="63" t="s">
        <v>196</v>
      </c>
      <c r="R121" s="63" t="s">
        <v>197</v>
      </c>
      <c r="S121" s="63" t="s">
        <v>198</v>
      </c>
      <c r="T121" s="64" t="s">
        <v>199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180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181</v>
      </c>
      <c r="BK122" s="135">
        <f>BK123+BK125</f>
        <v>0</v>
      </c>
    </row>
    <row r="123" spans="1:65" s="12" customFormat="1" ht="25.9" customHeight="1">
      <c r="B123" s="136"/>
      <c r="D123" s="137" t="s">
        <v>72</v>
      </c>
      <c r="E123" s="138" t="s">
        <v>371</v>
      </c>
      <c r="F123" s="138" t="s">
        <v>372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208</v>
      </c>
      <c r="AT123" s="145" t="s">
        <v>72</v>
      </c>
      <c r="AU123" s="145" t="s">
        <v>73</v>
      </c>
      <c r="AY123" s="137" t="s">
        <v>202</v>
      </c>
      <c r="BK123" s="146">
        <f>BK124</f>
        <v>0</v>
      </c>
    </row>
    <row r="124" spans="1:65" s="2" customFormat="1" ht="37.9" customHeight="1">
      <c r="A124" s="32"/>
      <c r="B124" s="149"/>
      <c r="C124" s="150" t="s">
        <v>80</v>
      </c>
      <c r="D124" s="150" t="s">
        <v>204</v>
      </c>
      <c r="E124" s="151" t="s">
        <v>382</v>
      </c>
      <c r="F124" s="152" t="s">
        <v>383</v>
      </c>
      <c r="G124" s="153" t="s">
        <v>375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39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384</v>
      </c>
      <c r="AT124" s="162" t="s">
        <v>204</v>
      </c>
      <c r="AU124" s="162" t="s">
        <v>80</v>
      </c>
      <c r="AY124" s="17" t="s">
        <v>202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84</v>
      </c>
      <c r="BK124" s="163">
        <f>ROUND(I124*H124,2)</f>
        <v>0</v>
      </c>
      <c r="BL124" s="17" t="s">
        <v>384</v>
      </c>
      <c r="BM124" s="162" t="s">
        <v>385</v>
      </c>
    </row>
    <row r="125" spans="1:65" s="12" customFormat="1" ht="25.9" customHeight="1">
      <c r="B125" s="136"/>
      <c r="D125" s="137" t="s">
        <v>72</v>
      </c>
      <c r="E125" s="138" t="s">
        <v>386</v>
      </c>
      <c r="F125" s="138" t="s">
        <v>387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225</v>
      </c>
      <c r="AT125" s="145" t="s">
        <v>72</v>
      </c>
      <c r="AU125" s="145" t="s">
        <v>73</v>
      </c>
      <c r="AY125" s="137" t="s">
        <v>202</v>
      </c>
      <c r="BK125" s="146">
        <f>SUM(BK126:BK129)</f>
        <v>0</v>
      </c>
    </row>
    <row r="126" spans="1:65" s="2" customFormat="1" ht="14.45" customHeight="1">
      <c r="A126" s="32"/>
      <c r="B126" s="149"/>
      <c r="C126" s="150" t="s">
        <v>84</v>
      </c>
      <c r="D126" s="150" t="s">
        <v>204</v>
      </c>
      <c r="E126" s="151" t="s">
        <v>388</v>
      </c>
      <c r="F126" s="152" t="s">
        <v>389</v>
      </c>
      <c r="G126" s="153" t="s">
        <v>390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391</v>
      </c>
      <c r="AT126" s="162" t="s">
        <v>204</v>
      </c>
      <c r="AU126" s="162" t="s">
        <v>80</v>
      </c>
      <c r="AY126" s="17" t="s">
        <v>202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84</v>
      </c>
      <c r="BK126" s="163">
        <f>ROUND(I126*H126,2)</f>
        <v>0</v>
      </c>
      <c r="BL126" s="17" t="s">
        <v>391</v>
      </c>
      <c r="BM126" s="162" t="s">
        <v>392</v>
      </c>
    </row>
    <row r="127" spans="1:65" s="2" customFormat="1" ht="24.2" customHeight="1">
      <c r="A127" s="32"/>
      <c r="B127" s="149"/>
      <c r="C127" s="150" t="s">
        <v>216</v>
      </c>
      <c r="D127" s="150" t="s">
        <v>204</v>
      </c>
      <c r="E127" s="151" t="s">
        <v>393</v>
      </c>
      <c r="F127" s="152" t="s">
        <v>394</v>
      </c>
      <c r="G127" s="153" t="s">
        <v>390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391</v>
      </c>
      <c r="AT127" s="162" t="s">
        <v>204</v>
      </c>
      <c r="AU127" s="162" t="s">
        <v>80</v>
      </c>
      <c r="AY127" s="17" t="s">
        <v>202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84</v>
      </c>
      <c r="BK127" s="163">
        <f>ROUND(I127*H127,2)</f>
        <v>0</v>
      </c>
      <c r="BL127" s="17" t="s">
        <v>391</v>
      </c>
      <c r="BM127" s="162" t="s">
        <v>395</v>
      </c>
    </row>
    <row r="128" spans="1:65" s="2" customFormat="1" ht="37.9" customHeight="1">
      <c r="A128" s="32"/>
      <c r="B128" s="149"/>
      <c r="C128" s="150" t="s">
        <v>208</v>
      </c>
      <c r="D128" s="150" t="s">
        <v>204</v>
      </c>
      <c r="E128" s="151" t="s">
        <v>396</v>
      </c>
      <c r="F128" s="152" t="s">
        <v>397</v>
      </c>
      <c r="G128" s="153" t="s">
        <v>398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39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391</v>
      </c>
      <c r="AT128" s="162" t="s">
        <v>204</v>
      </c>
      <c r="AU128" s="162" t="s">
        <v>80</v>
      </c>
      <c r="AY128" s="17" t="s">
        <v>202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84</v>
      </c>
      <c r="BK128" s="163">
        <f>ROUND(I128*H128,2)</f>
        <v>0</v>
      </c>
      <c r="BL128" s="17" t="s">
        <v>391</v>
      </c>
      <c r="BM128" s="162" t="s">
        <v>399</v>
      </c>
    </row>
    <row r="129" spans="1:65" s="2" customFormat="1" ht="24.2" customHeight="1">
      <c r="A129" s="32"/>
      <c r="B129" s="149"/>
      <c r="C129" s="150" t="s">
        <v>225</v>
      </c>
      <c r="D129" s="150" t="s">
        <v>204</v>
      </c>
      <c r="E129" s="151" t="s">
        <v>400</v>
      </c>
      <c r="F129" s="152" t="s">
        <v>401</v>
      </c>
      <c r="G129" s="153" t="s">
        <v>390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39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391</v>
      </c>
      <c r="AT129" s="162" t="s">
        <v>204</v>
      </c>
      <c r="AU129" s="162" t="s">
        <v>80</v>
      </c>
      <c r="AY129" s="17" t="s">
        <v>202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84</v>
      </c>
      <c r="BK129" s="163">
        <f>ROUND(I129*H129,2)</f>
        <v>0</v>
      </c>
      <c r="BL129" s="17" t="s">
        <v>391</v>
      </c>
      <c r="BM129" s="162" t="s">
        <v>402</v>
      </c>
    </row>
    <row r="130" spans="1:65" s="2" customFormat="1" ht="6.95" customHeight="1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topLeftCell="A143" workbookViewId="0">
      <selection activeCell="Y144" sqref="Y14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132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966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967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344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345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ROUND((SUM(BE126:BE173)),  2)</f>
        <v>0</v>
      </c>
      <c r="G35" s="32"/>
      <c r="H35" s="32"/>
      <c r="I35" s="105">
        <v>0.2</v>
      </c>
      <c r="J35" s="104">
        <f>ROUND(((SUM(BE126:BE173))*I35),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ROUND((SUM(BF126:BF173)),  2)</f>
        <v>0</v>
      </c>
      <c r="G36" s="32"/>
      <c r="H36" s="32"/>
      <c r="I36" s="105">
        <v>0.2</v>
      </c>
      <c r="J36" s="104">
        <f>ROUND(((SUM(BF126:BF173))*I36),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ROUND((SUM(BG126:BG173)),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ROUND((SUM(BH126:BH173)),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ROUND((SUM(BI126:BI173)),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966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 05.1 - Zberné systémy na zadržiavanie zrážkovej vody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47" s="10" customFormat="1" ht="19.899999999999999" customHeight="1">
      <c r="B100" s="121"/>
      <c r="D100" s="122" t="s">
        <v>183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47" s="10" customFormat="1" ht="19.899999999999999" customHeight="1">
      <c r="B101" s="121"/>
      <c r="D101" s="122" t="s">
        <v>184</v>
      </c>
      <c r="E101" s="123"/>
      <c r="F101" s="123"/>
      <c r="G101" s="123"/>
      <c r="H101" s="123"/>
      <c r="I101" s="123"/>
      <c r="J101" s="124">
        <f>J143</f>
        <v>0</v>
      </c>
      <c r="L101" s="121"/>
    </row>
    <row r="102" spans="1:47" s="10" customFormat="1" ht="19.899999999999999" customHeight="1">
      <c r="B102" s="121"/>
      <c r="D102" s="122" t="s">
        <v>405</v>
      </c>
      <c r="E102" s="123"/>
      <c r="F102" s="123"/>
      <c r="G102" s="123"/>
      <c r="H102" s="123"/>
      <c r="I102" s="123"/>
      <c r="J102" s="124">
        <f>J145</f>
        <v>0</v>
      </c>
      <c r="L102" s="121"/>
    </row>
    <row r="103" spans="1:47" s="10" customFormat="1" ht="19.899999999999999" customHeight="1">
      <c r="B103" s="121"/>
      <c r="D103" s="122" t="s">
        <v>187</v>
      </c>
      <c r="E103" s="123"/>
      <c r="F103" s="123"/>
      <c r="G103" s="123"/>
      <c r="H103" s="123"/>
      <c r="I103" s="123"/>
      <c r="J103" s="124">
        <f>J169</f>
        <v>0</v>
      </c>
      <c r="L103" s="121"/>
    </row>
    <row r="104" spans="1:47" s="9" customFormat="1" ht="24.95" customHeight="1">
      <c r="B104" s="117"/>
      <c r="D104" s="118" t="s">
        <v>406</v>
      </c>
      <c r="E104" s="119"/>
      <c r="F104" s="119"/>
      <c r="G104" s="119"/>
      <c r="H104" s="119"/>
      <c r="I104" s="119"/>
      <c r="J104" s="120">
        <f>J171</f>
        <v>0</v>
      </c>
      <c r="L104" s="117"/>
    </row>
    <row r="105" spans="1:47" s="2" customFormat="1" ht="21.7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6.95" customHeight="1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6.95" customHeight="1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4.95" customHeight="1">
      <c r="A111" s="32"/>
      <c r="B111" s="33"/>
      <c r="C111" s="21" t="s">
        <v>188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>
      <c r="A113" s="32"/>
      <c r="B113" s="33"/>
      <c r="C113" s="27" t="s">
        <v>15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>
      <c r="A114" s="32"/>
      <c r="B114" s="33"/>
      <c r="C114" s="32"/>
      <c r="D114" s="32"/>
      <c r="E114" s="259" t="str">
        <f>E7</f>
        <v>Vodozádržné opatrenia v meste Nemšová - ZŠ Janka Palu 2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>
      <c r="B115" s="20"/>
      <c r="C115" s="27" t="s">
        <v>174</v>
      </c>
      <c r="L115" s="20"/>
    </row>
    <row r="116" spans="1:63" s="2" customFormat="1" ht="23.25" customHeight="1">
      <c r="A116" s="32"/>
      <c r="B116" s="33"/>
      <c r="C116" s="32"/>
      <c r="D116" s="32"/>
      <c r="E116" s="259" t="s">
        <v>966</v>
      </c>
      <c r="F116" s="261"/>
      <c r="G116" s="261"/>
      <c r="H116" s="261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342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2"/>
      <c r="D118" s="32"/>
      <c r="E118" s="241" t="str">
        <f>E11</f>
        <v>SO 05.1 - Zberné systémy na zadržiavanie zrážkovej vody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7" t="s">
        <v>19</v>
      </c>
      <c r="D120" s="32"/>
      <c r="E120" s="32"/>
      <c r="F120" s="25" t="str">
        <f>F14</f>
        <v>Mesto Nemšová</v>
      </c>
      <c r="G120" s="32"/>
      <c r="H120" s="32"/>
      <c r="I120" s="27" t="s">
        <v>21</v>
      </c>
      <c r="J120" s="55" t="str">
        <f>IF(J14="","",J14)</f>
        <v>1. 8. 2020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23</v>
      </c>
      <c r="D122" s="32"/>
      <c r="E122" s="32"/>
      <c r="F122" s="25" t="str">
        <f>E17</f>
        <v>Mesto Nemšová</v>
      </c>
      <c r="G122" s="32"/>
      <c r="H122" s="32"/>
      <c r="I122" s="27" t="s">
        <v>28</v>
      </c>
      <c r="J122" s="30" t="str">
        <f>E23</f>
        <v>Ing. Miloslav Remiš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7" customHeight="1">
      <c r="A123" s="32"/>
      <c r="B123" s="33"/>
      <c r="C123" s="27" t="s">
        <v>26</v>
      </c>
      <c r="D123" s="32"/>
      <c r="E123" s="32"/>
      <c r="F123" s="25" t="str">
        <f>IF(E20="","",E20)</f>
        <v>Vyplň údaj</v>
      </c>
      <c r="G123" s="32"/>
      <c r="H123" s="32"/>
      <c r="I123" s="27" t="s">
        <v>31</v>
      </c>
      <c r="J123" s="30" t="str">
        <f>E26</f>
        <v>Bc. Miroslav Šeliga, Ing. Juraj Barčiak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25"/>
      <c r="B125" s="126"/>
      <c r="C125" s="127" t="s">
        <v>189</v>
      </c>
      <c r="D125" s="128" t="s">
        <v>58</v>
      </c>
      <c r="E125" s="128" t="s">
        <v>54</v>
      </c>
      <c r="F125" s="128" t="s">
        <v>55</v>
      </c>
      <c r="G125" s="128" t="s">
        <v>190</v>
      </c>
      <c r="H125" s="128" t="s">
        <v>191</v>
      </c>
      <c r="I125" s="128" t="s">
        <v>192</v>
      </c>
      <c r="J125" s="129" t="s">
        <v>179</v>
      </c>
      <c r="K125" s="130" t="s">
        <v>193</v>
      </c>
      <c r="L125" s="131"/>
      <c r="M125" s="62" t="s">
        <v>1</v>
      </c>
      <c r="N125" s="63" t="s">
        <v>37</v>
      </c>
      <c r="O125" s="63" t="s">
        <v>194</v>
      </c>
      <c r="P125" s="63" t="s">
        <v>195</v>
      </c>
      <c r="Q125" s="63" t="s">
        <v>196</v>
      </c>
      <c r="R125" s="63" t="s">
        <v>197</v>
      </c>
      <c r="S125" s="63" t="s">
        <v>198</v>
      </c>
      <c r="T125" s="64" t="s">
        <v>199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>
      <c r="A126" s="32"/>
      <c r="B126" s="33"/>
      <c r="C126" s="69" t="s">
        <v>180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P127+P171</f>
        <v>0</v>
      </c>
      <c r="Q126" s="66"/>
      <c r="R126" s="133">
        <f>R127+R171</f>
        <v>0</v>
      </c>
      <c r="S126" s="66"/>
      <c r="T126" s="134">
        <f>T127+T171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72</v>
      </c>
      <c r="AU126" s="17" t="s">
        <v>181</v>
      </c>
      <c r="BK126" s="135">
        <f>BK127+BK171</f>
        <v>0</v>
      </c>
    </row>
    <row r="127" spans="1:63" s="12" customFormat="1" ht="25.9" customHeight="1">
      <c r="B127" s="136"/>
      <c r="D127" s="137" t="s">
        <v>72</v>
      </c>
      <c r="E127" s="138" t="s">
        <v>200</v>
      </c>
      <c r="F127" s="138" t="s">
        <v>201</v>
      </c>
      <c r="I127" s="139"/>
      <c r="J127" s="140">
        <f>BK127</f>
        <v>0</v>
      </c>
      <c r="L127" s="136"/>
      <c r="M127" s="141"/>
      <c r="N127" s="142"/>
      <c r="O127" s="142"/>
      <c r="P127" s="143">
        <f>P128+P143+P145+P169</f>
        <v>0</v>
      </c>
      <c r="Q127" s="142"/>
      <c r="R127" s="143">
        <f>R128+R143+R145+R169</f>
        <v>0</v>
      </c>
      <c r="S127" s="142"/>
      <c r="T127" s="144">
        <f>T128+T143+T145+T169</f>
        <v>0</v>
      </c>
      <c r="AR127" s="137" t="s">
        <v>80</v>
      </c>
      <c r="AT127" s="145" t="s">
        <v>72</v>
      </c>
      <c r="AU127" s="145" t="s">
        <v>73</v>
      </c>
      <c r="AY127" s="137" t="s">
        <v>202</v>
      </c>
      <c r="BK127" s="146">
        <f>BK128+BK143+BK145+BK169</f>
        <v>0</v>
      </c>
    </row>
    <row r="128" spans="1:63" s="12" customFormat="1" ht="22.9" customHeight="1">
      <c r="B128" s="136"/>
      <c r="D128" s="137" t="s">
        <v>72</v>
      </c>
      <c r="E128" s="147" t="s">
        <v>80</v>
      </c>
      <c r="F128" s="147" t="s">
        <v>203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SUM(P129:P142)</f>
        <v>0</v>
      </c>
      <c r="Q128" s="142"/>
      <c r="R128" s="143">
        <f>SUM(R129:R142)</f>
        <v>0</v>
      </c>
      <c r="S128" s="142"/>
      <c r="T128" s="144">
        <f>SUM(T129:T142)</f>
        <v>0</v>
      </c>
      <c r="AR128" s="137" t="s">
        <v>80</v>
      </c>
      <c r="AT128" s="145" t="s">
        <v>72</v>
      </c>
      <c r="AU128" s="145" t="s">
        <v>80</v>
      </c>
      <c r="AY128" s="137" t="s">
        <v>202</v>
      </c>
      <c r="BK128" s="146">
        <f>SUM(BK129:BK142)</f>
        <v>0</v>
      </c>
    </row>
    <row r="129" spans="1:65" s="2" customFormat="1" ht="24.2" customHeight="1">
      <c r="A129" s="32"/>
      <c r="B129" s="149"/>
      <c r="C129" s="150" t="s">
        <v>80</v>
      </c>
      <c r="D129" s="150" t="s">
        <v>204</v>
      </c>
      <c r="E129" s="151" t="s">
        <v>407</v>
      </c>
      <c r="F129" s="152" t="s">
        <v>408</v>
      </c>
      <c r="G129" s="153" t="s">
        <v>219</v>
      </c>
      <c r="H129" s="154">
        <v>350</v>
      </c>
      <c r="I129" s="155"/>
      <c r="J129" s="156">
        <f t="shared" ref="J129:J142" si="0">ROUND(I129*H129,2)</f>
        <v>0</v>
      </c>
      <c r="K129" s="157"/>
      <c r="L129" s="33"/>
      <c r="M129" s="158" t="s">
        <v>1</v>
      </c>
      <c r="N129" s="159" t="s">
        <v>39</v>
      </c>
      <c r="O129" s="58"/>
      <c r="P129" s="160">
        <f t="shared" ref="P129:P142" si="1">O129*H129</f>
        <v>0</v>
      </c>
      <c r="Q129" s="160">
        <v>0</v>
      </c>
      <c r="R129" s="160">
        <f t="shared" ref="R129:R142" si="2">Q129*H129</f>
        <v>0</v>
      </c>
      <c r="S129" s="160">
        <v>0</v>
      </c>
      <c r="T129" s="161">
        <f t="shared" ref="T129:T142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208</v>
      </c>
      <c r="AT129" s="162" t="s">
        <v>204</v>
      </c>
      <c r="AU129" s="162" t="s">
        <v>84</v>
      </c>
      <c r="AY129" s="17" t="s">
        <v>202</v>
      </c>
      <c r="BE129" s="163">
        <f t="shared" ref="BE129:BE142" si="4">IF(N129="základná",J129,0)</f>
        <v>0</v>
      </c>
      <c r="BF129" s="163">
        <f t="shared" ref="BF129:BF142" si="5">IF(N129="znížená",J129,0)</f>
        <v>0</v>
      </c>
      <c r="BG129" s="163">
        <f t="shared" ref="BG129:BG142" si="6">IF(N129="zákl. prenesená",J129,0)</f>
        <v>0</v>
      </c>
      <c r="BH129" s="163">
        <f t="shared" ref="BH129:BH142" si="7">IF(N129="zníž. prenesená",J129,0)</f>
        <v>0</v>
      </c>
      <c r="BI129" s="163">
        <f t="shared" ref="BI129:BI142" si="8">IF(N129="nulová",J129,0)</f>
        <v>0</v>
      </c>
      <c r="BJ129" s="17" t="s">
        <v>84</v>
      </c>
      <c r="BK129" s="163">
        <f t="shared" ref="BK129:BK142" si="9">ROUND(I129*H129,2)</f>
        <v>0</v>
      </c>
      <c r="BL129" s="17" t="s">
        <v>208</v>
      </c>
      <c r="BM129" s="162" t="s">
        <v>84</v>
      </c>
    </row>
    <row r="130" spans="1:65" s="2" customFormat="1" ht="24.2" customHeight="1">
      <c r="A130" s="32"/>
      <c r="B130" s="149"/>
      <c r="C130" s="150" t="s">
        <v>84</v>
      </c>
      <c r="D130" s="150" t="s">
        <v>204</v>
      </c>
      <c r="E130" s="151" t="s">
        <v>350</v>
      </c>
      <c r="F130" s="152" t="s">
        <v>351</v>
      </c>
      <c r="G130" s="153" t="s">
        <v>219</v>
      </c>
      <c r="H130" s="154">
        <v>350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39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208</v>
      </c>
      <c r="AT130" s="162" t="s">
        <v>204</v>
      </c>
      <c r="AU130" s="162" t="s">
        <v>84</v>
      </c>
      <c r="AY130" s="17" t="s">
        <v>202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208</v>
      </c>
      <c r="BM130" s="162" t="s">
        <v>208</v>
      </c>
    </row>
    <row r="131" spans="1:65" s="2" customFormat="1" ht="14.45" customHeight="1">
      <c r="A131" s="32"/>
      <c r="B131" s="149"/>
      <c r="C131" s="150" t="s">
        <v>216</v>
      </c>
      <c r="D131" s="150" t="s">
        <v>204</v>
      </c>
      <c r="E131" s="151" t="s">
        <v>352</v>
      </c>
      <c r="F131" s="152" t="s">
        <v>353</v>
      </c>
      <c r="G131" s="153" t="s">
        <v>219</v>
      </c>
      <c r="H131" s="154">
        <v>32.64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208</v>
      </c>
      <c r="BM131" s="162" t="s">
        <v>230</v>
      </c>
    </row>
    <row r="132" spans="1:65" s="2" customFormat="1" ht="37.9" customHeight="1">
      <c r="A132" s="32"/>
      <c r="B132" s="149"/>
      <c r="C132" s="150" t="s">
        <v>208</v>
      </c>
      <c r="D132" s="150" t="s">
        <v>204</v>
      </c>
      <c r="E132" s="151" t="s">
        <v>354</v>
      </c>
      <c r="F132" s="152" t="s">
        <v>355</v>
      </c>
      <c r="G132" s="153" t="s">
        <v>219</v>
      </c>
      <c r="H132" s="154">
        <v>32.64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239</v>
      </c>
    </row>
    <row r="133" spans="1:65" s="2" customFormat="1" ht="24.2" customHeight="1">
      <c r="A133" s="32"/>
      <c r="B133" s="149"/>
      <c r="C133" s="150" t="s">
        <v>225</v>
      </c>
      <c r="D133" s="150" t="s">
        <v>204</v>
      </c>
      <c r="E133" s="151" t="s">
        <v>356</v>
      </c>
      <c r="F133" s="152" t="s">
        <v>357</v>
      </c>
      <c r="G133" s="153" t="s">
        <v>219</v>
      </c>
      <c r="H133" s="154">
        <v>26.783999999999999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248</v>
      </c>
    </row>
    <row r="134" spans="1:65" s="2" customFormat="1" ht="37.9" customHeight="1">
      <c r="A134" s="32"/>
      <c r="B134" s="149"/>
      <c r="C134" s="150" t="s">
        <v>230</v>
      </c>
      <c r="D134" s="150" t="s">
        <v>204</v>
      </c>
      <c r="E134" s="151" t="s">
        <v>358</v>
      </c>
      <c r="F134" s="152" t="s">
        <v>359</v>
      </c>
      <c r="G134" s="153" t="s">
        <v>219</v>
      </c>
      <c r="H134" s="154">
        <v>535.67999999999995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258</v>
      </c>
    </row>
    <row r="135" spans="1:65" s="2" customFormat="1" ht="24.2" customHeight="1">
      <c r="A135" s="32"/>
      <c r="B135" s="149"/>
      <c r="C135" s="150" t="s">
        <v>235</v>
      </c>
      <c r="D135" s="150" t="s">
        <v>204</v>
      </c>
      <c r="E135" s="151" t="s">
        <v>360</v>
      </c>
      <c r="F135" s="152" t="s">
        <v>361</v>
      </c>
      <c r="G135" s="153" t="s">
        <v>219</v>
      </c>
      <c r="H135" s="154">
        <v>26.783999999999999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268</v>
      </c>
    </row>
    <row r="136" spans="1:65" s="2" customFormat="1" ht="14.45" customHeight="1">
      <c r="A136" s="32"/>
      <c r="B136" s="149"/>
      <c r="C136" s="150" t="s">
        <v>239</v>
      </c>
      <c r="D136" s="150" t="s">
        <v>204</v>
      </c>
      <c r="E136" s="151" t="s">
        <v>409</v>
      </c>
      <c r="F136" s="152" t="s">
        <v>410</v>
      </c>
      <c r="G136" s="153" t="s">
        <v>219</v>
      </c>
      <c r="H136" s="154">
        <v>26.783999999999999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279</v>
      </c>
    </row>
    <row r="137" spans="1:65" s="2" customFormat="1" ht="24.2" customHeight="1">
      <c r="A137" s="32"/>
      <c r="B137" s="149"/>
      <c r="C137" s="150" t="s">
        <v>243</v>
      </c>
      <c r="D137" s="150" t="s">
        <v>204</v>
      </c>
      <c r="E137" s="151" t="s">
        <v>411</v>
      </c>
      <c r="F137" s="152" t="s">
        <v>254</v>
      </c>
      <c r="G137" s="153" t="s">
        <v>255</v>
      </c>
      <c r="H137" s="154">
        <v>48.210999999999999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287</v>
      </c>
    </row>
    <row r="138" spans="1:65" s="2" customFormat="1" ht="24.2" customHeight="1">
      <c r="A138" s="32"/>
      <c r="B138" s="149"/>
      <c r="C138" s="150" t="s">
        <v>248</v>
      </c>
      <c r="D138" s="150" t="s">
        <v>204</v>
      </c>
      <c r="E138" s="151" t="s">
        <v>412</v>
      </c>
      <c r="F138" s="152" t="s">
        <v>413</v>
      </c>
      <c r="G138" s="153" t="s">
        <v>219</v>
      </c>
      <c r="H138" s="154">
        <v>32.4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7</v>
      </c>
    </row>
    <row r="139" spans="1:65" s="2" customFormat="1" ht="14.45" customHeight="1">
      <c r="A139" s="32"/>
      <c r="B139" s="149"/>
      <c r="C139" s="150" t="s">
        <v>252</v>
      </c>
      <c r="D139" s="150" t="s">
        <v>204</v>
      </c>
      <c r="E139" s="151" t="s">
        <v>414</v>
      </c>
      <c r="F139" s="152" t="s">
        <v>415</v>
      </c>
      <c r="G139" s="153" t="s">
        <v>219</v>
      </c>
      <c r="H139" s="154">
        <v>10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306</v>
      </c>
    </row>
    <row r="140" spans="1:65" s="2" customFormat="1" ht="24.2" customHeight="1">
      <c r="A140" s="32"/>
      <c r="B140" s="149"/>
      <c r="C140" s="150" t="s">
        <v>258</v>
      </c>
      <c r="D140" s="150" t="s">
        <v>204</v>
      </c>
      <c r="E140" s="151" t="s">
        <v>416</v>
      </c>
      <c r="F140" s="152" t="s">
        <v>417</v>
      </c>
      <c r="G140" s="153" t="s">
        <v>219</v>
      </c>
      <c r="H140" s="154">
        <v>6.5279999999999996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315</v>
      </c>
    </row>
    <row r="141" spans="1:65" s="2" customFormat="1" ht="14.45" customHeight="1">
      <c r="A141" s="32"/>
      <c r="B141" s="149"/>
      <c r="C141" s="181" t="s">
        <v>264</v>
      </c>
      <c r="D141" s="181" t="s">
        <v>273</v>
      </c>
      <c r="E141" s="182" t="s">
        <v>418</v>
      </c>
      <c r="F141" s="183" t="s">
        <v>419</v>
      </c>
      <c r="G141" s="184" t="s">
        <v>219</v>
      </c>
      <c r="H141" s="185">
        <v>10.36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239</v>
      </c>
      <c r="AT141" s="162" t="s">
        <v>273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328</v>
      </c>
    </row>
    <row r="142" spans="1:65" s="2" customFormat="1" ht="14.45" customHeight="1">
      <c r="A142" s="32"/>
      <c r="B142" s="149"/>
      <c r="C142" s="181" t="s">
        <v>268</v>
      </c>
      <c r="D142" s="181" t="s">
        <v>273</v>
      </c>
      <c r="E142" s="182" t="s">
        <v>420</v>
      </c>
      <c r="F142" s="183" t="s">
        <v>421</v>
      </c>
      <c r="G142" s="184" t="s">
        <v>255</v>
      </c>
      <c r="H142" s="185">
        <v>8.8130000000000006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239</v>
      </c>
      <c r="AT142" s="162" t="s">
        <v>273</v>
      </c>
      <c r="AU142" s="162" t="s">
        <v>84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208</v>
      </c>
      <c r="BM142" s="162" t="s">
        <v>338</v>
      </c>
    </row>
    <row r="143" spans="1:65" s="12" customFormat="1" ht="22.9" customHeight="1">
      <c r="B143" s="136"/>
      <c r="D143" s="137" t="s">
        <v>72</v>
      </c>
      <c r="E143" s="147" t="s">
        <v>208</v>
      </c>
      <c r="F143" s="147" t="s">
        <v>263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80</v>
      </c>
      <c r="AT143" s="145" t="s">
        <v>72</v>
      </c>
      <c r="AU143" s="145" t="s">
        <v>80</v>
      </c>
      <c r="AY143" s="137" t="s">
        <v>202</v>
      </c>
      <c r="BK143" s="146">
        <f>BK144</f>
        <v>0</v>
      </c>
    </row>
    <row r="144" spans="1:65" s="2" customFormat="1" ht="37.9" customHeight="1">
      <c r="A144" s="32"/>
      <c r="B144" s="149"/>
      <c r="C144" s="150" t="s">
        <v>272</v>
      </c>
      <c r="D144" s="150" t="s">
        <v>204</v>
      </c>
      <c r="E144" s="151" t="s">
        <v>422</v>
      </c>
      <c r="F144" s="152" t="s">
        <v>423</v>
      </c>
      <c r="G144" s="153" t="s">
        <v>219</v>
      </c>
      <c r="H144" s="154">
        <v>3.3759999999999999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39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208</v>
      </c>
      <c r="AT144" s="162" t="s">
        <v>204</v>
      </c>
      <c r="AU144" s="162" t="s">
        <v>84</v>
      </c>
      <c r="AY144" s="17" t="s">
        <v>202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84</v>
      </c>
      <c r="BK144" s="163">
        <f>ROUND(I144*H144,2)</f>
        <v>0</v>
      </c>
      <c r="BL144" s="17" t="s">
        <v>208</v>
      </c>
      <c r="BM144" s="162" t="s">
        <v>424</v>
      </c>
    </row>
    <row r="145" spans="1:65" s="12" customFormat="1" ht="22.9" customHeight="1">
      <c r="B145" s="136"/>
      <c r="D145" s="137" t="s">
        <v>72</v>
      </c>
      <c r="E145" s="147" t="s">
        <v>239</v>
      </c>
      <c r="F145" s="147" t="s">
        <v>425</v>
      </c>
      <c r="I145" s="139"/>
      <c r="J145" s="148">
        <f>BK145</f>
        <v>0</v>
      </c>
      <c r="L145" s="136"/>
      <c r="M145" s="141"/>
      <c r="N145" s="142"/>
      <c r="O145" s="142"/>
      <c r="P145" s="143">
        <f>SUM(P146:P168)</f>
        <v>0</v>
      </c>
      <c r="Q145" s="142"/>
      <c r="R145" s="143">
        <f>SUM(R146:R168)</f>
        <v>0</v>
      </c>
      <c r="S145" s="142"/>
      <c r="T145" s="144">
        <f>SUM(T146:T168)</f>
        <v>0</v>
      </c>
      <c r="AR145" s="137" t="s">
        <v>80</v>
      </c>
      <c r="AT145" s="145" t="s">
        <v>72</v>
      </c>
      <c r="AU145" s="145" t="s">
        <v>80</v>
      </c>
      <c r="AY145" s="137" t="s">
        <v>202</v>
      </c>
      <c r="BK145" s="146">
        <f>SUM(BK146:BK168)</f>
        <v>0</v>
      </c>
    </row>
    <row r="146" spans="1:65" s="2" customFormat="1" ht="14.45" customHeight="1">
      <c r="A146" s="32"/>
      <c r="B146" s="149"/>
      <c r="C146" s="150" t="s">
        <v>279</v>
      </c>
      <c r="D146" s="150" t="s">
        <v>204</v>
      </c>
      <c r="E146" s="151" t="s">
        <v>426</v>
      </c>
      <c r="F146" s="152" t="s">
        <v>427</v>
      </c>
      <c r="G146" s="153" t="s">
        <v>300</v>
      </c>
      <c r="H146" s="154">
        <v>10</v>
      </c>
      <c r="I146" s="155"/>
      <c r="J146" s="156">
        <f t="shared" ref="J146:J153" si="10">ROUND(I146*H146,2)</f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ref="P146:P153" si="11">O146*H146</f>
        <v>0</v>
      </c>
      <c r="Q146" s="160">
        <v>0</v>
      </c>
      <c r="R146" s="160">
        <f t="shared" ref="R146:R153" si="12">Q146*H146</f>
        <v>0</v>
      </c>
      <c r="S146" s="160">
        <v>0</v>
      </c>
      <c r="T146" s="161">
        <f t="shared" ref="T146:T153" si="1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84</v>
      </c>
      <c r="AY146" s="17" t="s">
        <v>202</v>
      </c>
      <c r="BE146" s="163">
        <f t="shared" ref="BE146:BE153" si="14">IF(N146="základná",J146,0)</f>
        <v>0</v>
      </c>
      <c r="BF146" s="163">
        <f t="shared" ref="BF146:BF153" si="15">IF(N146="znížená",J146,0)</f>
        <v>0</v>
      </c>
      <c r="BG146" s="163">
        <f t="shared" ref="BG146:BG153" si="16">IF(N146="zákl. prenesená",J146,0)</f>
        <v>0</v>
      </c>
      <c r="BH146" s="163">
        <f t="shared" ref="BH146:BH153" si="17">IF(N146="zníž. prenesená",J146,0)</f>
        <v>0</v>
      </c>
      <c r="BI146" s="163">
        <f t="shared" ref="BI146:BI153" si="18">IF(N146="nulová",J146,0)</f>
        <v>0</v>
      </c>
      <c r="BJ146" s="17" t="s">
        <v>84</v>
      </c>
      <c r="BK146" s="163">
        <f t="shared" ref="BK146:BK153" si="19">ROUND(I146*H146,2)</f>
        <v>0</v>
      </c>
      <c r="BL146" s="17" t="s">
        <v>208</v>
      </c>
      <c r="BM146" s="162" t="s">
        <v>428</v>
      </c>
    </row>
    <row r="147" spans="1:65" s="2" customFormat="1" ht="37.9" customHeight="1">
      <c r="A147" s="32"/>
      <c r="B147" s="149"/>
      <c r="C147" s="181" t="s">
        <v>283</v>
      </c>
      <c r="D147" s="181" t="s">
        <v>273</v>
      </c>
      <c r="E147" s="182" t="s">
        <v>429</v>
      </c>
      <c r="F147" s="183" t="s">
        <v>430</v>
      </c>
      <c r="G147" s="184" t="s">
        <v>300</v>
      </c>
      <c r="H147" s="185">
        <v>10</v>
      </c>
      <c r="I147" s="186"/>
      <c r="J147" s="187">
        <f t="shared" si="1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239</v>
      </c>
      <c r="AT147" s="162" t="s">
        <v>273</v>
      </c>
      <c r="AU147" s="162" t="s">
        <v>84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431</v>
      </c>
    </row>
    <row r="148" spans="1:65" s="2" customFormat="1" ht="24.2" customHeight="1">
      <c r="A148" s="32"/>
      <c r="B148" s="149"/>
      <c r="C148" s="150" t="s">
        <v>287</v>
      </c>
      <c r="D148" s="150" t="s">
        <v>204</v>
      </c>
      <c r="E148" s="151" t="s">
        <v>432</v>
      </c>
      <c r="F148" s="152" t="s">
        <v>433</v>
      </c>
      <c r="G148" s="153" t="s">
        <v>300</v>
      </c>
      <c r="H148" s="154">
        <v>25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84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434</v>
      </c>
    </row>
    <row r="149" spans="1:65" s="2" customFormat="1" ht="24.2" customHeight="1">
      <c r="A149" s="32"/>
      <c r="B149" s="149"/>
      <c r="C149" s="181" t="s">
        <v>292</v>
      </c>
      <c r="D149" s="181" t="s">
        <v>273</v>
      </c>
      <c r="E149" s="182" t="s">
        <v>435</v>
      </c>
      <c r="F149" s="183" t="s">
        <v>436</v>
      </c>
      <c r="G149" s="184" t="s">
        <v>276</v>
      </c>
      <c r="H149" s="185">
        <v>5</v>
      </c>
      <c r="I149" s="186"/>
      <c r="J149" s="187">
        <f t="shared" si="1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239</v>
      </c>
      <c r="AT149" s="162" t="s">
        <v>273</v>
      </c>
      <c r="AU149" s="162" t="s">
        <v>84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437</v>
      </c>
    </row>
    <row r="150" spans="1:65" s="2" customFormat="1" ht="14.45" customHeight="1">
      <c r="A150" s="32"/>
      <c r="B150" s="149"/>
      <c r="C150" s="150" t="s">
        <v>306</v>
      </c>
      <c r="D150" s="150" t="s">
        <v>204</v>
      </c>
      <c r="E150" s="151" t="s">
        <v>438</v>
      </c>
      <c r="F150" s="152" t="s">
        <v>439</v>
      </c>
      <c r="G150" s="153" t="s">
        <v>276</v>
      </c>
      <c r="H150" s="154">
        <v>2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84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440</v>
      </c>
    </row>
    <row r="151" spans="1:65" s="2" customFormat="1" ht="24.2" customHeight="1">
      <c r="A151" s="32"/>
      <c r="B151" s="149"/>
      <c r="C151" s="181" t="s">
        <v>311</v>
      </c>
      <c r="D151" s="181" t="s">
        <v>273</v>
      </c>
      <c r="E151" s="182" t="s">
        <v>441</v>
      </c>
      <c r="F151" s="183" t="s">
        <v>442</v>
      </c>
      <c r="G151" s="184" t="s">
        <v>276</v>
      </c>
      <c r="H151" s="185">
        <v>2</v>
      </c>
      <c r="I151" s="186"/>
      <c r="J151" s="187">
        <f t="shared" si="10"/>
        <v>0</v>
      </c>
      <c r="K151" s="188"/>
      <c r="L151" s="189"/>
      <c r="M151" s="190" t="s">
        <v>1</v>
      </c>
      <c r="N151" s="191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239</v>
      </c>
      <c r="AT151" s="162" t="s">
        <v>273</v>
      </c>
      <c r="AU151" s="162" t="s">
        <v>84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443</v>
      </c>
    </row>
    <row r="152" spans="1:65" s="2" customFormat="1" ht="24.2" customHeight="1">
      <c r="A152" s="32"/>
      <c r="B152" s="149"/>
      <c r="C152" s="150" t="s">
        <v>315</v>
      </c>
      <c r="D152" s="150" t="s">
        <v>204</v>
      </c>
      <c r="E152" s="151" t="s">
        <v>444</v>
      </c>
      <c r="F152" s="152" t="s">
        <v>931</v>
      </c>
      <c r="G152" s="153" t="s">
        <v>276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84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446</v>
      </c>
    </row>
    <row r="153" spans="1:65" s="2" customFormat="1" ht="14.45" customHeight="1">
      <c r="A153" s="32"/>
      <c r="B153" s="149"/>
      <c r="C153" s="181" t="s">
        <v>319</v>
      </c>
      <c r="D153" s="181" t="s">
        <v>273</v>
      </c>
      <c r="E153" s="182" t="s">
        <v>447</v>
      </c>
      <c r="F153" s="183" t="s">
        <v>932</v>
      </c>
      <c r="G153" s="184" t="s">
        <v>276</v>
      </c>
      <c r="H153" s="185">
        <v>1</v>
      </c>
      <c r="I153" s="186"/>
      <c r="J153" s="187">
        <f t="shared" si="10"/>
        <v>0</v>
      </c>
      <c r="K153" s="188"/>
      <c r="L153" s="189"/>
      <c r="M153" s="190" t="s">
        <v>1</v>
      </c>
      <c r="N153" s="191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239</v>
      </c>
      <c r="AT153" s="162" t="s">
        <v>273</v>
      </c>
      <c r="AU153" s="162" t="s">
        <v>84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449</v>
      </c>
    </row>
    <row r="154" spans="1:65" s="2" customFormat="1" ht="68.25">
      <c r="A154" s="32"/>
      <c r="B154" s="33"/>
      <c r="C154" s="32"/>
      <c r="D154" s="165" t="s">
        <v>377</v>
      </c>
      <c r="E154" s="32"/>
      <c r="F154" s="197" t="s">
        <v>933</v>
      </c>
      <c r="G154" s="32"/>
      <c r="H154" s="32"/>
      <c r="I154" s="198"/>
      <c r="J154" s="32"/>
      <c r="K154" s="32"/>
      <c r="L154" s="33"/>
      <c r="M154" s="202"/>
      <c r="N154" s="203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377</v>
      </c>
      <c r="AU154" s="17" t="s">
        <v>84</v>
      </c>
    </row>
    <row r="155" spans="1:65" s="2" customFormat="1" ht="24.2" customHeight="1">
      <c r="A155" s="32"/>
      <c r="B155" s="149"/>
      <c r="C155" s="150" t="s">
        <v>328</v>
      </c>
      <c r="D155" s="150" t="s">
        <v>204</v>
      </c>
      <c r="E155" s="151" t="s">
        <v>451</v>
      </c>
      <c r="F155" s="152" t="s">
        <v>452</v>
      </c>
      <c r="G155" s="153" t="s">
        <v>276</v>
      </c>
      <c r="H155" s="154">
        <v>1</v>
      </c>
      <c r="I155" s="155"/>
      <c r="J155" s="156">
        <f t="shared" ref="J155:J168" si="20"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 t="shared" ref="P155:P168" si="21">O155*H155</f>
        <v>0</v>
      </c>
      <c r="Q155" s="160">
        <v>0</v>
      </c>
      <c r="R155" s="160">
        <f t="shared" ref="R155:R168" si="22">Q155*H155</f>
        <v>0</v>
      </c>
      <c r="S155" s="160">
        <v>0</v>
      </c>
      <c r="T155" s="161">
        <f t="shared" ref="T155:T168" si="23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208</v>
      </c>
      <c r="AT155" s="162" t="s">
        <v>204</v>
      </c>
      <c r="AU155" s="162" t="s">
        <v>84</v>
      </c>
      <c r="AY155" s="17" t="s">
        <v>202</v>
      </c>
      <c r="BE155" s="163">
        <f t="shared" ref="BE155:BE168" si="24">IF(N155="základná",J155,0)</f>
        <v>0</v>
      </c>
      <c r="BF155" s="163">
        <f t="shared" ref="BF155:BF168" si="25">IF(N155="znížená",J155,0)</f>
        <v>0</v>
      </c>
      <c r="BG155" s="163">
        <f t="shared" ref="BG155:BG168" si="26">IF(N155="zákl. prenesená",J155,0)</f>
        <v>0</v>
      </c>
      <c r="BH155" s="163">
        <f t="shared" ref="BH155:BH168" si="27">IF(N155="zníž. prenesená",J155,0)</f>
        <v>0</v>
      </c>
      <c r="BI155" s="163">
        <f t="shared" ref="BI155:BI168" si="28">IF(N155="nulová",J155,0)</f>
        <v>0</v>
      </c>
      <c r="BJ155" s="17" t="s">
        <v>84</v>
      </c>
      <c r="BK155" s="163">
        <f t="shared" ref="BK155:BK168" si="29">ROUND(I155*H155,2)</f>
        <v>0</v>
      </c>
      <c r="BL155" s="17" t="s">
        <v>208</v>
      </c>
      <c r="BM155" s="162" t="s">
        <v>453</v>
      </c>
    </row>
    <row r="156" spans="1:65" s="2" customFormat="1" ht="24.2" customHeight="1">
      <c r="A156" s="32"/>
      <c r="B156" s="149"/>
      <c r="C156" s="150" t="s">
        <v>332</v>
      </c>
      <c r="D156" s="150" t="s">
        <v>204</v>
      </c>
      <c r="E156" s="151" t="s">
        <v>454</v>
      </c>
      <c r="F156" s="152" t="s">
        <v>455</v>
      </c>
      <c r="G156" s="153" t="s">
        <v>276</v>
      </c>
      <c r="H156" s="154">
        <v>1</v>
      </c>
      <c r="I156" s="155"/>
      <c r="J156" s="156">
        <f t="shared" si="20"/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84</v>
      </c>
      <c r="AY156" s="17" t="s">
        <v>202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84</v>
      </c>
      <c r="BK156" s="163">
        <f t="shared" si="29"/>
        <v>0</v>
      </c>
      <c r="BL156" s="17" t="s">
        <v>208</v>
      </c>
      <c r="BM156" s="162" t="s">
        <v>456</v>
      </c>
    </row>
    <row r="157" spans="1:65" s="2" customFormat="1" ht="24.2" customHeight="1">
      <c r="A157" s="32"/>
      <c r="B157" s="149"/>
      <c r="C157" s="181" t="s">
        <v>338</v>
      </c>
      <c r="D157" s="181" t="s">
        <v>273</v>
      </c>
      <c r="E157" s="182" t="s">
        <v>457</v>
      </c>
      <c r="F157" s="183" t="s">
        <v>458</v>
      </c>
      <c r="G157" s="184" t="s">
        <v>276</v>
      </c>
      <c r="H157" s="185">
        <v>1</v>
      </c>
      <c r="I157" s="186"/>
      <c r="J157" s="187">
        <f t="shared" si="20"/>
        <v>0</v>
      </c>
      <c r="K157" s="188"/>
      <c r="L157" s="189"/>
      <c r="M157" s="190" t="s">
        <v>1</v>
      </c>
      <c r="N157" s="191" t="s">
        <v>39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239</v>
      </c>
      <c r="AT157" s="162" t="s">
        <v>273</v>
      </c>
      <c r="AU157" s="162" t="s">
        <v>84</v>
      </c>
      <c r="AY157" s="17" t="s">
        <v>202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84</v>
      </c>
      <c r="BK157" s="163">
        <f t="shared" si="29"/>
        <v>0</v>
      </c>
      <c r="BL157" s="17" t="s">
        <v>208</v>
      </c>
      <c r="BM157" s="162" t="s">
        <v>459</v>
      </c>
    </row>
    <row r="158" spans="1:65" s="2" customFormat="1" ht="24.2" customHeight="1">
      <c r="A158" s="32"/>
      <c r="B158" s="149"/>
      <c r="C158" s="181" t="s">
        <v>324</v>
      </c>
      <c r="D158" s="181" t="s">
        <v>273</v>
      </c>
      <c r="E158" s="182" t="s">
        <v>460</v>
      </c>
      <c r="F158" s="183" t="s">
        <v>461</v>
      </c>
      <c r="G158" s="184" t="s">
        <v>300</v>
      </c>
      <c r="H158" s="185">
        <v>6</v>
      </c>
      <c r="I158" s="186"/>
      <c r="J158" s="187">
        <f t="shared" si="20"/>
        <v>0</v>
      </c>
      <c r="K158" s="188"/>
      <c r="L158" s="189"/>
      <c r="M158" s="190" t="s">
        <v>1</v>
      </c>
      <c r="N158" s="191" t="s">
        <v>39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239</v>
      </c>
      <c r="AT158" s="162" t="s">
        <v>273</v>
      </c>
      <c r="AU158" s="162" t="s">
        <v>84</v>
      </c>
      <c r="AY158" s="17" t="s">
        <v>202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84</v>
      </c>
      <c r="BK158" s="163">
        <f t="shared" si="29"/>
        <v>0</v>
      </c>
      <c r="BL158" s="17" t="s">
        <v>208</v>
      </c>
      <c r="BM158" s="162" t="s">
        <v>462</v>
      </c>
    </row>
    <row r="159" spans="1:65" s="2" customFormat="1" ht="24.2" customHeight="1">
      <c r="A159" s="32"/>
      <c r="B159" s="149"/>
      <c r="C159" s="181" t="s">
        <v>424</v>
      </c>
      <c r="D159" s="181" t="s">
        <v>273</v>
      </c>
      <c r="E159" s="182" t="s">
        <v>463</v>
      </c>
      <c r="F159" s="183" t="s">
        <v>464</v>
      </c>
      <c r="G159" s="184" t="s">
        <v>276</v>
      </c>
      <c r="H159" s="185">
        <v>1</v>
      </c>
      <c r="I159" s="186"/>
      <c r="J159" s="187">
        <f t="shared" si="20"/>
        <v>0</v>
      </c>
      <c r="K159" s="188"/>
      <c r="L159" s="189"/>
      <c r="M159" s="190" t="s">
        <v>1</v>
      </c>
      <c r="N159" s="191" t="s">
        <v>39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239</v>
      </c>
      <c r="AT159" s="162" t="s">
        <v>273</v>
      </c>
      <c r="AU159" s="162" t="s">
        <v>84</v>
      </c>
      <c r="AY159" s="17" t="s">
        <v>202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84</v>
      </c>
      <c r="BK159" s="163">
        <f t="shared" si="29"/>
        <v>0</v>
      </c>
      <c r="BL159" s="17" t="s">
        <v>208</v>
      </c>
      <c r="BM159" s="162" t="s">
        <v>465</v>
      </c>
    </row>
    <row r="160" spans="1:65" s="2" customFormat="1" ht="24.2" customHeight="1">
      <c r="A160" s="32"/>
      <c r="B160" s="149"/>
      <c r="C160" s="181" t="s">
        <v>466</v>
      </c>
      <c r="D160" s="181" t="s">
        <v>273</v>
      </c>
      <c r="E160" s="182" t="s">
        <v>467</v>
      </c>
      <c r="F160" s="183" t="s">
        <v>468</v>
      </c>
      <c r="G160" s="184" t="s">
        <v>276</v>
      </c>
      <c r="H160" s="185">
        <v>1</v>
      </c>
      <c r="I160" s="186"/>
      <c r="J160" s="187">
        <f t="shared" si="20"/>
        <v>0</v>
      </c>
      <c r="K160" s="188"/>
      <c r="L160" s="189"/>
      <c r="M160" s="190" t="s">
        <v>1</v>
      </c>
      <c r="N160" s="191" t="s">
        <v>39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239</v>
      </c>
      <c r="AT160" s="162" t="s">
        <v>273</v>
      </c>
      <c r="AU160" s="162" t="s">
        <v>84</v>
      </c>
      <c r="AY160" s="17" t="s">
        <v>202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84</v>
      </c>
      <c r="BK160" s="163">
        <f t="shared" si="29"/>
        <v>0</v>
      </c>
      <c r="BL160" s="17" t="s">
        <v>208</v>
      </c>
      <c r="BM160" s="162" t="s">
        <v>469</v>
      </c>
    </row>
    <row r="161" spans="1:65" s="2" customFormat="1" ht="24.2" customHeight="1">
      <c r="A161" s="32"/>
      <c r="B161" s="149"/>
      <c r="C161" s="181" t="s">
        <v>428</v>
      </c>
      <c r="D161" s="181" t="s">
        <v>273</v>
      </c>
      <c r="E161" s="182" t="s">
        <v>470</v>
      </c>
      <c r="F161" s="183" t="s">
        <v>471</v>
      </c>
      <c r="G161" s="184" t="s">
        <v>276</v>
      </c>
      <c r="H161" s="185">
        <v>1</v>
      </c>
      <c r="I161" s="186"/>
      <c r="J161" s="187">
        <f t="shared" si="20"/>
        <v>0</v>
      </c>
      <c r="K161" s="188"/>
      <c r="L161" s="189"/>
      <c r="M161" s="190" t="s">
        <v>1</v>
      </c>
      <c r="N161" s="191" t="s">
        <v>39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239</v>
      </c>
      <c r="AT161" s="162" t="s">
        <v>273</v>
      </c>
      <c r="AU161" s="162" t="s">
        <v>84</v>
      </c>
      <c r="AY161" s="17" t="s">
        <v>202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84</v>
      </c>
      <c r="BK161" s="163">
        <f t="shared" si="29"/>
        <v>0</v>
      </c>
      <c r="BL161" s="17" t="s">
        <v>208</v>
      </c>
      <c r="BM161" s="162" t="s">
        <v>472</v>
      </c>
    </row>
    <row r="162" spans="1:65" s="2" customFormat="1" ht="14.45" customHeight="1">
      <c r="A162" s="32"/>
      <c r="B162" s="149"/>
      <c r="C162" s="181" t="s">
        <v>473</v>
      </c>
      <c r="D162" s="181" t="s">
        <v>273</v>
      </c>
      <c r="E162" s="182" t="s">
        <v>474</v>
      </c>
      <c r="F162" s="183" t="s">
        <v>475</v>
      </c>
      <c r="G162" s="184" t="s">
        <v>276</v>
      </c>
      <c r="H162" s="185">
        <v>1</v>
      </c>
      <c r="I162" s="186"/>
      <c r="J162" s="187">
        <f t="shared" si="20"/>
        <v>0</v>
      </c>
      <c r="K162" s="188"/>
      <c r="L162" s="189"/>
      <c r="M162" s="190" t="s">
        <v>1</v>
      </c>
      <c r="N162" s="191" t="s">
        <v>39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239</v>
      </c>
      <c r="AT162" s="162" t="s">
        <v>273</v>
      </c>
      <c r="AU162" s="162" t="s">
        <v>84</v>
      </c>
      <c r="AY162" s="17" t="s">
        <v>202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84</v>
      </c>
      <c r="BK162" s="163">
        <f t="shared" si="29"/>
        <v>0</v>
      </c>
      <c r="BL162" s="17" t="s">
        <v>208</v>
      </c>
      <c r="BM162" s="162" t="s">
        <v>476</v>
      </c>
    </row>
    <row r="163" spans="1:65" s="2" customFormat="1" ht="24.2" customHeight="1">
      <c r="A163" s="32"/>
      <c r="B163" s="149"/>
      <c r="C163" s="150" t="s">
        <v>431</v>
      </c>
      <c r="D163" s="150" t="s">
        <v>204</v>
      </c>
      <c r="E163" s="151" t="s">
        <v>477</v>
      </c>
      <c r="F163" s="152" t="s">
        <v>478</v>
      </c>
      <c r="G163" s="153" t="s">
        <v>219</v>
      </c>
      <c r="H163" s="154">
        <v>8.4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84</v>
      </c>
      <c r="AY163" s="17" t="s">
        <v>202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84</v>
      </c>
      <c r="BK163" s="163">
        <f t="shared" si="29"/>
        <v>0</v>
      </c>
      <c r="BL163" s="17" t="s">
        <v>208</v>
      </c>
      <c r="BM163" s="162" t="s">
        <v>479</v>
      </c>
    </row>
    <row r="164" spans="1:65" s="2" customFormat="1" ht="14.45" customHeight="1">
      <c r="A164" s="32"/>
      <c r="B164" s="149"/>
      <c r="C164" s="181" t="s">
        <v>480</v>
      </c>
      <c r="D164" s="181" t="s">
        <v>273</v>
      </c>
      <c r="E164" s="182" t="s">
        <v>481</v>
      </c>
      <c r="F164" s="183" t="s">
        <v>482</v>
      </c>
      <c r="G164" s="184" t="s">
        <v>276</v>
      </c>
      <c r="H164" s="185">
        <v>1</v>
      </c>
      <c r="I164" s="186"/>
      <c r="J164" s="187">
        <f t="shared" si="20"/>
        <v>0</v>
      </c>
      <c r="K164" s="188"/>
      <c r="L164" s="189"/>
      <c r="M164" s="190" t="s">
        <v>1</v>
      </c>
      <c r="N164" s="191" t="s">
        <v>39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239</v>
      </c>
      <c r="AT164" s="162" t="s">
        <v>273</v>
      </c>
      <c r="AU164" s="162" t="s">
        <v>84</v>
      </c>
      <c r="AY164" s="17" t="s">
        <v>202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84</v>
      </c>
      <c r="BK164" s="163">
        <f t="shared" si="29"/>
        <v>0</v>
      </c>
      <c r="BL164" s="17" t="s">
        <v>208</v>
      </c>
      <c r="BM164" s="162" t="s">
        <v>483</v>
      </c>
    </row>
    <row r="165" spans="1:65" s="2" customFormat="1" ht="24.2" customHeight="1">
      <c r="A165" s="32"/>
      <c r="B165" s="149"/>
      <c r="C165" s="150" t="s">
        <v>434</v>
      </c>
      <c r="D165" s="150" t="s">
        <v>204</v>
      </c>
      <c r="E165" s="151" t="s">
        <v>484</v>
      </c>
      <c r="F165" s="152" t="s">
        <v>485</v>
      </c>
      <c r="G165" s="153" t="s">
        <v>276</v>
      </c>
      <c r="H165" s="154">
        <v>1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39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208</v>
      </c>
      <c r="AT165" s="162" t="s">
        <v>204</v>
      </c>
      <c r="AU165" s="162" t="s">
        <v>84</v>
      </c>
      <c r="AY165" s="17" t="s">
        <v>202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84</v>
      </c>
      <c r="BK165" s="163">
        <f t="shared" si="29"/>
        <v>0</v>
      </c>
      <c r="BL165" s="17" t="s">
        <v>208</v>
      </c>
      <c r="BM165" s="162" t="s">
        <v>486</v>
      </c>
    </row>
    <row r="166" spans="1:65" s="2" customFormat="1" ht="14.45" customHeight="1">
      <c r="A166" s="32"/>
      <c r="B166" s="149"/>
      <c r="C166" s="181" t="s">
        <v>487</v>
      </c>
      <c r="D166" s="181" t="s">
        <v>273</v>
      </c>
      <c r="E166" s="182" t="s">
        <v>488</v>
      </c>
      <c r="F166" s="183" t="s">
        <v>489</v>
      </c>
      <c r="G166" s="184" t="s">
        <v>276</v>
      </c>
      <c r="H166" s="185">
        <v>1</v>
      </c>
      <c r="I166" s="186"/>
      <c r="J166" s="187">
        <f t="shared" si="20"/>
        <v>0</v>
      </c>
      <c r="K166" s="188"/>
      <c r="L166" s="189"/>
      <c r="M166" s="190" t="s">
        <v>1</v>
      </c>
      <c r="N166" s="191" t="s">
        <v>39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239</v>
      </c>
      <c r="AT166" s="162" t="s">
        <v>273</v>
      </c>
      <c r="AU166" s="162" t="s">
        <v>84</v>
      </c>
      <c r="AY166" s="17" t="s">
        <v>202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84</v>
      </c>
      <c r="BK166" s="163">
        <f t="shared" si="29"/>
        <v>0</v>
      </c>
      <c r="BL166" s="17" t="s">
        <v>208</v>
      </c>
      <c r="BM166" s="162" t="s">
        <v>490</v>
      </c>
    </row>
    <row r="167" spans="1:65" s="2" customFormat="1" ht="24.2" customHeight="1">
      <c r="A167" s="32"/>
      <c r="B167" s="149"/>
      <c r="C167" s="150" t="s">
        <v>437</v>
      </c>
      <c r="D167" s="150" t="s">
        <v>204</v>
      </c>
      <c r="E167" s="151" t="s">
        <v>491</v>
      </c>
      <c r="F167" s="152" t="s">
        <v>492</v>
      </c>
      <c r="G167" s="153" t="s">
        <v>276</v>
      </c>
      <c r="H167" s="154">
        <v>1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39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208</v>
      </c>
      <c r="AT167" s="162" t="s">
        <v>204</v>
      </c>
      <c r="AU167" s="162" t="s">
        <v>84</v>
      </c>
      <c r="AY167" s="17" t="s">
        <v>202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84</v>
      </c>
      <c r="BK167" s="163">
        <f t="shared" si="29"/>
        <v>0</v>
      </c>
      <c r="BL167" s="17" t="s">
        <v>208</v>
      </c>
      <c r="BM167" s="162" t="s">
        <v>493</v>
      </c>
    </row>
    <row r="168" spans="1:65" s="2" customFormat="1" ht="24.2" customHeight="1">
      <c r="A168" s="32"/>
      <c r="B168" s="149"/>
      <c r="C168" s="150" t="s">
        <v>494</v>
      </c>
      <c r="D168" s="150" t="s">
        <v>204</v>
      </c>
      <c r="E168" s="151" t="s">
        <v>495</v>
      </c>
      <c r="F168" s="152" t="s">
        <v>496</v>
      </c>
      <c r="G168" s="153" t="s">
        <v>276</v>
      </c>
      <c r="H168" s="154">
        <v>2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39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208</v>
      </c>
      <c r="AT168" s="162" t="s">
        <v>204</v>
      </c>
      <c r="AU168" s="162" t="s">
        <v>84</v>
      </c>
      <c r="AY168" s="17" t="s">
        <v>202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84</v>
      </c>
      <c r="BK168" s="163">
        <f t="shared" si="29"/>
        <v>0</v>
      </c>
      <c r="BL168" s="17" t="s">
        <v>208</v>
      </c>
      <c r="BM168" s="162" t="s">
        <v>497</v>
      </c>
    </row>
    <row r="169" spans="1:65" s="12" customFormat="1" ht="22.9" customHeight="1">
      <c r="B169" s="136"/>
      <c r="D169" s="137" t="s">
        <v>72</v>
      </c>
      <c r="E169" s="147" t="s">
        <v>336</v>
      </c>
      <c r="F169" s="147" t="s">
        <v>337</v>
      </c>
      <c r="I169" s="139"/>
      <c r="J169" s="148">
        <f>BK169</f>
        <v>0</v>
      </c>
      <c r="L169" s="136"/>
      <c r="M169" s="141"/>
      <c r="N169" s="142"/>
      <c r="O169" s="142"/>
      <c r="P169" s="143">
        <f>P170</f>
        <v>0</v>
      </c>
      <c r="Q169" s="142"/>
      <c r="R169" s="143">
        <f>R170</f>
        <v>0</v>
      </c>
      <c r="S169" s="142"/>
      <c r="T169" s="144">
        <f>T170</f>
        <v>0</v>
      </c>
      <c r="AR169" s="137" t="s">
        <v>80</v>
      </c>
      <c r="AT169" s="145" t="s">
        <v>72</v>
      </c>
      <c r="AU169" s="145" t="s">
        <v>80</v>
      </c>
      <c r="AY169" s="137" t="s">
        <v>202</v>
      </c>
      <c r="BK169" s="146">
        <f>BK170</f>
        <v>0</v>
      </c>
    </row>
    <row r="170" spans="1:65" s="2" customFormat="1" ht="24.2" customHeight="1">
      <c r="A170" s="32"/>
      <c r="B170" s="149"/>
      <c r="C170" s="150" t="s">
        <v>440</v>
      </c>
      <c r="D170" s="150" t="s">
        <v>204</v>
      </c>
      <c r="E170" s="151" t="s">
        <v>369</v>
      </c>
      <c r="F170" s="152" t="s">
        <v>498</v>
      </c>
      <c r="G170" s="153" t="s">
        <v>255</v>
      </c>
      <c r="H170" s="154">
        <v>15.36</v>
      </c>
      <c r="I170" s="155"/>
      <c r="J170" s="156">
        <f>ROUND(I170*H170,2)</f>
        <v>0</v>
      </c>
      <c r="K170" s="157"/>
      <c r="L170" s="33"/>
      <c r="M170" s="158" t="s">
        <v>1</v>
      </c>
      <c r="N170" s="159" t="s">
        <v>39</v>
      </c>
      <c r="O170" s="58"/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1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208</v>
      </c>
      <c r="AT170" s="162" t="s">
        <v>204</v>
      </c>
      <c r="AU170" s="162" t="s">
        <v>84</v>
      </c>
      <c r="AY170" s="17" t="s">
        <v>202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84</v>
      </c>
      <c r="BK170" s="163">
        <f>ROUND(I170*H170,2)</f>
        <v>0</v>
      </c>
      <c r="BL170" s="17" t="s">
        <v>208</v>
      </c>
      <c r="BM170" s="162" t="s">
        <v>499</v>
      </c>
    </row>
    <row r="171" spans="1:65" s="12" customFormat="1" ht="25.9" customHeight="1">
      <c r="B171" s="136"/>
      <c r="D171" s="137" t="s">
        <v>72</v>
      </c>
      <c r="E171" s="138" t="s">
        <v>500</v>
      </c>
      <c r="F171" s="138" t="s">
        <v>501</v>
      </c>
      <c r="I171" s="139"/>
      <c r="J171" s="140">
        <f>BK171</f>
        <v>0</v>
      </c>
      <c r="L171" s="136"/>
      <c r="M171" s="141"/>
      <c r="N171" s="142"/>
      <c r="O171" s="142"/>
      <c r="P171" s="143">
        <f>SUM(P172:P173)</f>
        <v>0</v>
      </c>
      <c r="Q171" s="142"/>
      <c r="R171" s="143">
        <f>SUM(R172:R173)</f>
        <v>0</v>
      </c>
      <c r="S171" s="142"/>
      <c r="T171" s="144">
        <f>SUM(T172:T173)</f>
        <v>0</v>
      </c>
      <c r="AR171" s="137" t="s">
        <v>208</v>
      </c>
      <c r="AT171" s="145" t="s">
        <v>72</v>
      </c>
      <c r="AU171" s="145" t="s">
        <v>73</v>
      </c>
      <c r="AY171" s="137" t="s">
        <v>202</v>
      </c>
      <c r="BK171" s="146">
        <f>SUM(BK172:BK173)</f>
        <v>0</v>
      </c>
    </row>
    <row r="172" spans="1:65" s="2" customFormat="1" ht="14.45" customHeight="1">
      <c r="A172" s="32"/>
      <c r="B172" s="149"/>
      <c r="C172" s="150" t="s">
        <v>502</v>
      </c>
      <c r="D172" s="150" t="s">
        <v>204</v>
      </c>
      <c r="E172" s="151" t="s">
        <v>503</v>
      </c>
      <c r="F172" s="152" t="s">
        <v>504</v>
      </c>
      <c r="G172" s="153" t="s">
        <v>505</v>
      </c>
      <c r="H172" s="154">
        <v>1</v>
      </c>
      <c r="I172" s="155"/>
      <c r="J172" s="156">
        <f>ROUND(I172*H172,2)</f>
        <v>0</v>
      </c>
      <c r="K172" s="157"/>
      <c r="L172" s="33"/>
      <c r="M172" s="158" t="s">
        <v>1</v>
      </c>
      <c r="N172" s="159" t="s">
        <v>39</v>
      </c>
      <c r="O172" s="58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376</v>
      </c>
      <c r="AT172" s="162" t="s">
        <v>204</v>
      </c>
      <c r="AU172" s="162" t="s">
        <v>80</v>
      </c>
      <c r="AY172" s="17" t="s">
        <v>202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84</v>
      </c>
      <c r="BK172" s="163">
        <f>ROUND(I172*H172,2)</f>
        <v>0</v>
      </c>
      <c r="BL172" s="17" t="s">
        <v>376</v>
      </c>
      <c r="BM172" s="162" t="s">
        <v>506</v>
      </c>
    </row>
    <row r="173" spans="1:65" s="2" customFormat="1" ht="14.45" customHeight="1">
      <c r="A173" s="32"/>
      <c r="B173" s="149"/>
      <c r="C173" s="150" t="s">
        <v>443</v>
      </c>
      <c r="D173" s="150" t="s">
        <v>204</v>
      </c>
      <c r="E173" s="151" t="s">
        <v>507</v>
      </c>
      <c r="F173" s="152" t="s">
        <v>508</v>
      </c>
      <c r="G173" s="153" t="s">
        <v>219</v>
      </c>
      <c r="H173" s="154">
        <v>46</v>
      </c>
      <c r="I173" s="155"/>
      <c r="J173" s="156">
        <f>ROUND(I173*H173,2)</f>
        <v>0</v>
      </c>
      <c r="K173" s="157"/>
      <c r="L173" s="33"/>
      <c r="M173" s="192" t="s">
        <v>1</v>
      </c>
      <c r="N173" s="193" t="s">
        <v>39</v>
      </c>
      <c r="O173" s="194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376</v>
      </c>
      <c r="AT173" s="162" t="s">
        <v>204</v>
      </c>
      <c r="AU173" s="162" t="s">
        <v>80</v>
      </c>
      <c r="AY173" s="17" t="s">
        <v>202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84</v>
      </c>
      <c r="BK173" s="163">
        <f>ROUND(I173*H173,2)</f>
        <v>0</v>
      </c>
      <c r="BL173" s="17" t="s">
        <v>376</v>
      </c>
      <c r="BM173" s="162" t="s">
        <v>509</v>
      </c>
    </row>
    <row r="174" spans="1:65" s="2" customFormat="1" ht="6.95" customHeight="1">
      <c r="A174" s="32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3"/>
      <c r="M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</sheetData>
  <autoFilter ref="C125:K173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topLeftCell="A127" workbookViewId="0">
      <selection activeCell="X146" sqref="X14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134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966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968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511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511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ROUND((SUM(BE128:BE163)),  2)</f>
        <v>0</v>
      </c>
      <c r="G35" s="32"/>
      <c r="H35" s="32"/>
      <c r="I35" s="105">
        <v>0.2</v>
      </c>
      <c r="J35" s="104">
        <f>ROUND(((SUM(BE128:BE163))*I35),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ROUND((SUM(BF128:BF163)),  2)</f>
        <v>0</v>
      </c>
      <c r="G36" s="32"/>
      <c r="H36" s="32"/>
      <c r="I36" s="105">
        <v>0.2</v>
      </c>
      <c r="J36" s="104">
        <f>ROUND(((SUM(BF128:BF163))*I36),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ROUND((SUM(BG128:BG163)),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ROUND((SUM(BH128:BH163)),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ROUND((SUM(BI128:BI163)),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966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SO-05.2 - Elektroinštalácia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Jozef Hlobík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Jozef Hlobík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512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>
      <c r="B100" s="121"/>
      <c r="D100" s="122" t="s">
        <v>513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>
      <c r="B101" s="121"/>
      <c r="D101" s="122" t="s">
        <v>514</v>
      </c>
      <c r="E101" s="123"/>
      <c r="F101" s="123"/>
      <c r="G101" s="123"/>
      <c r="H101" s="123"/>
      <c r="I101" s="123"/>
      <c r="J101" s="124">
        <f>J132</f>
        <v>0</v>
      </c>
      <c r="L101" s="121"/>
    </row>
    <row r="102" spans="1:47" s="9" customFormat="1" ht="24.95" customHeight="1">
      <c r="B102" s="117"/>
      <c r="D102" s="118" t="s">
        <v>182</v>
      </c>
      <c r="E102" s="119"/>
      <c r="F102" s="119"/>
      <c r="G102" s="119"/>
      <c r="H102" s="119"/>
      <c r="I102" s="119"/>
      <c r="J102" s="120">
        <f>J134</f>
        <v>0</v>
      </c>
      <c r="L102" s="117"/>
    </row>
    <row r="103" spans="1:47" s="10" customFormat="1" ht="19.899999999999999" customHeight="1">
      <c r="B103" s="121"/>
      <c r="D103" s="122" t="s">
        <v>183</v>
      </c>
      <c r="E103" s="123"/>
      <c r="F103" s="123"/>
      <c r="G103" s="123"/>
      <c r="H103" s="123"/>
      <c r="I103" s="123"/>
      <c r="J103" s="124">
        <f>J135</f>
        <v>0</v>
      </c>
      <c r="L103" s="121"/>
    </row>
    <row r="104" spans="1:47" s="9" customFormat="1" ht="24.95" customHeight="1">
      <c r="B104" s="117"/>
      <c r="D104" s="118" t="s">
        <v>515</v>
      </c>
      <c r="E104" s="119"/>
      <c r="F104" s="119"/>
      <c r="G104" s="119"/>
      <c r="H104" s="119"/>
      <c r="I104" s="119"/>
      <c r="J104" s="120">
        <f>J137</f>
        <v>0</v>
      </c>
      <c r="L104" s="117"/>
    </row>
    <row r="105" spans="1:47" s="10" customFormat="1" ht="19.899999999999999" customHeight="1">
      <c r="B105" s="121"/>
      <c r="D105" s="122" t="s">
        <v>516</v>
      </c>
      <c r="E105" s="123"/>
      <c r="F105" s="123"/>
      <c r="G105" s="123"/>
      <c r="H105" s="123"/>
      <c r="I105" s="123"/>
      <c r="J105" s="124">
        <f>J138</f>
        <v>0</v>
      </c>
      <c r="L105" s="121"/>
    </row>
    <row r="106" spans="1:47" s="10" customFormat="1" ht="19.899999999999999" customHeight="1">
      <c r="B106" s="121"/>
      <c r="D106" s="122" t="s">
        <v>517</v>
      </c>
      <c r="E106" s="123"/>
      <c r="F106" s="123"/>
      <c r="G106" s="123"/>
      <c r="H106" s="123"/>
      <c r="I106" s="123"/>
      <c r="J106" s="124">
        <f>J154</f>
        <v>0</v>
      </c>
      <c r="L106" s="121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188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259" t="str">
        <f>E7</f>
        <v>Vodozádržné opatrenia v meste Nemšová - ZŠ Janka Palu 2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>
      <c r="B117" s="20"/>
      <c r="C117" s="27" t="s">
        <v>174</v>
      </c>
      <c r="L117" s="20"/>
    </row>
    <row r="118" spans="1:63" s="2" customFormat="1" ht="23.25" customHeight="1">
      <c r="A118" s="32"/>
      <c r="B118" s="33"/>
      <c r="C118" s="32"/>
      <c r="D118" s="32"/>
      <c r="E118" s="259" t="s">
        <v>966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342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41" t="str">
        <f>E11</f>
        <v>SO-05.2 - Elektroinštalácia</v>
      </c>
      <c r="F120" s="261"/>
      <c r="G120" s="261"/>
      <c r="H120" s="26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F14</f>
        <v>Mesto Nemšová</v>
      </c>
      <c r="G122" s="32"/>
      <c r="H122" s="32"/>
      <c r="I122" s="27" t="s">
        <v>21</v>
      </c>
      <c r="J122" s="55" t="str">
        <f>IF(J14="","",J14)</f>
        <v>1. 8. 2020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23</v>
      </c>
      <c r="D124" s="32"/>
      <c r="E124" s="32"/>
      <c r="F124" s="25" t="str">
        <f>E17</f>
        <v>Mesto Nemšová</v>
      </c>
      <c r="G124" s="32"/>
      <c r="H124" s="32"/>
      <c r="I124" s="27" t="s">
        <v>28</v>
      </c>
      <c r="J124" s="30" t="str">
        <f>E23</f>
        <v>Jozef Hlobík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26</v>
      </c>
      <c r="D125" s="32"/>
      <c r="E125" s="32"/>
      <c r="F125" s="25" t="str">
        <f>IF(E20="","",E20)</f>
        <v>Vyplň údaj</v>
      </c>
      <c r="G125" s="32"/>
      <c r="H125" s="32"/>
      <c r="I125" s="27" t="s">
        <v>31</v>
      </c>
      <c r="J125" s="30" t="str">
        <f>E26</f>
        <v>Jozef Hlobík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5"/>
      <c r="B127" s="126"/>
      <c r="C127" s="127" t="s">
        <v>189</v>
      </c>
      <c r="D127" s="128" t="s">
        <v>58</v>
      </c>
      <c r="E127" s="128" t="s">
        <v>54</v>
      </c>
      <c r="F127" s="128" t="s">
        <v>55</v>
      </c>
      <c r="G127" s="128" t="s">
        <v>190</v>
      </c>
      <c r="H127" s="128" t="s">
        <v>191</v>
      </c>
      <c r="I127" s="128" t="s">
        <v>192</v>
      </c>
      <c r="J127" s="129" t="s">
        <v>179</v>
      </c>
      <c r="K127" s="130" t="s">
        <v>193</v>
      </c>
      <c r="L127" s="131"/>
      <c r="M127" s="62" t="s">
        <v>1</v>
      </c>
      <c r="N127" s="63" t="s">
        <v>37</v>
      </c>
      <c r="O127" s="63" t="s">
        <v>194</v>
      </c>
      <c r="P127" s="63" t="s">
        <v>195</v>
      </c>
      <c r="Q127" s="63" t="s">
        <v>196</v>
      </c>
      <c r="R127" s="63" t="s">
        <v>197</v>
      </c>
      <c r="S127" s="63" t="s">
        <v>198</v>
      </c>
      <c r="T127" s="64" t="s">
        <v>199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>
      <c r="A128" s="32"/>
      <c r="B128" s="33"/>
      <c r="C128" s="69" t="s">
        <v>180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P129+P134+P137</f>
        <v>0</v>
      </c>
      <c r="Q128" s="66"/>
      <c r="R128" s="133">
        <f>R129+R134+R137</f>
        <v>2.6834700000000002</v>
      </c>
      <c r="S128" s="66"/>
      <c r="T128" s="134">
        <f>T129+T134+T137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72</v>
      </c>
      <c r="AU128" s="17" t="s">
        <v>181</v>
      </c>
      <c r="BK128" s="135">
        <f>BK129+BK134+BK137</f>
        <v>0</v>
      </c>
    </row>
    <row r="129" spans="1:65" s="12" customFormat="1" ht="25.9" customHeight="1">
      <c r="B129" s="136"/>
      <c r="D129" s="137" t="s">
        <v>72</v>
      </c>
      <c r="E129" s="138" t="s">
        <v>518</v>
      </c>
      <c r="F129" s="138" t="s">
        <v>519</v>
      </c>
      <c r="I129" s="139"/>
      <c r="J129" s="140">
        <f>BK129</f>
        <v>0</v>
      </c>
      <c r="L129" s="136"/>
      <c r="M129" s="141"/>
      <c r="N129" s="142"/>
      <c r="O129" s="142"/>
      <c r="P129" s="143">
        <f>P130+P132</f>
        <v>0</v>
      </c>
      <c r="Q129" s="142"/>
      <c r="R129" s="143">
        <f>R130+R132</f>
        <v>0</v>
      </c>
      <c r="S129" s="142"/>
      <c r="T129" s="144">
        <f>T130+T132</f>
        <v>0</v>
      </c>
      <c r="AR129" s="137" t="s">
        <v>80</v>
      </c>
      <c r="AT129" s="145" t="s">
        <v>72</v>
      </c>
      <c r="AU129" s="145" t="s">
        <v>73</v>
      </c>
      <c r="AY129" s="137" t="s">
        <v>202</v>
      </c>
      <c r="BK129" s="146">
        <f>BK130+BK132</f>
        <v>0</v>
      </c>
    </row>
    <row r="130" spans="1:65" s="12" customFormat="1" ht="22.9" customHeight="1">
      <c r="B130" s="136"/>
      <c r="D130" s="137" t="s">
        <v>72</v>
      </c>
      <c r="E130" s="147" t="s">
        <v>520</v>
      </c>
      <c r="F130" s="147" t="s">
        <v>521</v>
      </c>
      <c r="I130" s="139"/>
      <c r="J130" s="148">
        <f>BK130</f>
        <v>0</v>
      </c>
      <c r="L130" s="136"/>
      <c r="M130" s="141"/>
      <c r="N130" s="142"/>
      <c r="O130" s="142"/>
      <c r="P130" s="143">
        <f>P131</f>
        <v>0</v>
      </c>
      <c r="Q130" s="142"/>
      <c r="R130" s="143">
        <f>R131</f>
        <v>0</v>
      </c>
      <c r="S130" s="142"/>
      <c r="T130" s="144">
        <f>T131</f>
        <v>0</v>
      </c>
      <c r="AR130" s="137" t="s">
        <v>80</v>
      </c>
      <c r="AT130" s="145" t="s">
        <v>72</v>
      </c>
      <c r="AU130" s="145" t="s">
        <v>80</v>
      </c>
      <c r="AY130" s="137" t="s">
        <v>202</v>
      </c>
      <c r="BK130" s="146">
        <f>BK131</f>
        <v>0</v>
      </c>
    </row>
    <row r="131" spans="1:65" s="2" customFormat="1" ht="24.2" customHeight="1">
      <c r="A131" s="32"/>
      <c r="B131" s="149"/>
      <c r="C131" s="150" t="s">
        <v>80</v>
      </c>
      <c r="D131" s="150" t="s">
        <v>204</v>
      </c>
      <c r="E131" s="151" t="s">
        <v>522</v>
      </c>
      <c r="F131" s="152" t="s">
        <v>523</v>
      </c>
      <c r="G131" s="153" t="s">
        <v>276</v>
      </c>
      <c r="H131" s="154">
        <v>5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84</v>
      </c>
      <c r="BK131" s="163">
        <f>ROUND(I131*H131,2)</f>
        <v>0</v>
      </c>
      <c r="BL131" s="17" t="s">
        <v>208</v>
      </c>
      <c r="BM131" s="162" t="s">
        <v>969</v>
      </c>
    </row>
    <row r="132" spans="1:65" s="12" customFormat="1" ht="22.9" customHeight="1">
      <c r="B132" s="136"/>
      <c r="D132" s="137" t="s">
        <v>72</v>
      </c>
      <c r="E132" s="147" t="s">
        <v>525</v>
      </c>
      <c r="F132" s="147" t="s">
        <v>526</v>
      </c>
      <c r="I132" s="139"/>
      <c r="J132" s="148">
        <f>BK132</f>
        <v>0</v>
      </c>
      <c r="L132" s="136"/>
      <c r="M132" s="141"/>
      <c r="N132" s="142"/>
      <c r="O132" s="142"/>
      <c r="P132" s="143">
        <f>P133</f>
        <v>0</v>
      </c>
      <c r="Q132" s="142"/>
      <c r="R132" s="143">
        <f>R133</f>
        <v>0</v>
      </c>
      <c r="S132" s="142"/>
      <c r="T132" s="144">
        <f>T133</f>
        <v>0</v>
      </c>
      <c r="AR132" s="137" t="s">
        <v>80</v>
      </c>
      <c r="AT132" s="145" t="s">
        <v>72</v>
      </c>
      <c r="AU132" s="145" t="s">
        <v>80</v>
      </c>
      <c r="AY132" s="137" t="s">
        <v>202</v>
      </c>
      <c r="BK132" s="146">
        <f>BK133</f>
        <v>0</v>
      </c>
    </row>
    <row r="133" spans="1:65" s="2" customFormat="1" ht="24.2" customHeight="1">
      <c r="A133" s="32"/>
      <c r="B133" s="149"/>
      <c r="C133" s="150" t="s">
        <v>84</v>
      </c>
      <c r="D133" s="150" t="s">
        <v>204</v>
      </c>
      <c r="E133" s="151" t="s">
        <v>533</v>
      </c>
      <c r="F133" s="152" t="s">
        <v>534</v>
      </c>
      <c r="G133" s="153" t="s">
        <v>276</v>
      </c>
      <c r="H133" s="154">
        <v>1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39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84</v>
      </c>
      <c r="BK133" s="163">
        <f>ROUND(I133*H133,2)</f>
        <v>0</v>
      </c>
      <c r="BL133" s="17" t="s">
        <v>208</v>
      </c>
      <c r="BM133" s="162" t="s">
        <v>970</v>
      </c>
    </row>
    <row r="134" spans="1:65" s="12" customFormat="1" ht="25.9" customHeight="1">
      <c r="B134" s="136"/>
      <c r="D134" s="137" t="s">
        <v>72</v>
      </c>
      <c r="E134" s="138" t="s">
        <v>200</v>
      </c>
      <c r="F134" s="138" t="s">
        <v>201</v>
      </c>
      <c r="I134" s="139"/>
      <c r="J134" s="140">
        <f>BK134</f>
        <v>0</v>
      </c>
      <c r="L134" s="136"/>
      <c r="M134" s="141"/>
      <c r="N134" s="142"/>
      <c r="O134" s="142"/>
      <c r="P134" s="143">
        <f>P135</f>
        <v>0</v>
      </c>
      <c r="Q134" s="142"/>
      <c r="R134" s="143">
        <f>R135</f>
        <v>0</v>
      </c>
      <c r="S134" s="142"/>
      <c r="T134" s="144">
        <f>T135</f>
        <v>0</v>
      </c>
      <c r="AR134" s="137" t="s">
        <v>80</v>
      </c>
      <c r="AT134" s="145" t="s">
        <v>72</v>
      </c>
      <c r="AU134" s="145" t="s">
        <v>73</v>
      </c>
      <c r="AY134" s="137" t="s">
        <v>202</v>
      </c>
      <c r="BK134" s="146">
        <f>BK135</f>
        <v>0</v>
      </c>
    </row>
    <row r="135" spans="1:65" s="12" customFormat="1" ht="22.9" customHeight="1">
      <c r="B135" s="136"/>
      <c r="D135" s="137" t="s">
        <v>72</v>
      </c>
      <c r="E135" s="147" t="s">
        <v>80</v>
      </c>
      <c r="F135" s="147" t="s">
        <v>203</v>
      </c>
      <c r="I135" s="139"/>
      <c r="J135" s="148">
        <f>BK135</f>
        <v>0</v>
      </c>
      <c r="L135" s="136"/>
      <c r="M135" s="141"/>
      <c r="N135" s="142"/>
      <c r="O135" s="142"/>
      <c r="P135" s="143">
        <f>P136</f>
        <v>0</v>
      </c>
      <c r="Q135" s="142"/>
      <c r="R135" s="143">
        <f>R136</f>
        <v>0</v>
      </c>
      <c r="S135" s="142"/>
      <c r="T135" s="144">
        <f>T136</f>
        <v>0</v>
      </c>
      <c r="AR135" s="137" t="s">
        <v>80</v>
      </c>
      <c r="AT135" s="145" t="s">
        <v>72</v>
      </c>
      <c r="AU135" s="145" t="s">
        <v>80</v>
      </c>
      <c r="AY135" s="137" t="s">
        <v>202</v>
      </c>
      <c r="BK135" s="146">
        <f>BK136</f>
        <v>0</v>
      </c>
    </row>
    <row r="136" spans="1:65" s="2" customFormat="1" ht="24.2" customHeight="1">
      <c r="A136" s="32"/>
      <c r="B136" s="149"/>
      <c r="C136" s="150" t="s">
        <v>216</v>
      </c>
      <c r="D136" s="150" t="s">
        <v>204</v>
      </c>
      <c r="E136" s="151" t="s">
        <v>536</v>
      </c>
      <c r="F136" s="152" t="s">
        <v>537</v>
      </c>
      <c r="G136" s="153" t="s">
        <v>219</v>
      </c>
      <c r="H136" s="154">
        <v>4.4999999999999998E-2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208</v>
      </c>
      <c r="BM136" s="162" t="s">
        <v>971</v>
      </c>
    </row>
    <row r="137" spans="1:65" s="12" customFormat="1" ht="25.9" customHeight="1">
      <c r="B137" s="136"/>
      <c r="D137" s="137" t="s">
        <v>72</v>
      </c>
      <c r="E137" s="138" t="s">
        <v>273</v>
      </c>
      <c r="F137" s="138" t="s">
        <v>539</v>
      </c>
      <c r="I137" s="139"/>
      <c r="J137" s="140">
        <f>BK137</f>
        <v>0</v>
      </c>
      <c r="L137" s="136"/>
      <c r="M137" s="141"/>
      <c r="N137" s="142"/>
      <c r="O137" s="142"/>
      <c r="P137" s="143">
        <f>P138+P154</f>
        <v>0</v>
      </c>
      <c r="Q137" s="142"/>
      <c r="R137" s="143">
        <f>R138+R154</f>
        <v>2.6834700000000002</v>
      </c>
      <c r="S137" s="142"/>
      <c r="T137" s="144">
        <f>T138+T154</f>
        <v>0</v>
      </c>
      <c r="AR137" s="137" t="s">
        <v>216</v>
      </c>
      <c r="AT137" s="145" t="s">
        <v>72</v>
      </c>
      <c r="AU137" s="145" t="s">
        <v>73</v>
      </c>
      <c r="AY137" s="137" t="s">
        <v>202</v>
      </c>
      <c r="BK137" s="146">
        <f>BK138+BK154</f>
        <v>0</v>
      </c>
    </row>
    <row r="138" spans="1:65" s="12" customFormat="1" ht="22.9" customHeight="1">
      <c r="B138" s="136"/>
      <c r="D138" s="137" t="s">
        <v>72</v>
      </c>
      <c r="E138" s="147" t="s">
        <v>540</v>
      </c>
      <c r="F138" s="147" t="s">
        <v>541</v>
      </c>
      <c r="I138" s="139"/>
      <c r="J138" s="148">
        <f>BK138</f>
        <v>0</v>
      </c>
      <c r="L138" s="136"/>
      <c r="M138" s="141"/>
      <c r="N138" s="142"/>
      <c r="O138" s="142"/>
      <c r="P138" s="143">
        <f>SUM(P139:P153)</f>
        <v>0</v>
      </c>
      <c r="Q138" s="142"/>
      <c r="R138" s="143">
        <f>SUM(R139:R153)</f>
        <v>8.3470000000000003E-2</v>
      </c>
      <c r="S138" s="142"/>
      <c r="T138" s="144">
        <f>SUM(T139:T153)</f>
        <v>0</v>
      </c>
      <c r="AR138" s="137" t="s">
        <v>216</v>
      </c>
      <c r="AT138" s="145" t="s">
        <v>72</v>
      </c>
      <c r="AU138" s="145" t="s">
        <v>80</v>
      </c>
      <c r="AY138" s="137" t="s">
        <v>202</v>
      </c>
      <c r="BK138" s="146">
        <f>SUM(BK139:BK153)</f>
        <v>0</v>
      </c>
    </row>
    <row r="139" spans="1:65" s="2" customFormat="1" ht="24.2" customHeight="1">
      <c r="A139" s="32"/>
      <c r="B139" s="149"/>
      <c r="C139" s="150" t="s">
        <v>208</v>
      </c>
      <c r="D139" s="150" t="s">
        <v>204</v>
      </c>
      <c r="E139" s="151" t="s">
        <v>542</v>
      </c>
      <c r="F139" s="152" t="s">
        <v>543</v>
      </c>
      <c r="G139" s="153" t="s">
        <v>300</v>
      </c>
      <c r="H139" s="154">
        <v>50</v>
      </c>
      <c r="I139" s="155"/>
      <c r="J139" s="156">
        <f t="shared" ref="J139:J152" si="0">ROUND(I139*H139,2)</f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ref="P139:P152" si="1">O139*H139</f>
        <v>0</v>
      </c>
      <c r="Q139" s="160">
        <v>0</v>
      </c>
      <c r="R139" s="160">
        <f t="shared" ref="R139:R152" si="2">Q139*H139</f>
        <v>0</v>
      </c>
      <c r="S139" s="160">
        <v>0</v>
      </c>
      <c r="T139" s="161">
        <f t="shared" ref="T139:T152" si="3"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479</v>
      </c>
      <c r="AT139" s="162" t="s">
        <v>204</v>
      </c>
      <c r="AU139" s="162" t="s">
        <v>84</v>
      </c>
      <c r="AY139" s="17" t="s">
        <v>202</v>
      </c>
      <c r="BE139" s="163">
        <f t="shared" ref="BE139:BE152" si="4">IF(N139="základná",J139,0)</f>
        <v>0</v>
      </c>
      <c r="BF139" s="163">
        <f t="shared" ref="BF139:BF152" si="5">IF(N139="znížená",J139,0)</f>
        <v>0</v>
      </c>
      <c r="BG139" s="163">
        <f t="shared" ref="BG139:BG152" si="6">IF(N139="zákl. prenesená",J139,0)</f>
        <v>0</v>
      </c>
      <c r="BH139" s="163">
        <f t="shared" ref="BH139:BH152" si="7">IF(N139="zníž. prenesená",J139,0)</f>
        <v>0</v>
      </c>
      <c r="BI139" s="163">
        <f t="shared" ref="BI139:BI152" si="8">IF(N139="nulová",J139,0)</f>
        <v>0</v>
      </c>
      <c r="BJ139" s="17" t="s">
        <v>84</v>
      </c>
      <c r="BK139" s="163">
        <f t="shared" ref="BK139:BK152" si="9">ROUND(I139*H139,2)</f>
        <v>0</v>
      </c>
      <c r="BL139" s="17" t="s">
        <v>479</v>
      </c>
      <c r="BM139" s="162" t="s">
        <v>972</v>
      </c>
    </row>
    <row r="140" spans="1:65" s="2" customFormat="1" ht="24.2" customHeight="1">
      <c r="A140" s="32"/>
      <c r="B140" s="149"/>
      <c r="C140" s="181" t="s">
        <v>225</v>
      </c>
      <c r="D140" s="181" t="s">
        <v>273</v>
      </c>
      <c r="E140" s="182" t="s">
        <v>545</v>
      </c>
      <c r="F140" s="183" t="s">
        <v>546</v>
      </c>
      <c r="G140" s="184" t="s">
        <v>276</v>
      </c>
      <c r="H140" s="185">
        <v>2</v>
      </c>
      <c r="I140" s="186"/>
      <c r="J140" s="187">
        <f t="shared" si="0"/>
        <v>0</v>
      </c>
      <c r="K140" s="188"/>
      <c r="L140" s="189"/>
      <c r="M140" s="190" t="s">
        <v>1</v>
      </c>
      <c r="N140" s="191" t="s">
        <v>39</v>
      </c>
      <c r="O140" s="58"/>
      <c r="P140" s="160">
        <f t="shared" si="1"/>
        <v>0</v>
      </c>
      <c r="Q140" s="160">
        <v>1.0000000000000001E-5</v>
      </c>
      <c r="R140" s="160">
        <f t="shared" si="2"/>
        <v>2.0000000000000002E-5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547</v>
      </c>
      <c r="AT140" s="162" t="s">
        <v>273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547</v>
      </c>
      <c r="BM140" s="162" t="s">
        <v>973</v>
      </c>
    </row>
    <row r="141" spans="1:65" s="2" customFormat="1" ht="37.9" customHeight="1">
      <c r="A141" s="32"/>
      <c r="B141" s="149"/>
      <c r="C141" s="181" t="s">
        <v>230</v>
      </c>
      <c r="D141" s="181" t="s">
        <v>273</v>
      </c>
      <c r="E141" s="182" t="s">
        <v>549</v>
      </c>
      <c r="F141" s="183" t="s">
        <v>550</v>
      </c>
      <c r="G141" s="184" t="s">
        <v>300</v>
      </c>
      <c r="H141" s="185">
        <v>50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39</v>
      </c>
      <c r="O141" s="58"/>
      <c r="P141" s="160">
        <f t="shared" si="1"/>
        <v>0</v>
      </c>
      <c r="Q141" s="160">
        <v>1.1E-4</v>
      </c>
      <c r="R141" s="160">
        <f t="shared" si="2"/>
        <v>5.5000000000000005E-3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547</v>
      </c>
      <c r="AT141" s="162" t="s">
        <v>273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547</v>
      </c>
      <c r="BM141" s="162" t="s">
        <v>974</v>
      </c>
    </row>
    <row r="142" spans="1:65" s="2" customFormat="1" ht="14.45" customHeight="1">
      <c r="A142" s="32"/>
      <c r="B142" s="149"/>
      <c r="C142" s="150" t="s">
        <v>235</v>
      </c>
      <c r="D142" s="150" t="s">
        <v>204</v>
      </c>
      <c r="E142" s="151" t="s">
        <v>579</v>
      </c>
      <c r="F142" s="152" t="s">
        <v>580</v>
      </c>
      <c r="G142" s="153" t="s">
        <v>276</v>
      </c>
      <c r="H142" s="154">
        <v>1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479</v>
      </c>
      <c r="AT142" s="162" t="s">
        <v>204</v>
      </c>
      <c r="AU142" s="162" t="s">
        <v>84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479</v>
      </c>
      <c r="BM142" s="162" t="s">
        <v>975</v>
      </c>
    </row>
    <row r="143" spans="1:65" s="2" customFormat="1" ht="24.2" customHeight="1">
      <c r="A143" s="32"/>
      <c r="B143" s="149"/>
      <c r="C143" s="181" t="s">
        <v>239</v>
      </c>
      <c r="D143" s="181" t="s">
        <v>273</v>
      </c>
      <c r="E143" s="182" t="s">
        <v>582</v>
      </c>
      <c r="F143" s="183" t="s">
        <v>583</v>
      </c>
      <c r="G143" s="184" t="s">
        <v>276</v>
      </c>
      <c r="H143" s="185">
        <v>1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39</v>
      </c>
      <c r="O143" s="58"/>
      <c r="P143" s="160">
        <f t="shared" si="1"/>
        <v>0</v>
      </c>
      <c r="Q143" s="160">
        <v>3.2000000000000003E-4</v>
      </c>
      <c r="R143" s="160">
        <f t="shared" si="2"/>
        <v>3.2000000000000003E-4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547</v>
      </c>
      <c r="AT143" s="162" t="s">
        <v>273</v>
      </c>
      <c r="AU143" s="162" t="s">
        <v>84</v>
      </c>
      <c r="AY143" s="17" t="s">
        <v>202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547</v>
      </c>
      <c r="BM143" s="162" t="s">
        <v>976</v>
      </c>
    </row>
    <row r="144" spans="1:65" s="2" customFormat="1" ht="14.45" customHeight="1">
      <c r="A144" s="32"/>
      <c r="B144" s="149"/>
      <c r="C144" s="150" t="s">
        <v>243</v>
      </c>
      <c r="D144" s="150" t="s">
        <v>204</v>
      </c>
      <c r="E144" s="151" t="s">
        <v>591</v>
      </c>
      <c r="F144" s="152" t="s">
        <v>592</v>
      </c>
      <c r="G144" s="153" t="s">
        <v>276</v>
      </c>
      <c r="H144" s="154">
        <v>10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39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479</v>
      </c>
      <c r="AT144" s="162" t="s">
        <v>204</v>
      </c>
      <c r="AU144" s="162" t="s">
        <v>84</v>
      </c>
      <c r="AY144" s="17" t="s">
        <v>202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479</v>
      </c>
      <c r="BM144" s="162" t="s">
        <v>977</v>
      </c>
    </row>
    <row r="145" spans="1:65" s="2" customFormat="1" ht="14.45" customHeight="1">
      <c r="A145" s="32"/>
      <c r="B145" s="149"/>
      <c r="C145" s="181" t="s">
        <v>248</v>
      </c>
      <c r="D145" s="181" t="s">
        <v>273</v>
      </c>
      <c r="E145" s="182" t="s">
        <v>594</v>
      </c>
      <c r="F145" s="183" t="s">
        <v>595</v>
      </c>
      <c r="G145" s="184" t="s">
        <v>276</v>
      </c>
      <c r="H145" s="185">
        <v>10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39</v>
      </c>
      <c r="O145" s="58"/>
      <c r="P145" s="160">
        <f t="shared" si="1"/>
        <v>0</v>
      </c>
      <c r="Q145" s="160">
        <v>1.6000000000000001E-4</v>
      </c>
      <c r="R145" s="160">
        <f t="shared" si="2"/>
        <v>1.6000000000000001E-3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547</v>
      </c>
      <c r="AT145" s="162" t="s">
        <v>273</v>
      </c>
      <c r="AU145" s="162" t="s">
        <v>84</v>
      </c>
      <c r="AY145" s="17" t="s">
        <v>202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547</v>
      </c>
      <c r="BM145" s="162" t="s">
        <v>978</v>
      </c>
    </row>
    <row r="146" spans="1:65" s="2" customFormat="1" ht="24.2" customHeight="1">
      <c r="A146" s="32"/>
      <c r="B146" s="149"/>
      <c r="C146" s="150" t="s">
        <v>252</v>
      </c>
      <c r="D146" s="150" t="s">
        <v>204</v>
      </c>
      <c r="E146" s="151" t="s">
        <v>597</v>
      </c>
      <c r="F146" s="152" t="s">
        <v>598</v>
      </c>
      <c r="G146" s="153" t="s">
        <v>300</v>
      </c>
      <c r="H146" s="154">
        <v>40</v>
      </c>
      <c r="I146" s="155"/>
      <c r="J146" s="156">
        <f t="shared" si="0"/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479</v>
      </c>
      <c r="AT146" s="162" t="s">
        <v>204</v>
      </c>
      <c r="AU146" s="162" t="s">
        <v>84</v>
      </c>
      <c r="AY146" s="17" t="s">
        <v>202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479</v>
      </c>
      <c r="BM146" s="162" t="s">
        <v>979</v>
      </c>
    </row>
    <row r="147" spans="1:65" s="2" customFormat="1" ht="14.45" customHeight="1">
      <c r="A147" s="32"/>
      <c r="B147" s="149"/>
      <c r="C147" s="181" t="s">
        <v>258</v>
      </c>
      <c r="D147" s="181" t="s">
        <v>273</v>
      </c>
      <c r="E147" s="182" t="s">
        <v>600</v>
      </c>
      <c r="F147" s="183" t="s">
        <v>601</v>
      </c>
      <c r="G147" s="184" t="s">
        <v>602</v>
      </c>
      <c r="H147" s="185">
        <v>37.68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"/>
        <v>0</v>
      </c>
      <c r="Q147" s="160">
        <v>1E-3</v>
      </c>
      <c r="R147" s="160">
        <f t="shared" si="2"/>
        <v>3.7679999999999998E-2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547</v>
      </c>
      <c r="AT147" s="162" t="s">
        <v>273</v>
      </c>
      <c r="AU147" s="162" t="s">
        <v>84</v>
      </c>
      <c r="AY147" s="17" t="s">
        <v>202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547</v>
      </c>
      <c r="BM147" s="162" t="s">
        <v>980</v>
      </c>
    </row>
    <row r="148" spans="1:65" s="2" customFormat="1" ht="14.45" customHeight="1">
      <c r="A148" s="32"/>
      <c r="B148" s="149"/>
      <c r="C148" s="150" t="s">
        <v>264</v>
      </c>
      <c r="D148" s="150" t="s">
        <v>204</v>
      </c>
      <c r="E148" s="151" t="s">
        <v>604</v>
      </c>
      <c r="F148" s="152" t="s">
        <v>605</v>
      </c>
      <c r="G148" s="153" t="s">
        <v>300</v>
      </c>
      <c r="H148" s="154">
        <v>65</v>
      </c>
      <c r="I148" s="155"/>
      <c r="J148" s="156">
        <f t="shared" si="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479</v>
      </c>
      <c r="AT148" s="162" t="s">
        <v>204</v>
      </c>
      <c r="AU148" s="162" t="s">
        <v>84</v>
      </c>
      <c r="AY148" s="17" t="s">
        <v>202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84</v>
      </c>
      <c r="BK148" s="163">
        <f t="shared" si="9"/>
        <v>0</v>
      </c>
      <c r="BL148" s="17" t="s">
        <v>479</v>
      </c>
      <c r="BM148" s="162" t="s">
        <v>981</v>
      </c>
    </row>
    <row r="149" spans="1:65" s="2" customFormat="1" ht="14.45" customHeight="1">
      <c r="A149" s="32"/>
      <c r="B149" s="149"/>
      <c r="C149" s="181" t="s">
        <v>268</v>
      </c>
      <c r="D149" s="181" t="s">
        <v>273</v>
      </c>
      <c r="E149" s="182" t="s">
        <v>607</v>
      </c>
      <c r="F149" s="183" t="s">
        <v>608</v>
      </c>
      <c r="G149" s="184" t="s">
        <v>300</v>
      </c>
      <c r="H149" s="185">
        <v>65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"/>
        <v>0</v>
      </c>
      <c r="Q149" s="160">
        <v>1.1E-4</v>
      </c>
      <c r="R149" s="160">
        <f t="shared" si="2"/>
        <v>7.1500000000000001E-3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547</v>
      </c>
      <c r="AT149" s="162" t="s">
        <v>273</v>
      </c>
      <c r="AU149" s="162" t="s">
        <v>84</v>
      </c>
      <c r="AY149" s="17" t="s">
        <v>202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84</v>
      </c>
      <c r="BK149" s="163">
        <f t="shared" si="9"/>
        <v>0</v>
      </c>
      <c r="BL149" s="17" t="s">
        <v>547</v>
      </c>
      <c r="BM149" s="162" t="s">
        <v>982</v>
      </c>
    </row>
    <row r="150" spans="1:65" s="2" customFormat="1" ht="14.45" customHeight="1">
      <c r="A150" s="32"/>
      <c r="B150" s="149"/>
      <c r="C150" s="150" t="s">
        <v>272</v>
      </c>
      <c r="D150" s="150" t="s">
        <v>204</v>
      </c>
      <c r="E150" s="151" t="s">
        <v>610</v>
      </c>
      <c r="F150" s="152" t="s">
        <v>611</v>
      </c>
      <c r="G150" s="153" t="s">
        <v>300</v>
      </c>
      <c r="H150" s="154">
        <v>65</v>
      </c>
      <c r="I150" s="155"/>
      <c r="J150" s="156">
        <f t="shared" si="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479</v>
      </c>
      <c r="AT150" s="162" t="s">
        <v>204</v>
      </c>
      <c r="AU150" s="162" t="s">
        <v>84</v>
      </c>
      <c r="AY150" s="17" t="s">
        <v>202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84</v>
      </c>
      <c r="BK150" s="163">
        <f t="shared" si="9"/>
        <v>0</v>
      </c>
      <c r="BL150" s="17" t="s">
        <v>479</v>
      </c>
      <c r="BM150" s="162" t="s">
        <v>983</v>
      </c>
    </row>
    <row r="151" spans="1:65" s="2" customFormat="1" ht="14.45" customHeight="1">
      <c r="A151" s="32"/>
      <c r="B151" s="149"/>
      <c r="C151" s="181" t="s">
        <v>279</v>
      </c>
      <c r="D151" s="181" t="s">
        <v>273</v>
      </c>
      <c r="E151" s="182" t="s">
        <v>613</v>
      </c>
      <c r="F151" s="183" t="s">
        <v>614</v>
      </c>
      <c r="G151" s="184" t="s">
        <v>300</v>
      </c>
      <c r="H151" s="185">
        <v>65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39</v>
      </c>
      <c r="O151" s="58"/>
      <c r="P151" s="160">
        <f t="shared" si="1"/>
        <v>0</v>
      </c>
      <c r="Q151" s="160">
        <v>4.8000000000000001E-4</v>
      </c>
      <c r="R151" s="160">
        <f t="shared" si="2"/>
        <v>3.1200000000000002E-2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547</v>
      </c>
      <c r="AT151" s="162" t="s">
        <v>273</v>
      </c>
      <c r="AU151" s="162" t="s">
        <v>84</v>
      </c>
      <c r="AY151" s="17" t="s">
        <v>202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84</v>
      </c>
      <c r="BK151" s="163">
        <f t="shared" si="9"/>
        <v>0</v>
      </c>
      <c r="BL151" s="17" t="s">
        <v>547</v>
      </c>
      <c r="BM151" s="162" t="s">
        <v>984</v>
      </c>
    </row>
    <row r="152" spans="1:65" s="2" customFormat="1" ht="14.45" customHeight="1">
      <c r="A152" s="32"/>
      <c r="B152" s="149"/>
      <c r="C152" s="150" t="s">
        <v>283</v>
      </c>
      <c r="D152" s="150" t="s">
        <v>204</v>
      </c>
      <c r="E152" s="151" t="s">
        <v>616</v>
      </c>
      <c r="F152" s="152" t="s">
        <v>617</v>
      </c>
      <c r="G152" s="153" t="s">
        <v>618</v>
      </c>
      <c r="H152" s="154">
        <v>8</v>
      </c>
      <c r="I152" s="155"/>
      <c r="J152" s="156">
        <f t="shared" si="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479</v>
      </c>
      <c r="AT152" s="162" t="s">
        <v>204</v>
      </c>
      <c r="AU152" s="162" t="s">
        <v>84</v>
      </c>
      <c r="AY152" s="17" t="s">
        <v>202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84</v>
      </c>
      <c r="BK152" s="163">
        <f t="shared" si="9"/>
        <v>0</v>
      </c>
      <c r="BL152" s="17" t="s">
        <v>479</v>
      </c>
      <c r="BM152" s="162" t="s">
        <v>985</v>
      </c>
    </row>
    <row r="153" spans="1:65" s="13" customFormat="1" ht="22.5">
      <c r="B153" s="164"/>
      <c r="D153" s="165" t="s">
        <v>210</v>
      </c>
      <c r="E153" s="166" t="s">
        <v>1</v>
      </c>
      <c r="F153" s="167" t="s">
        <v>620</v>
      </c>
      <c r="H153" s="168">
        <v>8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210</v>
      </c>
      <c r="AU153" s="166" t="s">
        <v>84</v>
      </c>
      <c r="AV153" s="13" t="s">
        <v>84</v>
      </c>
      <c r="AW153" s="13" t="s">
        <v>30</v>
      </c>
      <c r="AX153" s="13" t="s">
        <v>80</v>
      </c>
      <c r="AY153" s="166" t="s">
        <v>202</v>
      </c>
    </row>
    <row r="154" spans="1:65" s="12" customFormat="1" ht="22.9" customHeight="1">
      <c r="B154" s="136"/>
      <c r="D154" s="137" t="s">
        <v>72</v>
      </c>
      <c r="E154" s="147" t="s">
        <v>621</v>
      </c>
      <c r="F154" s="147" t="s">
        <v>622</v>
      </c>
      <c r="I154" s="139"/>
      <c r="J154" s="148">
        <f>BK154</f>
        <v>0</v>
      </c>
      <c r="L154" s="136"/>
      <c r="M154" s="141"/>
      <c r="N154" s="142"/>
      <c r="O154" s="142"/>
      <c r="P154" s="143">
        <f>SUM(P155:P163)</f>
        <v>0</v>
      </c>
      <c r="Q154" s="142"/>
      <c r="R154" s="143">
        <f>SUM(R155:R163)</f>
        <v>2.6</v>
      </c>
      <c r="S154" s="142"/>
      <c r="T154" s="144">
        <f>SUM(T155:T163)</f>
        <v>0</v>
      </c>
      <c r="AR154" s="137" t="s">
        <v>216</v>
      </c>
      <c r="AT154" s="145" t="s">
        <v>72</v>
      </c>
      <c r="AU154" s="145" t="s">
        <v>80</v>
      </c>
      <c r="AY154" s="137" t="s">
        <v>202</v>
      </c>
      <c r="BK154" s="146">
        <f>SUM(BK155:BK163)</f>
        <v>0</v>
      </c>
    </row>
    <row r="155" spans="1:65" s="2" customFormat="1" ht="24.2" customHeight="1">
      <c r="A155" s="32"/>
      <c r="B155" s="149"/>
      <c r="C155" s="150" t="s">
        <v>287</v>
      </c>
      <c r="D155" s="150" t="s">
        <v>204</v>
      </c>
      <c r="E155" s="151" t="s">
        <v>623</v>
      </c>
      <c r="F155" s="152" t="s">
        <v>624</v>
      </c>
      <c r="G155" s="153" t="s">
        <v>625</v>
      </c>
      <c r="H155" s="154">
        <v>0.05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479</v>
      </c>
      <c r="AT155" s="162" t="s">
        <v>204</v>
      </c>
      <c r="AU155" s="162" t="s">
        <v>84</v>
      </c>
      <c r="AY155" s="17" t="s">
        <v>202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84</v>
      </c>
      <c r="BK155" s="163">
        <f>ROUND(I155*H155,2)</f>
        <v>0</v>
      </c>
      <c r="BL155" s="17" t="s">
        <v>479</v>
      </c>
      <c r="BM155" s="162" t="s">
        <v>986</v>
      </c>
    </row>
    <row r="156" spans="1:65" s="2" customFormat="1" ht="24.2" customHeight="1">
      <c r="A156" s="32"/>
      <c r="B156" s="149"/>
      <c r="C156" s="150" t="s">
        <v>292</v>
      </c>
      <c r="D156" s="150" t="s">
        <v>204</v>
      </c>
      <c r="E156" s="151" t="s">
        <v>627</v>
      </c>
      <c r="F156" s="152" t="s">
        <v>628</v>
      </c>
      <c r="G156" s="153" t="s">
        <v>219</v>
      </c>
      <c r="H156" s="154">
        <v>14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39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479</v>
      </c>
      <c r="AT156" s="162" t="s">
        <v>204</v>
      </c>
      <c r="AU156" s="162" t="s">
        <v>84</v>
      </c>
      <c r="AY156" s="17" t="s">
        <v>202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84</v>
      </c>
      <c r="BK156" s="163">
        <f>ROUND(I156*H156,2)</f>
        <v>0</v>
      </c>
      <c r="BL156" s="17" t="s">
        <v>479</v>
      </c>
      <c r="BM156" s="162" t="s">
        <v>987</v>
      </c>
    </row>
    <row r="157" spans="1:65" s="2" customFormat="1" ht="24.2" customHeight="1">
      <c r="A157" s="32"/>
      <c r="B157" s="149"/>
      <c r="C157" s="150" t="s">
        <v>7</v>
      </c>
      <c r="D157" s="150" t="s">
        <v>204</v>
      </c>
      <c r="E157" s="151" t="s">
        <v>630</v>
      </c>
      <c r="F157" s="152" t="s">
        <v>631</v>
      </c>
      <c r="G157" s="153" t="s">
        <v>300</v>
      </c>
      <c r="H157" s="154">
        <v>50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39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479</v>
      </c>
      <c r="AT157" s="162" t="s">
        <v>204</v>
      </c>
      <c r="AU157" s="162" t="s">
        <v>84</v>
      </c>
      <c r="AY157" s="17" t="s">
        <v>202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84</v>
      </c>
      <c r="BK157" s="163">
        <f>ROUND(I157*H157,2)</f>
        <v>0</v>
      </c>
      <c r="BL157" s="17" t="s">
        <v>479</v>
      </c>
      <c r="BM157" s="162" t="s">
        <v>988</v>
      </c>
    </row>
    <row r="158" spans="1:65" s="2" customFormat="1" ht="24.2" customHeight="1">
      <c r="A158" s="32"/>
      <c r="B158" s="149"/>
      <c r="C158" s="150" t="s">
        <v>302</v>
      </c>
      <c r="D158" s="150" t="s">
        <v>204</v>
      </c>
      <c r="E158" s="151" t="s">
        <v>633</v>
      </c>
      <c r="F158" s="152" t="s">
        <v>634</v>
      </c>
      <c r="G158" s="153" t="s">
        <v>300</v>
      </c>
      <c r="H158" s="154">
        <v>50</v>
      </c>
      <c r="I158" s="155"/>
      <c r="J158" s="156">
        <f>ROUND(I158*H158,2)</f>
        <v>0</v>
      </c>
      <c r="K158" s="157"/>
      <c r="L158" s="33"/>
      <c r="M158" s="158" t="s">
        <v>1</v>
      </c>
      <c r="N158" s="159" t="s">
        <v>39</v>
      </c>
      <c r="O158" s="58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479</v>
      </c>
      <c r="AT158" s="162" t="s">
        <v>204</v>
      </c>
      <c r="AU158" s="162" t="s">
        <v>84</v>
      </c>
      <c r="AY158" s="17" t="s">
        <v>202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84</v>
      </c>
      <c r="BK158" s="163">
        <f>ROUND(I158*H158,2)</f>
        <v>0</v>
      </c>
      <c r="BL158" s="17" t="s">
        <v>479</v>
      </c>
      <c r="BM158" s="162" t="s">
        <v>989</v>
      </c>
    </row>
    <row r="159" spans="1:65" s="2" customFormat="1" ht="14.45" customHeight="1">
      <c r="A159" s="32"/>
      <c r="B159" s="149"/>
      <c r="C159" s="181" t="s">
        <v>306</v>
      </c>
      <c r="D159" s="181" t="s">
        <v>273</v>
      </c>
      <c r="E159" s="182" t="s">
        <v>636</v>
      </c>
      <c r="F159" s="183" t="s">
        <v>637</v>
      </c>
      <c r="G159" s="184" t="s">
        <v>255</v>
      </c>
      <c r="H159" s="185">
        <v>2.6</v>
      </c>
      <c r="I159" s="186"/>
      <c r="J159" s="187">
        <f>ROUND(I159*H159,2)</f>
        <v>0</v>
      </c>
      <c r="K159" s="188"/>
      <c r="L159" s="189"/>
      <c r="M159" s="190" t="s">
        <v>1</v>
      </c>
      <c r="N159" s="191" t="s">
        <v>39</v>
      </c>
      <c r="O159" s="58"/>
      <c r="P159" s="160">
        <f>O159*H159</f>
        <v>0</v>
      </c>
      <c r="Q159" s="160">
        <v>1</v>
      </c>
      <c r="R159" s="160">
        <f>Q159*H159</f>
        <v>2.6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547</v>
      </c>
      <c r="AT159" s="162" t="s">
        <v>273</v>
      </c>
      <c r="AU159" s="162" t="s">
        <v>84</v>
      </c>
      <c r="AY159" s="17" t="s">
        <v>202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84</v>
      </c>
      <c r="BK159" s="163">
        <f>ROUND(I159*H159,2)</f>
        <v>0</v>
      </c>
      <c r="BL159" s="17" t="s">
        <v>547</v>
      </c>
      <c r="BM159" s="162" t="s">
        <v>990</v>
      </c>
    </row>
    <row r="160" spans="1:65" s="13" customFormat="1" ht="11.25">
      <c r="B160" s="164"/>
      <c r="D160" s="165" t="s">
        <v>210</v>
      </c>
      <c r="E160" s="166" t="s">
        <v>1</v>
      </c>
      <c r="F160" s="167" t="s">
        <v>991</v>
      </c>
      <c r="H160" s="168">
        <v>2.6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210</v>
      </c>
      <c r="AU160" s="166" t="s">
        <v>84</v>
      </c>
      <c r="AV160" s="13" t="s">
        <v>84</v>
      </c>
      <c r="AW160" s="13" t="s">
        <v>30</v>
      </c>
      <c r="AX160" s="13" t="s">
        <v>80</v>
      </c>
      <c r="AY160" s="166" t="s">
        <v>202</v>
      </c>
    </row>
    <row r="161" spans="1:65" s="2" customFormat="1" ht="24.2" customHeight="1">
      <c r="A161" s="32"/>
      <c r="B161" s="149"/>
      <c r="C161" s="150" t="s">
        <v>311</v>
      </c>
      <c r="D161" s="150" t="s">
        <v>204</v>
      </c>
      <c r="E161" s="151" t="s">
        <v>640</v>
      </c>
      <c r="F161" s="152" t="s">
        <v>641</v>
      </c>
      <c r="G161" s="153" t="s">
        <v>300</v>
      </c>
      <c r="H161" s="154">
        <v>50</v>
      </c>
      <c r="I161" s="155"/>
      <c r="J161" s="156">
        <f>ROUND(I161*H161,2)</f>
        <v>0</v>
      </c>
      <c r="K161" s="157"/>
      <c r="L161" s="33"/>
      <c r="M161" s="158" t="s">
        <v>1</v>
      </c>
      <c r="N161" s="159" t="s">
        <v>39</v>
      </c>
      <c r="O161" s="58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479</v>
      </c>
      <c r="AT161" s="162" t="s">
        <v>204</v>
      </c>
      <c r="AU161" s="162" t="s">
        <v>84</v>
      </c>
      <c r="AY161" s="17" t="s">
        <v>202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7" t="s">
        <v>84</v>
      </c>
      <c r="BK161" s="163">
        <f>ROUND(I161*H161,2)</f>
        <v>0</v>
      </c>
      <c r="BL161" s="17" t="s">
        <v>479</v>
      </c>
      <c r="BM161" s="162" t="s">
        <v>992</v>
      </c>
    </row>
    <row r="162" spans="1:65" s="2" customFormat="1" ht="14.45" customHeight="1">
      <c r="A162" s="32"/>
      <c r="B162" s="149"/>
      <c r="C162" s="181" t="s">
        <v>315</v>
      </c>
      <c r="D162" s="181" t="s">
        <v>273</v>
      </c>
      <c r="E162" s="182" t="s">
        <v>643</v>
      </c>
      <c r="F162" s="183" t="s">
        <v>644</v>
      </c>
      <c r="G162" s="184" t="s">
        <v>273</v>
      </c>
      <c r="H162" s="185">
        <v>50</v>
      </c>
      <c r="I162" s="186"/>
      <c r="J162" s="187">
        <f>ROUND(I162*H162,2)</f>
        <v>0</v>
      </c>
      <c r="K162" s="188"/>
      <c r="L162" s="189"/>
      <c r="M162" s="190" t="s">
        <v>1</v>
      </c>
      <c r="N162" s="191" t="s">
        <v>39</v>
      </c>
      <c r="O162" s="58"/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547</v>
      </c>
      <c r="AT162" s="162" t="s">
        <v>273</v>
      </c>
      <c r="AU162" s="162" t="s">
        <v>84</v>
      </c>
      <c r="AY162" s="17" t="s">
        <v>202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84</v>
      </c>
      <c r="BK162" s="163">
        <f>ROUND(I162*H162,2)</f>
        <v>0</v>
      </c>
      <c r="BL162" s="17" t="s">
        <v>547</v>
      </c>
      <c r="BM162" s="162" t="s">
        <v>993</v>
      </c>
    </row>
    <row r="163" spans="1:65" s="2" customFormat="1" ht="24.2" customHeight="1">
      <c r="A163" s="32"/>
      <c r="B163" s="149"/>
      <c r="C163" s="150" t="s">
        <v>319</v>
      </c>
      <c r="D163" s="150" t="s">
        <v>204</v>
      </c>
      <c r="E163" s="151" t="s">
        <v>646</v>
      </c>
      <c r="F163" s="152" t="s">
        <v>647</v>
      </c>
      <c r="G163" s="153" t="s">
        <v>207</v>
      </c>
      <c r="H163" s="154">
        <v>17.5</v>
      </c>
      <c r="I163" s="155"/>
      <c r="J163" s="156">
        <f>ROUND(I163*H163,2)</f>
        <v>0</v>
      </c>
      <c r="K163" s="157"/>
      <c r="L163" s="33"/>
      <c r="M163" s="192" t="s">
        <v>1</v>
      </c>
      <c r="N163" s="193" t="s">
        <v>39</v>
      </c>
      <c r="O163" s="194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479</v>
      </c>
      <c r="AT163" s="162" t="s">
        <v>204</v>
      </c>
      <c r="AU163" s="162" t="s">
        <v>84</v>
      </c>
      <c r="AY163" s="17" t="s">
        <v>202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7" t="s">
        <v>84</v>
      </c>
      <c r="BK163" s="163">
        <f>ROUND(I163*H163,2)</f>
        <v>0</v>
      </c>
      <c r="BL163" s="17" t="s">
        <v>479</v>
      </c>
      <c r="BM163" s="162" t="s">
        <v>994</v>
      </c>
    </row>
    <row r="164" spans="1:65" s="2" customFormat="1" ht="6.95" customHeight="1">
      <c r="A164" s="32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3"/>
      <c r="M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</sheetData>
  <autoFilter ref="C127:K163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6"/>
  <sheetViews>
    <sheetView showGridLines="0" topLeftCell="A110" workbookViewId="0">
      <selection activeCell="AA140" sqref="AA14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81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2" customFormat="1" ht="12" customHeight="1">
      <c r="A8" s="32"/>
      <c r="B8" s="33"/>
      <c r="C8" s="32"/>
      <c r="D8" s="27" t="s">
        <v>174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24.75" customHeight="1">
      <c r="A9" s="32"/>
      <c r="B9" s="33"/>
      <c r="C9" s="32"/>
      <c r="D9" s="32"/>
      <c r="E9" s="241" t="s">
        <v>175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'Rekapitulácia stavby'!AN8</f>
        <v>1. 8. 2020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20</v>
      </c>
      <c r="F15" s="32"/>
      <c r="G15" s="32"/>
      <c r="H15" s="32"/>
      <c r="I15" s="27" t="s">
        <v>25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24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2" t="str">
        <f>'Rekapitulácia stavby'!E14</f>
        <v>Vyplň údaj</v>
      </c>
      <c r="F18" s="219"/>
      <c r="G18" s="219"/>
      <c r="H18" s="219"/>
      <c r="I18" s="27" t="s">
        <v>25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24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176</v>
      </c>
      <c r="F21" s="32"/>
      <c r="G21" s="32"/>
      <c r="H21" s="32"/>
      <c r="I21" s="2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29</v>
      </c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4" t="s">
        <v>1</v>
      </c>
      <c r="F27" s="224"/>
      <c r="G27" s="224"/>
      <c r="H27" s="224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33</v>
      </c>
      <c r="E30" s="32"/>
      <c r="F30" s="32"/>
      <c r="G30" s="32"/>
      <c r="H30" s="32"/>
      <c r="I30" s="32"/>
      <c r="J30" s="71">
        <f>ROUND(J122,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37</v>
      </c>
      <c r="E33" s="27" t="s">
        <v>38</v>
      </c>
      <c r="F33" s="104">
        <f>ROUND((SUM(BE122:BE175)),  2)</f>
        <v>0</v>
      </c>
      <c r="G33" s="32"/>
      <c r="H33" s="32"/>
      <c r="I33" s="105">
        <v>0.2</v>
      </c>
      <c r="J33" s="104">
        <f>ROUND(((SUM(BE122:BE175))*I33),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39</v>
      </c>
      <c r="F34" s="104">
        <f>ROUND((SUM(BF122:BF175)),  2)</f>
        <v>0</v>
      </c>
      <c r="G34" s="32"/>
      <c r="H34" s="32"/>
      <c r="I34" s="105">
        <v>0.2</v>
      </c>
      <c r="J34" s="104">
        <f>ROUND(((SUM(BF122:BF175))*I34),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40</v>
      </c>
      <c r="F35" s="104">
        <f>ROUND((SUM(BG122:BG175)),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41</v>
      </c>
      <c r="F36" s="104">
        <f>ROUND((SUM(BH122:BH175)),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42</v>
      </c>
      <c r="F37" s="104">
        <f>ROUND((SUM(BI122:BI175)),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43</v>
      </c>
      <c r="E39" s="60"/>
      <c r="F39" s="60"/>
      <c r="G39" s="108" t="s">
        <v>44</v>
      </c>
      <c r="H39" s="109" t="s">
        <v>45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174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24.75" customHeight="1">
      <c r="A87" s="32"/>
      <c r="B87" s="33"/>
      <c r="C87" s="32"/>
      <c r="D87" s="32"/>
      <c r="E87" s="241" t="str">
        <f>E9</f>
        <v>SO-01 - Výmena nepriepustných povrchov za priepustné povrchy s vododozádržnou funkciou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>Mesto Nemšová</v>
      </c>
      <c r="G89" s="32"/>
      <c r="H89" s="32"/>
      <c r="I89" s="27" t="s">
        <v>21</v>
      </c>
      <c r="J89" s="55" t="str">
        <f>IF(J12="","",J12)</f>
        <v>1. 8. 2020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>Mesto Nemšová</v>
      </c>
      <c r="G91" s="32"/>
      <c r="H91" s="32"/>
      <c r="I91" s="27" t="s">
        <v>28</v>
      </c>
      <c r="J91" s="30" t="str">
        <f>E21</f>
        <v>Ing. Pavol Pólya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>Bc. Róbert Malec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178</v>
      </c>
      <c r="D94" s="106"/>
      <c r="E94" s="106"/>
      <c r="F94" s="106"/>
      <c r="G94" s="106"/>
      <c r="H94" s="106"/>
      <c r="I94" s="106"/>
      <c r="J94" s="115" t="s">
        <v>179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180</v>
      </c>
      <c r="D96" s="32"/>
      <c r="E96" s="32"/>
      <c r="F96" s="32"/>
      <c r="G96" s="32"/>
      <c r="H96" s="32"/>
      <c r="I96" s="32"/>
      <c r="J96" s="71">
        <f>J122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181</v>
      </c>
    </row>
    <row r="97" spans="1:31" s="9" customFormat="1" ht="24.95" customHeight="1">
      <c r="B97" s="117"/>
      <c r="D97" s="118" t="s">
        <v>182</v>
      </c>
      <c r="E97" s="119"/>
      <c r="F97" s="119"/>
      <c r="G97" s="119"/>
      <c r="H97" s="119"/>
      <c r="I97" s="119"/>
      <c r="J97" s="120">
        <f>J123</f>
        <v>0</v>
      </c>
      <c r="L97" s="117"/>
    </row>
    <row r="98" spans="1:31" s="10" customFormat="1" ht="19.899999999999999" customHeight="1">
      <c r="B98" s="121"/>
      <c r="D98" s="122" t="s">
        <v>183</v>
      </c>
      <c r="E98" s="123"/>
      <c r="F98" s="123"/>
      <c r="G98" s="123"/>
      <c r="H98" s="123"/>
      <c r="I98" s="123"/>
      <c r="J98" s="124">
        <f>J124</f>
        <v>0</v>
      </c>
      <c r="L98" s="121"/>
    </row>
    <row r="99" spans="1:31" s="10" customFormat="1" ht="19.899999999999999" customHeight="1">
      <c r="B99" s="121"/>
      <c r="D99" s="122" t="s">
        <v>184</v>
      </c>
      <c r="E99" s="123"/>
      <c r="F99" s="123"/>
      <c r="G99" s="123"/>
      <c r="H99" s="123"/>
      <c r="I99" s="123"/>
      <c r="J99" s="124">
        <f>J149</f>
        <v>0</v>
      </c>
      <c r="L99" s="121"/>
    </row>
    <row r="100" spans="1:31" s="10" customFormat="1" ht="19.899999999999999" customHeight="1">
      <c r="B100" s="121"/>
      <c r="D100" s="122" t="s">
        <v>185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31" s="10" customFormat="1" ht="19.899999999999999" customHeight="1">
      <c r="B101" s="121"/>
      <c r="D101" s="122" t="s">
        <v>186</v>
      </c>
      <c r="E101" s="123"/>
      <c r="F101" s="123"/>
      <c r="G101" s="123"/>
      <c r="H101" s="123"/>
      <c r="I101" s="123"/>
      <c r="J101" s="124">
        <f>J161</f>
        <v>0</v>
      </c>
      <c r="L101" s="121"/>
    </row>
    <row r="102" spans="1:31" s="10" customFormat="1" ht="19.899999999999999" customHeight="1">
      <c r="B102" s="121"/>
      <c r="D102" s="122" t="s">
        <v>187</v>
      </c>
      <c r="E102" s="123"/>
      <c r="F102" s="123"/>
      <c r="G102" s="123"/>
      <c r="H102" s="123"/>
      <c r="I102" s="123"/>
      <c r="J102" s="124">
        <f>J174</f>
        <v>0</v>
      </c>
      <c r="L102" s="121"/>
    </row>
    <row r="103" spans="1:31" s="2" customFormat="1" ht="21.75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6.95" customHeight="1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6.95" customHeight="1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4.95" customHeight="1">
      <c r="A109" s="32"/>
      <c r="B109" s="33"/>
      <c r="C109" s="21" t="s">
        <v>188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>
      <c r="A111" s="32"/>
      <c r="B111" s="33"/>
      <c r="C111" s="27" t="s">
        <v>15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>
      <c r="A112" s="32"/>
      <c r="B112" s="33"/>
      <c r="C112" s="32"/>
      <c r="D112" s="32"/>
      <c r="E112" s="259" t="str">
        <f>E7</f>
        <v>Vodozádržné opatrenia v meste Nemšová - ZŠ Janka Palu 2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174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24.75" customHeight="1">
      <c r="A114" s="32"/>
      <c r="B114" s="33"/>
      <c r="C114" s="32"/>
      <c r="D114" s="32"/>
      <c r="E114" s="241" t="str">
        <f>E9</f>
        <v>SO-01 - Výmena nepriepustných povrchov za priepustné povrchy s vododozádržnou funkciou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F12</f>
        <v>Mesto Nemšová</v>
      </c>
      <c r="G116" s="32"/>
      <c r="H116" s="32"/>
      <c r="I116" s="27" t="s">
        <v>21</v>
      </c>
      <c r="J116" s="55" t="str">
        <f>IF(J12="","",J12)</f>
        <v>1. 8. 2020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23</v>
      </c>
      <c r="D118" s="32"/>
      <c r="E118" s="32"/>
      <c r="F118" s="25" t="str">
        <f>E15</f>
        <v>Mesto Nemšová</v>
      </c>
      <c r="G118" s="32"/>
      <c r="H118" s="32"/>
      <c r="I118" s="27" t="s">
        <v>28</v>
      </c>
      <c r="J118" s="30" t="str">
        <f>E21</f>
        <v>Ing. Pavol Pólya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 t="str">
        <f>IF(E18="","",E18)</f>
        <v>Vyplň údaj</v>
      </c>
      <c r="G119" s="32"/>
      <c r="H119" s="32"/>
      <c r="I119" s="27" t="s">
        <v>31</v>
      </c>
      <c r="J119" s="30" t="str">
        <f>E24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189</v>
      </c>
      <c r="D121" s="128" t="s">
        <v>58</v>
      </c>
      <c r="E121" s="128" t="s">
        <v>54</v>
      </c>
      <c r="F121" s="128" t="s">
        <v>55</v>
      </c>
      <c r="G121" s="128" t="s">
        <v>190</v>
      </c>
      <c r="H121" s="128" t="s">
        <v>191</v>
      </c>
      <c r="I121" s="128" t="s">
        <v>192</v>
      </c>
      <c r="J121" s="129" t="s">
        <v>179</v>
      </c>
      <c r="K121" s="130" t="s">
        <v>193</v>
      </c>
      <c r="L121" s="131"/>
      <c r="M121" s="62" t="s">
        <v>1</v>
      </c>
      <c r="N121" s="63" t="s">
        <v>37</v>
      </c>
      <c r="O121" s="63" t="s">
        <v>194</v>
      </c>
      <c r="P121" s="63" t="s">
        <v>195</v>
      </c>
      <c r="Q121" s="63" t="s">
        <v>196</v>
      </c>
      <c r="R121" s="63" t="s">
        <v>197</v>
      </c>
      <c r="S121" s="63" t="s">
        <v>198</v>
      </c>
      <c r="T121" s="64" t="s">
        <v>199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180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</f>
        <v>0</v>
      </c>
      <c r="Q122" s="66"/>
      <c r="R122" s="133">
        <f>R123</f>
        <v>1215.6229440000002</v>
      </c>
      <c r="S122" s="66"/>
      <c r="T122" s="134">
        <f>T123</f>
        <v>449.37374999999997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181</v>
      </c>
      <c r="BK122" s="135">
        <f>BK123</f>
        <v>0</v>
      </c>
    </row>
    <row r="123" spans="1:65" s="12" customFormat="1" ht="25.9" customHeight="1">
      <c r="B123" s="136"/>
      <c r="D123" s="137" t="s">
        <v>72</v>
      </c>
      <c r="E123" s="138" t="s">
        <v>200</v>
      </c>
      <c r="F123" s="138" t="s">
        <v>201</v>
      </c>
      <c r="I123" s="139"/>
      <c r="J123" s="140">
        <f>BK123</f>
        <v>0</v>
      </c>
      <c r="L123" s="136"/>
      <c r="M123" s="141"/>
      <c r="N123" s="142"/>
      <c r="O123" s="142"/>
      <c r="P123" s="143">
        <f>P124+P149+P153+P161+P174</f>
        <v>0</v>
      </c>
      <c r="Q123" s="142"/>
      <c r="R123" s="143">
        <f>R124+R149+R153+R161+R174</f>
        <v>1215.6229440000002</v>
      </c>
      <c r="S123" s="142"/>
      <c r="T123" s="144">
        <f>T124+T149+T153+T161+T174</f>
        <v>449.37374999999997</v>
      </c>
      <c r="AR123" s="137" t="s">
        <v>80</v>
      </c>
      <c r="AT123" s="145" t="s">
        <v>72</v>
      </c>
      <c r="AU123" s="145" t="s">
        <v>73</v>
      </c>
      <c r="AY123" s="137" t="s">
        <v>202</v>
      </c>
      <c r="BK123" s="146">
        <f>BK124+BK149+BK153+BK161+BK174</f>
        <v>0</v>
      </c>
    </row>
    <row r="124" spans="1:65" s="12" customFormat="1" ht="22.9" customHeight="1">
      <c r="B124" s="136"/>
      <c r="D124" s="137" t="s">
        <v>72</v>
      </c>
      <c r="E124" s="147" t="s">
        <v>80</v>
      </c>
      <c r="F124" s="147" t="s">
        <v>203</v>
      </c>
      <c r="I124" s="139"/>
      <c r="J124" s="148">
        <f>BK124</f>
        <v>0</v>
      </c>
      <c r="L124" s="136"/>
      <c r="M124" s="141"/>
      <c r="N124" s="142"/>
      <c r="O124" s="142"/>
      <c r="P124" s="143">
        <f>SUM(P125:P148)</f>
        <v>0</v>
      </c>
      <c r="Q124" s="142"/>
      <c r="R124" s="143">
        <f>SUM(R125:R148)</f>
        <v>0</v>
      </c>
      <c r="S124" s="142"/>
      <c r="T124" s="144">
        <f>SUM(T125:T148)</f>
        <v>449.37374999999997</v>
      </c>
      <c r="AR124" s="137" t="s">
        <v>80</v>
      </c>
      <c r="AT124" s="145" t="s">
        <v>72</v>
      </c>
      <c r="AU124" s="145" t="s">
        <v>80</v>
      </c>
      <c r="AY124" s="137" t="s">
        <v>202</v>
      </c>
      <c r="BK124" s="146">
        <f>SUM(BK125:BK148)</f>
        <v>0</v>
      </c>
    </row>
    <row r="125" spans="1:65" s="2" customFormat="1" ht="24.2" customHeight="1">
      <c r="A125" s="32"/>
      <c r="B125" s="149"/>
      <c r="C125" s="150" t="s">
        <v>80</v>
      </c>
      <c r="D125" s="150" t="s">
        <v>204</v>
      </c>
      <c r="E125" s="151" t="s">
        <v>205</v>
      </c>
      <c r="F125" s="152" t="s">
        <v>206</v>
      </c>
      <c r="G125" s="153" t="s">
        <v>207</v>
      </c>
      <c r="H125" s="154">
        <v>1391.25</v>
      </c>
      <c r="I125" s="155"/>
      <c r="J125" s="156">
        <f>ROUND(I125*H125,2)</f>
        <v>0</v>
      </c>
      <c r="K125" s="157"/>
      <c r="L125" s="33"/>
      <c r="M125" s="158" t="s">
        <v>1</v>
      </c>
      <c r="N125" s="159" t="s">
        <v>39</v>
      </c>
      <c r="O125" s="58"/>
      <c r="P125" s="160">
        <f>O125*H125</f>
        <v>0</v>
      </c>
      <c r="Q125" s="160">
        <v>0</v>
      </c>
      <c r="R125" s="160">
        <f>Q125*H125</f>
        <v>0</v>
      </c>
      <c r="S125" s="160">
        <v>9.8000000000000004E-2</v>
      </c>
      <c r="T125" s="161">
        <f>S125*H125</f>
        <v>136.3425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2" t="s">
        <v>208</v>
      </c>
      <c r="AT125" s="162" t="s">
        <v>204</v>
      </c>
      <c r="AU125" s="162" t="s">
        <v>84</v>
      </c>
      <c r="AY125" s="17" t="s">
        <v>202</v>
      </c>
      <c r="BE125" s="163">
        <f>IF(N125="základná",J125,0)</f>
        <v>0</v>
      </c>
      <c r="BF125" s="163">
        <f>IF(N125="znížená",J125,0)</f>
        <v>0</v>
      </c>
      <c r="BG125" s="163">
        <f>IF(N125="zákl. prenesená",J125,0)</f>
        <v>0</v>
      </c>
      <c r="BH125" s="163">
        <f>IF(N125="zníž. prenesená",J125,0)</f>
        <v>0</v>
      </c>
      <c r="BI125" s="163">
        <f>IF(N125="nulová",J125,0)</f>
        <v>0</v>
      </c>
      <c r="BJ125" s="17" t="s">
        <v>84</v>
      </c>
      <c r="BK125" s="163">
        <f>ROUND(I125*H125,2)</f>
        <v>0</v>
      </c>
      <c r="BL125" s="17" t="s">
        <v>208</v>
      </c>
      <c r="BM125" s="162" t="s">
        <v>209</v>
      </c>
    </row>
    <row r="126" spans="1:65" s="13" customFormat="1" ht="11.25">
      <c r="B126" s="164"/>
      <c r="D126" s="165" t="s">
        <v>210</v>
      </c>
      <c r="E126" s="166" t="s">
        <v>1</v>
      </c>
      <c r="F126" s="167" t="s">
        <v>211</v>
      </c>
      <c r="H126" s="168">
        <v>1391.25</v>
      </c>
      <c r="I126" s="169"/>
      <c r="L126" s="164"/>
      <c r="M126" s="170"/>
      <c r="N126" s="171"/>
      <c r="O126" s="171"/>
      <c r="P126" s="171"/>
      <c r="Q126" s="171"/>
      <c r="R126" s="171"/>
      <c r="S126" s="171"/>
      <c r="T126" s="172"/>
      <c r="AT126" s="166" t="s">
        <v>210</v>
      </c>
      <c r="AU126" s="166" t="s">
        <v>84</v>
      </c>
      <c r="AV126" s="13" t="s">
        <v>84</v>
      </c>
      <c r="AW126" s="13" t="s">
        <v>30</v>
      </c>
      <c r="AX126" s="13" t="s">
        <v>73</v>
      </c>
      <c r="AY126" s="166" t="s">
        <v>202</v>
      </c>
    </row>
    <row r="127" spans="1:65" s="14" customFormat="1" ht="11.25">
      <c r="B127" s="173"/>
      <c r="D127" s="165" t="s">
        <v>210</v>
      </c>
      <c r="E127" s="174" t="s">
        <v>1</v>
      </c>
      <c r="F127" s="175" t="s">
        <v>212</v>
      </c>
      <c r="H127" s="176">
        <v>1391.25</v>
      </c>
      <c r="I127" s="177"/>
      <c r="L127" s="173"/>
      <c r="M127" s="178"/>
      <c r="N127" s="179"/>
      <c r="O127" s="179"/>
      <c r="P127" s="179"/>
      <c r="Q127" s="179"/>
      <c r="R127" s="179"/>
      <c r="S127" s="179"/>
      <c r="T127" s="180"/>
      <c r="AT127" s="174" t="s">
        <v>210</v>
      </c>
      <c r="AU127" s="174" t="s">
        <v>84</v>
      </c>
      <c r="AV127" s="14" t="s">
        <v>208</v>
      </c>
      <c r="AW127" s="14" t="s">
        <v>30</v>
      </c>
      <c r="AX127" s="14" t="s">
        <v>80</v>
      </c>
      <c r="AY127" s="174" t="s">
        <v>202</v>
      </c>
    </row>
    <row r="128" spans="1:65" s="2" customFormat="1" ht="24.2" customHeight="1">
      <c r="A128" s="32"/>
      <c r="B128" s="149"/>
      <c r="C128" s="150" t="s">
        <v>84</v>
      </c>
      <c r="D128" s="150" t="s">
        <v>204</v>
      </c>
      <c r="E128" s="151" t="s">
        <v>213</v>
      </c>
      <c r="F128" s="152" t="s">
        <v>214</v>
      </c>
      <c r="G128" s="153" t="s">
        <v>207</v>
      </c>
      <c r="H128" s="154">
        <v>1391.25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39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0.22500000000000001</v>
      </c>
      <c r="T128" s="161">
        <f>S128*H128</f>
        <v>313.03125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208</v>
      </c>
      <c r="AT128" s="162" t="s">
        <v>204</v>
      </c>
      <c r="AU128" s="162" t="s">
        <v>84</v>
      </c>
      <c r="AY128" s="17" t="s">
        <v>202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84</v>
      </c>
      <c r="BK128" s="163">
        <f>ROUND(I128*H128,2)</f>
        <v>0</v>
      </c>
      <c r="BL128" s="17" t="s">
        <v>208</v>
      </c>
      <c r="BM128" s="162" t="s">
        <v>215</v>
      </c>
    </row>
    <row r="129" spans="1:65" s="2" customFormat="1" ht="24.2" customHeight="1">
      <c r="A129" s="32"/>
      <c r="B129" s="149"/>
      <c r="C129" s="150" t="s">
        <v>216</v>
      </c>
      <c r="D129" s="150" t="s">
        <v>204</v>
      </c>
      <c r="E129" s="151" t="s">
        <v>217</v>
      </c>
      <c r="F129" s="152" t="s">
        <v>218</v>
      </c>
      <c r="G129" s="153" t="s">
        <v>219</v>
      </c>
      <c r="H129" s="154">
        <v>278.25</v>
      </c>
      <c r="I129" s="155"/>
      <c r="J129" s="156">
        <f>ROUND(I129*H129,2)</f>
        <v>0</v>
      </c>
      <c r="K129" s="157"/>
      <c r="L129" s="33"/>
      <c r="M129" s="158" t="s">
        <v>1</v>
      </c>
      <c r="N129" s="159" t="s">
        <v>39</v>
      </c>
      <c r="O129" s="58"/>
      <c r="P129" s="160">
        <f>O129*H129</f>
        <v>0</v>
      </c>
      <c r="Q129" s="160">
        <v>0</v>
      </c>
      <c r="R129" s="160">
        <f>Q129*H129</f>
        <v>0</v>
      </c>
      <c r="S129" s="160">
        <v>0</v>
      </c>
      <c r="T129" s="16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208</v>
      </c>
      <c r="AT129" s="162" t="s">
        <v>204</v>
      </c>
      <c r="AU129" s="162" t="s">
        <v>84</v>
      </c>
      <c r="AY129" s="17" t="s">
        <v>202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84</v>
      </c>
      <c r="BK129" s="163">
        <f>ROUND(I129*H129,2)</f>
        <v>0</v>
      </c>
      <c r="BL129" s="17" t="s">
        <v>208</v>
      </c>
      <c r="BM129" s="162" t="s">
        <v>220</v>
      </c>
    </row>
    <row r="130" spans="1:65" s="13" customFormat="1" ht="11.25">
      <c r="B130" s="164"/>
      <c r="D130" s="165" t="s">
        <v>210</v>
      </c>
      <c r="E130" s="166" t="s">
        <v>1</v>
      </c>
      <c r="F130" s="167" t="s">
        <v>221</v>
      </c>
      <c r="H130" s="168">
        <v>278.25</v>
      </c>
      <c r="I130" s="169"/>
      <c r="L130" s="164"/>
      <c r="M130" s="170"/>
      <c r="N130" s="171"/>
      <c r="O130" s="171"/>
      <c r="P130" s="171"/>
      <c r="Q130" s="171"/>
      <c r="R130" s="171"/>
      <c r="S130" s="171"/>
      <c r="T130" s="172"/>
      <c r="AT130" s="166" t="s">
        <v>210</v>
      </c>
      <c r="AU130" s="166" t="s">
        <v>84</v>
      </c>
      <c r="AV130" s="13" t="s">
        <v>84</v>
      </c>
      <c r="AW130" s="13" t="s">
        <v>30</v>
      </c>
      <c r="AX130" s="13" t="s">
        <v>73</v>
      </c>
      <c r="AY130" s="166" t="s">
        <v>202</v>
      </c>
    </row>
    <row r="131" spans="1:65" s="14" customFormat="1" ht="11.25">
      <c r="B131" s="173"/>
      <c r="D131" s="165" t="s">
        <v>210</v>
      </c>
      <c r="E131" s="174" t="s">
        <v>1</v>
      </c>
      <c r="F131" s="175" t="s">
        <v>212</v>
      </c>
      <c r="H131" s="176">
        <v>278.25</v>
      </c>
      <c r="I131" s="177"/>
      <c r="L131" s="173"/>
      <c r="M131" s="178"/>
      <c r="N131" s="179"/>
      <c r="O131" s="179"/>
      <c r="P131" s="179"/>
      <c r="Q131" s="179"/>
      <c r="R131" s="179"/>
      <c r="S131" s="179"/>
      <c r="T131" s="180"/>
      <c r="AT131" s="174" t="s">
        <v>210</v>
      </c>
      <c r="AU131" s="174" t="s">
        <v>84</v>
      </c>
      <c r="AV131" s="14" t="s">
        <v>208</v>
      </c>
      <c r="AW131" s="14" t="s">
        <v>30</v>
      </c>
      <c r="AX131" s="14" t="s">
        <v>80</v>
      </c>
      <c r="AY131" s="174" t="s">
        <v>202</v>
      </c>
    </row>
    <row r="132" spans="1:65" s="2" customFormat="1" ht="24.2" customHeight="1">
      <c r="A132" s="32"/>
      <c r="B132" s="149"/>
      <c r="C132" s="150" t="s">
        <v>208</v>
      </c>
      <c r="D132" s="150" t="s">
        <v>204</v>
      </c>
      <c r="E132" s="151" t="s">
        <v>222</v>
      </c>
      <c r="F132" s="152" t="s">
        <v>223</v>
      </c>
      <c r="G132" s="153" t="s">
        <v>219</v>
      </c>
      <c r="H132" s="154">
        <v>278.25</v>
      </c>
      <c r="I132" s="155"/>
      <c r="J132" s="156">
        <f>ROUND(I132*H132,2)</f>
        <v>0</v>
      </c>
      <c r="K132" s="157"/>
      <c r="L132" s="33"/>
      <c r="M132" s="158" t="s">
        <v>1</v>
      </c>
      <c r="N132" s="159" t="s">
        <v>39</v>
      </c>
      <c r="O132" s="58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7" t="s">
        <v>84</v>
      </c>
      <c r="BK132" s="163">
        <f>ROUND(I132*H132,2)</f>
        <v>0</v>
      </c>
      <c r="BL132" s="17" t="s">
        <v>208</v>
      </c>
      <c r="BM132" s="162" t="s">
        <v>224</v>
      </c>
    </row>
    <row r="133" spans="1:65" s="2" customFormat="1" ht="24.2" customHeight="1">
      <c r="A133" s="32"/>
      <c r="B133" s="149"/>
      <c r="C133" s="150" t="s">
        <v>225</v>
      </c>
      <c r="D133" s="150" t="s">
        <v>204</v>
      </c>
      <c r="E133" s="151" t="s">
        <v>226</v>
      </c>
      <c r="F133" s="152" t="s">
        <v>227</v>
      </c>
      <c r="G133" s="153" t="s">
        <v>219</v>
      </c>
      <c r="H133" s="154">
        <v>45.76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39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84</v>
      </c>
      <c r="BK133" s="163">
        <f>ROUND(I133*H133,2)</f>
        <v>0</v>
      </c>
      <c r="BL133" s="17" t="s">
        <v>208</v>
      </c>
      <c r="BM133" s="162" t="s">
        <v>228</v>
      </c>
    </row>
    <row r="134" spans="1:65" s="13" customFormat="1" ht="11.25">
      <c r="B134" s="164"/>
      <c r="D134" s="165" t="s">
        <v>210</v>
      </c>
      <c r="E134" s="166" t="s">
        <v>1</v>
      </c>
      <c r="F134" s="167" t="s">
        <v>229</v>
      </c>
      <c r="H134" s="168">
        <v>45.76</v>
      </c>
      <c r="I134" s="169"/>
      <c r="L134" s="164"/>
      <c r="M134" s="170"/>
      <c r="N134" s="171"/>
      <c r="O134" s="171"/>
      <c r="P134" s="171"/>
      <c r="Q134" s="171"/>
      <c r="R134" s="171"/>
      <c r="S134" s="171"/>
      <c r="T134" s="172"/>
      <c r="AT134" s="166" t="s">
        <v>210</v>
      </c>
      <c r="AU134" s="166" t="s">
        <v>84</v>
      </c>
      <c r="AV134" s="13" t="s">
        <v>84</v>
      </c>
      <c r="AW134" s="13" t="s">
        <v>30</v>
      </c>
      <c r="AX134" s="13" t="s">
        <v>73</v>
      </c>
      <c r="AY134" s="166" t="s">
        <v>202</v>
      </c>
    </row>
    <row r="135" spans="1:65" s="14" customFormat="1" ht="11.25">
      <c r="B135" s="173"/>
      <c r="D135" s="165" t="s">
        <v>210</v>
      </c>
      <c r="E135" s="174" t="s">
        <v>1</v>
      </c>
      <c r="F135" s="175" t="s">
        <v>212</v>
      </c>
      <c r="H135" s="176">
        <v>45.76</v>
      </c>
      <c r="I135" s="177"/>
      <c r="L135" s="173"/>
      <c r="M135" s="178"/>
      <c r="N135" s="179"/>
      <c r="O135" s="179"/>
      <c r="P135" s="179"/>
      <c r="Q135" s="179"/>
      <c r="R135" s="179"/>
      <c r="S135" s="179"/>
      <c r="T135" s="180"/>
      <c r="AT135" s="174" t="s">
        <v>210</v>
      </c>
      <c r="AU135" s="174" t="s">
        <v>84</v>
      </c>
      <c r="AV135" s="14" t="s">
        <v>208</v>
      </c>
      <c r="AW135" s="14" t="s">
        <v>30</v>
      </c>
      <c r="AX135" s="14" t="s">
        <v>80</v>
      </c>
      <c r="AY135" s="174" t="s">
        <v>202</v>
      </c>
    </row>
    <row r="136" spans="1:65" s="2" customFormat="1" ht="24.2" customHeight="1">
      <c r="A136" s="32"/>
      <c r="B136" s="149"/>
      <c r="C136" s="150" t="s">
        <v>230</v>
      </c>
      <c r="D136" s="150" t="s">
        <v>204</v>
      </c>
      <c r="E136" s="151" t="s">
        <v>231</v>
      </c>
      <c r="F136" s="152" t="s">
        <v>232</v>
      </c>
      <c r="G136" s="153" t="s">
        <v>219</v>
      </c>
      <c r="H136" s="154">
        <v>232.49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208</v>
      </c>
      <c r="BM136" s="162" t="s">
        <v>233</v>
      </c>
    </row>
    <row r="137" spans="1:65" s="13" customFormat="1" ht="11.25">
      <c r="B137" s="164"/>
      <c r="D137" s="165" t="s">
        <v>210</v>
      </c>
      <c r="E137" s="166" t="s">
        <v>1</v>
      </c>
      <c r="F137" s="167" t="s">
        <v>234</v>
      </c>
      <c r="H137" s="168">
        <v>232.49</v>
      </c>
      <c r="I137" s="169"/>
      <c r="L137" s="164"/>
      <c r="M137" s="170"/>
      <c r="N137" s="171"/>
      <c r="O137" s="171"/>
      <c r="P137" s="171"/>
      <c r="Q137" s="171"/>
      <c r="R137" s="171"/>
      <c r="S137" s="171"/>
      <c r="T137" s="172"/>
      <c r="AT137" s="166" t="s">
        <v>210</v>
      </c>
      <c r="AU137" s="166" t="s">
        <v>84</v>
      </c>
      <c r="AV137" s="13" t="s">
        <v>84</v>
      </c>
      <c r="AW137" s="13" t="s">
        <v>30</v>
      </c>
      <c r="AX137" s="13" t="s">
        <v>73</v>
      </c>
      <c r="AY137" s="166" t="s">
        <v>202</v>
      </c>
    </row>
    <row r="138" spans="1:65" s="14" customFormat="1" ht="11.25">
      <c r="B138" s="173"/>
      <c r="D138" s="165" t="s">
        <v>210</v>
      </c>
      <c r="E138" s="174" t="s">
        <v>1</v>
      </c>
      <c r="F138" s="175" t="s">
        <v>212</v>
      </c>
      <c r="H138" s="176">
        <v>232.49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210</v>
      </c>
      <c r="AU138" s="174" t="s">
        <v>84</v>
      </c>
      <c r="AV138" s="14" t="s">
        <v>208</v>
      </c>
      <c r="AW138" s="14" t="s">
        <v>30</v>
      </c>
      <c r="AX138" s="14" t="s">
        <v>80</v>
      </c>
      <c r="AY138" s="174" t="s">
        <v>202</v>
      </c>
    </row>
    <row r="139" spans="1:65" s="2" customFormat="1" ht="24.2" customHeight="1">
      <c r="A139" s="32"/>
      <c r="B139" s="149"/>
      <c r="C139" s="150" t="s">
        <v>235</v>
      </c>
      <c r="D139" s="150" t="s">
        <v>204</v>
      </c>
      <c r="E139" s="151" t="s">
        <v>236</v>
      </c>
      <c r="F139" s="152" t="s">
        <v>237</v>
      </c>
      <c r="G139" s="153" t="s">
        <v>219</v>
      </c>
      <c r="H139" s="154">
        <v>232.49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39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84</v>
      </c>
      <c r="BK139" s="163">
        <f>ROUND(I139*H139,2)</f>
        <v>0</v>
      </c>
      <c r="BL139" s="17" t="s">
        <v>208</v>
      </c>
      <c r="BM139" s="162" t="s">
        <v>238</v>
      </c>
    </row>
    <row r="140" spans="1:65" s="2" customFormat="1" ht="37.9" customHeight="1">
      <c r="A140" s="32"/>
      <c r="B140" s="149"/>
      <c r="C140" s="150" t="s">
        <v>239</v>
      </c>
      <c r="D140" s="150" t="s">
        <v>204</v>
      </c>
      <c r="E140" s="151" t="s">
        <v>240</v>
      </c>
      <c r="F140" s="152" t="s">
        <v>241</v>
      </c>
      <c r="G140" s="153" t="s">
        <v>219</v>
      </c>
      <c r="H140" s="154">
        <v>232.49</v>
      </c>
      <c r="I140" s="155"/>
      <c r="J140" s="156">
        <f>ROUND(I140*H140,2)</f>
        <v>0</v>
      </c>
      <c r="K140" s="157"/>
      <c r="L140" s="33"/>
      <c r="M140" s="158" t="s">
        <v>1</v>
      </c>
      <c r="N140" s="159" t="s">
        <v>39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84</v>
      </c>
      <c r="BK140" s="163">
        <f>ROUND(I140*H140,2)</f>
        <v>0</v>
      </c>
      <c r="BL140" s="17" t="s">
        <v>208</v>
      </c>
      <c r="BM140" s="162" t="s">
        <v>242</v>
      </c>
    </row>
    <row r="141" spans="1:65" s="2" customFormat="1" ht="37.9" customHeight="1">
      <c r="A141" s="32"/>
      <c r="B141" s="149"/>
      <c r="C141" s="150" t="s">
        <v>243</v>
      </c>
      <c r="D141" s="150" t="s">
        <v>204</v>
      </c>
      <c r="E141" s="151" t="s">
        <v>244</v>
      </c>
      <c r="F141" s="152" t="s">
        <v>245</v>
      </c>
      <c r="G141" s="153" t="s">
        <v>219</v>
      </c>
      <c r="H141" s="154">
        <v>1162.45</v>
      </c>
      <c r="I141" s="155"/>
      <c r="J141" s="156">
        <f>ROUND(I141*H141,2)</f>
        <v>0</v>
      </c>
      <c r="K141" s="157"/>
      <c r="L141" s="33"/>
      <c r="M141" s="158" t="s">
        <v>1</v>
      </c>
      <c r="N141" s="159" t="s">
        <v>39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208</v>
      </c>
      <c r="AT141" s="162" t="s">
        <v>204</v>
      </c>
      <c r="AU141" s="162" t="s">
        <v>84</v>
      </c>
      <c r="AY141" s="17" t="s">
        <v>202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7" t="s">
        <v>84</v>
      </c>
      <c r="BK141" s="163">
        <f>ROUND(I141*H141,2)</f>
        <v>0</v>
      </c>
      <c r="BL141" s="17" t="s">
        <v>208</v>
      </c>
      <c r="BM141" s="162" t="s">
        <v>246</v>
      </c>
    </row>
    <row r="142" spans="1:65" s="13" customFormat="1" ht="11.25">
      <c r="B142" s="164"/>
      <c r="D142" s="165" t="s">
        <v>210</v>
      </c>
      <c r="F142" s="167" t="s">
        <v>247</v>
      </c>
      <c r="H142" s="168">
        <v>1162.45</v>
      </c>
      <c r="I142" s="169"/>
      <c r="L142" s="164"/>
      <c r="M142" s="170"/>
      <c r="N142" s="171"/>
      <c r="O142" s="171"/>
      <c r="P142" s="171"/>
      <c r="Q142" s="171"/>
      <c r="R142" s="171"/>
      <c r="S142" s="171"/>
      <c r="T142" s="172"/>
      <c r="AT142" s="166" t="s">
        <v>210</v>
      </c>
      <c r="AU142" s="166" t="s">
        <v>84</v>
      </c>
      <c r="AV142" s="13" t="s">
        <v>84</v>
      </c>
      <c r="AW142" s="13" t="s">
        <v>3</v>
      </c>
      <c r="AX142" s="13" t="s">
        <v>80</v>
      </c>
      <c r="AY142" s="166" t="s">
        <v>202</v>
      </c>
    </row>
    <row r="143" spans="1:65" s="2" customFormat="1" ht="14.45" customHeight="1">
      <c r="A143" s="32"/>
      <c r="B143" s="149"/>
      <c r="C143" s="150" t="s">
        <v>248</v>
      </c>
      <c r="D143" s="150" t="s">
        <v>204</v>
      </c>
      <c r="E143" s="151" t="s">
        <v>249</v>
      </c>
      <c r="F143" s="152" t="s">
        <v>250</v>
      </c>
      <c r="G143" s="153" t="s">
        <v>219</v>
      </c>
      <c r="H143" s="154">
        <v>232.49</v>
      </c>
      <c r="I143" s="155"/>
      <c r="J143" s="156">
        <f>ROUND(I143*H143,2)</f>
        <v>0</v>
      </c>
      <c r="K143" s="157"/>
      <c r="L143" s="33"/>
      <c r="M143" s="158" t="s">
        <v>1</v>
      </c>
      <c r="N143" s="159" t="s">
        <v>39</v>
      </c>
      <c r="O143" s="58"/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208</v>
      </c>
      <c r="AT143" s="162" t="s">
        <v>204</v>
      </c>
      <c r="AU143" s="162" t="s">
        <v>84</v>
      </c>
      <c r="AY143" s="17" t="s">
        <v>202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84</v>
      </c>
      <c r="BK143" s="163">
        <f>ROUND(I143*H143,2)</f>
        <v>0</v>
      </c>
      <c r="BL143" s="17" t="s">
        <v>208</v>
      </c>
      <c r="BM143" s="162" t="s">
        <v>251</v>
      </c>
    </row>
    <row r="144" spans="1:65" s="2" customFormat="1" ht="24.2" customHeight="1">
      <c r="A144" s="32"/>
      <c r="B144" s="149"/>
      <c r="C144" s="150" t="s">
        <v>252</v>
      </c>
      <c r="D144" s="150" t="s">
        <v>204</v>
      </c>
      <c r="E144" s="151" t="s">
        <v>253</v>
      </c>
      <c r="F144" s="152" t="s">
        <v>254</v>
      </c>
      <c r="G144" s="153" t="s">
        <v>255</v>
      </c>
      <c r="H144" s="154">
        <v>411.50700000000001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39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208</v>
      </c>
      <c r="AT144" s="162" t="s">
        <v>204</v>
      </c>
      <c r="AU144" s="162" t="s">
        <v>84</v>
      </c>
      <c r="AY144" s="17" t="s">
        <v>202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84</v>
      </c>
      <c r="BK144" s="163">
        <f>ROUND(I144*H144,2)</f>
        <v>0</v>
      </c>
      <c r="BL144" s="17" t="s">
        <v>208</v>
      </c>
      <c r="BM144" s="162" t="s">
        <v>256</v>
      </c>
    </row>
    <row r="145" spans="1:65" s="13" customFormat="1" ht="11.25">
      <c r="B145" s="164"/>
      <c r="D145" s="165" t="s">
        <v>210</v>
      </c>
      <c r="F145" s="167" t="s">
        <v>257</v>
      </c>
      <c r="H145" s="168">
        <v>411.50700000000001</v>
      </c>
      <c r="I145" s="169"/>
      <c r="L145" s="164"/>
      <c r="M145" s="170"/>
      <c r="N145" s="171"/>
      <c r="O145" s="171"/>
      <c r="P145" s="171"/>
      <c r="Q145" s="171"/>
      <c r="R145" s="171"/>
      <c r="S145" s="171"/>
      <c r="T145" s="172"/>
      <c r="AT145" s="166" t="s">
        <v>210</v>
      </c>
      <c r="AU145" s="166" t="s">
        <v>84</v>
      </c>
      <c r="AV145" s="13" t="s">
        <v>84</v>
      </c>
      <c r="AW145" s="13" t="s">
        <v>3</v>
      </c>
      <c r="AX145" s="13" t="s">
        <v>80</v>
      </c>
      <c r="AY145" s="166" t="s">
        <v>202</v>
      </c>
    </row>
    <row r="146" spans="1:65" s="2" customFormat="1" ht="24.2" customHeight="1">
      <c r="A146" s="32"/>
      <c r="B146" s="149"/>
      <c r="C146" s="150" t="s">
        <v>258</v>
      </c>
      <c r="D146" s="150" t="s">
        <v>204</v>
      </c>
      <c r="E146" s="151" t="s">
        <v>259</v>
      </c>
      <c r="F146" s="152" t="s">
        <v>260</v>
      </c>
      <c r="G146" s="153" t="s">
        <v>207</v>
      </c>
      <c r="H146" s="154">
        <v>1297.8</v>
      </c>
      <c r="I146" s="155"/>
      <c r="J146" s="156">
        <f>ROUND(I146*H146,2)</f>
        <v>0</v>
      </c>
      <c r="K146" s="157"/>
      <c r="L146" s="33"/>
      <c r="M146" s="158" t="s">
        <v>1</v>
      </c>
      <c r="N146" s="159" t="s">
        <v>39</v>
      </c>
      <c r="O146" s="58"/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84</v>
      </c>
      <c r="AY146" s="17" t="s">
        <v>202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7" t="s">
        <v>84</v>
      </c>
      <c r="BK146" s="163">
        <f>ROUND(I146*H146,2)</f>
        <v>0</v>
      </c>
      <c r="BL146" s="17" t="s">
        <v>208</v>
      </c>
      <c r="BM146" s="162" t="s">
        <v>261</v>
      </c>
    </row>
    <row r="147" spans="1:65" s="13" customFormat="1" ht="11.25">
      <c r="B147" s="164"/>
      <c r="D147" s="165" t="s">
        <v>210</v>
      </c>
      <c r="E147" s="166" t="s">
        <v>1</v>
      </c>
      <c r="F147" s="167" t="s">
        <v>262</v>
      </c>
      <c r="H147" s="168">
        <v>1297.8</v>
      </c>
      <c r="I147" s="169"/>
      <c r="L147" s="164"/>
      <c r="M147" s="170"/>
      <c r="N147" s="171"/>
      <c r="O147" s="171"/>
      <c r="P147" s="171"/>
      <c r="Q147" s="171"/>
      <c r="R147" s="171"/>
      <c r="S147" s="171"/>
      <c r="T147" s="172"/>
      <c r="AT147" s="166" t="s">
        <v>210</v>
      </c>
      <c r="AU147" s="166" t="s">
        <v>84</v>
      </c>
      <c r="AV147" s="13" t="s">
        <v>84</v>
      </c>
      <c r="AW147" s="13" t="s">
        <v>30</v>
      </c>
      <c r="AX147" s="13" t="s">
        <v>73</v>
      </c>
      <c r="AY147" s="166" t="s">
        <v>202</v>
      </c>
    </row>
    <row r="148" spans="1:65" s="14" customFormat="1" ht="11.25">
      <c r="B148" s="173"/>
      <c r="D148" s="165" t="s">
        <v>210</v>
      </c>
      <c r="E148" s="174" t="s">
        <v>1</v>
      </c>
      <c r="F148" s="175" t="s">
        <v>212</v>
      </c>
      <c r="H148" s="176">
        <v>1297.8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210</v>
      </c>
      <c r="AU148" s="174" t="s">
        <v>84</v>
      </c>
      <c r="AV148" s="14" t="s">
        <v>208</v>
      </c>
      <c r="AW148" s="14" t="s">
        <v>30</v>
      </c>
      <c r="AX148" s="14" t="s">
        <v>80</v>
      </c>
      <c r="AY148" s="174" t="s">
        <v>202</v>
      </c>
    </row>
    <row r="149" spans="1:65" s="12" customFormat="1" ht="22.9" customHeight="1">
      <c r="B149" s="136"/>
      <c r="D149" s="137" t="s">
        <v>72</v>
      </c>
      <c r="E149" s="147" t="s">
        <v>208</v>
      </c>
      <c r="F149" s="147" t="s">
        <v>263</v>
      </c>
      <c r="I149" s="139"/>
      <c r="J149" s="148">
        <f>BK149</f>
        <v>0</v>
      </c>
      <c r="L149" s="136"/>
      <c r="M149" s="141"/>
      <c r="N149" s="142"/>
      <c r="O149" s="142"/>
      <c r="P149" s="143">
        <f>SUM(P150:P152)</f>
        <v>0</v>
      </c>
      <c r="Q149" s="142"/>
      <c r="R149" s="143">
        <f>SUM(R150:R152)</f>
        <v>10.590199999999999</v>
      </c>
      <c r="S149" s="142"/>
      <c r="T149" s="144">
        <f>SUM(T150:T152)</f>
        <v>0</v>
      </c>
      <c r="AR149" s="137" t="s">
        <v>80</v>
      </c>
      <c r="AT149" s="145" t="s">
        <v>72</v>
      </c>
      <c r="AU149" s="145" t="s">
        <v>80</v>
      </c>
      <c r="AY149" s="137" t="s">
        <v>202</v>
      </c>
      <c r="BK149" s="146">
        <f>SUM(BK150:BK152)</f>
        <v>0</v>
      </c>
    </row>
    <row r="150" spans="1:65" s="2" customFormat="1" ht="24.2" customHeight="1">
      <c r="A150" s="32"/>
      <c r="B150" s="149"/>
      <c r="C150" s="150" t="s">
        <v>264</v>
      </c>
      <c r="D150" s="150" t="s">
        <v>204</v>
      </c>
      <c r="E150" s="151" t="s">
        <v>265</v>
      </c>
      <c r="F150" s="152" t="s">
        <v>266</v>
      </c>
      <c r="G150" s="153" t="s">
        <v>207</v>
      </c>
      <c r="H150" s="154">
        <v>47.5</v>
      </c>
      <c r="I150" s="155"/>
      <c r="J150" s="156">
        <f>ROUND(I150*H150,2)</f>
        <v>0</v>
      </c>
      <c r="K150" s="157"/>
      <c r="L150" s="33"/>
      <c r="M150" s="158" t="s">
        <v>1</v>
      </c>
      <c r="N150" s="159" t="s">
        <v>39</v>
      </c>
      <c r="O150" s="58"/>
      <c r="P150" s="160">
        <f>O150*H150</f>
        <v>0</v>
      </c>
      <c r="Q150" s="160">
        <v>0.16192000000000001</v>
      </c>
      <c r="R150" s="160">
        <f>Q150*H150</f>
        <v>7.6912000000000003</v>
      </c>
      <c r="S150" s="160">
        <v>0</v>
      </c>
      <c r="T150" s="16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84</v>
      </c>
      <c r="AY150" s="17" t="s">
        <v>202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7" t="s">
        <v>84</v>
      </c>
      <c r="BK150" s="163">
        <f>ROUND(I150*H150,2)</f>
        <v>0</v>
      </c>
      <c r="BL150" s="17" t="s">
        <v>208</v>
      </c>
      <c r="BM150" s="162" t="s">
        <v>267</v>
      </c>
    </row>
    <row r="151" spans="1:65" s="2" customFormat="1" ht="14.45" customHeight="1">
      <c r="A151" s="32"/>
      <c r="B151" s="149"/>
      <c r="C151" s="150" t="s">
        <v>268</v>
      </c>
      <c r="D151" s="150" t="s">
        <v>204</v>
      </c>
      <c r="E151" s="151" t="s">
        <v>269</v>
      </c>
      <c r="F151" s="152" t="s">
        <v>270</v>
      </c>
      <c r="G151" s="153" t="s">
        <v>207</v>
      </c>
      <c r="H151" s="154">
        <v>47.5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39</v>
      </c>
      <c r="O151" s="58"/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208</v>
      </c>
      <c r="AT151" s="162" t="s">
        <v>204</v>
      </c>
      <c r="AU151" s="162" t="s">
        <v>84</v>
      </c>
      <c r="AY151" s="17" t="s">
        <v>202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7" t="s">
        <v>84</v>
      </c>
      <c r="BK151" s="163">
        <f>ROUND(I151*H151,2)</f>
        <v>0</v>
      </c>
      <c r="BL151" s="17" t="s">
        <v>208</v>
      </c>
      <c r="BM151" s="162" t="s">
        <v>271</v>
      </c>
    </row>
    <row r="152" spans="1:65" s="2" customFormat="1" ht="24.2" customHeight="1">
      <c r="A152" s="32"/>
      <c r="B152" s="149"/>
      <c r="C152" s="181" t="s">
        <v>272</v>
      </c>
      <c r="D152" s="181" t="s">
        <v>273</v>
      </c>
      <c r="E152" s="182" t="s">
        <v>274</v>
      </c>
      <c r="F152" s="183" t="s">
        <v>275</v>
      </c>
      <c r="G152" s="184" t="s">
        <v>276</v>
      </c>
      <c r="H152" s="185">
        <v>223</v>
      </c>
      <c r="I152" s="186"/>
      <c r="J152" s="187">
        <f>ROUND(I152*H152,2)</f>
        <v>0</v>
      </c>
      <c r="K152" s="188"/>
      <c r="L152" s="189"/>
      <c r="M152" s="190" t="s">
        <v>1</v>
      </c>
      <c r="N152" s="191" t="s">
        <v>39</v>
      </c>
      <c r="O152" s="58"/>
      <c r="P152" s="160">
        <f>O152*H152</f>
        <v>0</v>
      </c>
      <c r="Q152" s="160">
        <v>1.2999999999999999E-2</v>
      </c>
      <c r="R152" s="160">
        <f>Q152*H152</f>
        <v>2.899</v>
      </c>
      <c r="S152" s="160">
        <v>0</v>
      </c>
      <c r="T152" s="16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239</v>
      </c>
      <c r="AT152" s="162" t="s">
        <v>273</v>
      </c>
      <c r="AU152" s="162" t="s">
        <v>84</v>
      </c>
      <c r="AY152" s="17" t="s">
        <v>202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7" t="s">
        <v>84</v>
      </c>
      <c r="BK152" s="163">
        <f>ROUND(I152*H152,2)</f>
        <v>0</v>
      </c>
      <c r="BL152" s="17" t="s">
        <v>208</v>
      </c>
      <c r="BM152" s="162" t="s">
        <v>277</v>
      </c>
    </row>
    <row r="153" spans="1:65" s="12" customFormat="1" ht="22.9" customHeight="1">
      <c r="B153" s="136"/>
      <c r="D153" s="137" t="s">
        <v>72</v>
      </c>
      <c r="E153" s="147" t="s">
        <v>225</v>
      </c>
      <c r="F153" s="147" t="s">
        <v>278</v>
      </c>
      <c r="I153" s="139"/>
      <c r="J153" s="148">
        <f>BK153</f>
        <v>0</v>
      </c>
      <c r="L153" s="136"/>
      <c r="M153" s="141"/>
      <c r="N153" s="142"/>
      <c r="O153" s="142"/>
      <c r="P153" s="143">
        <f>SUM(P154:P160)</f>
        <v>0</v>
      </c>
      <c r="Q153" s="142"/>
      <c r="R153" s="143">
        <f>SUM(R154:R160)</f>
        <v>1104.2349840000002</v>
      </c>
      <c r="S153" s="142"/>
      <c r="T153" s="144">
        <f>SUM(T154:T160)</f>
        <v>0</v>
      </c>
      <c r="AR153" s="137" t="s">
        <v>80</v>
      </c>
      <c r="AT153" s="145" t="s">
        <v>72</v>
      </c>
      <c r="AU153" s="145" t="s">
        <v>80</v>
      </c>
      <c r="AY153" s="137" t="s">
        <v>202</v>
      </c>
      <c r="BK153" s="146">
        <f>SUM(BK154:BK160)</f>
        <v>0</v>
      </c>
    </row>
    <row r="154" spans="1:65" s="2" customFormat="1" ht="24.2" customHeight="1">
      <c r="A154" s="32"/>
      <c r="B154" s="149"/>
      <c r="C154" s="150" t="s">
        <v>279</v>
      </c>
      <c r="D154" s="150" t="s">
        <v>204</v>
      </c>
      <c r="E154" s="151" t="s">
        <v>280</v>
      </c>
      <c r="F154" s="152" t="s">
        <v>281</v>
      </c>
      <c r="G154" s="153" t="s">
        <v>207</v>
      </c>
      <c r="H154" s="154">
        <v>1297.8</v>
      </c>
      <c r="I154" s="155"/>
      <c r="J154" s="156">
        <f>ROUND(I154*H154,2)</f>
        <v>0</v>
      </c>
      <c r="K154" s="157"/>
      <c r="L154" s="33"/>
      <c r="M154" s="158" t="s">
        <v>1</v>
      </c>
      <c r="N154" s="159" t="s">
        <v>39</v>
      </c>
      <c r="O154" s="58"/>
      <c r="P154" s="160">
        <f>O154*H154</f>
        <v>0</v>
      </c>
      <c r="Q154" s="160">
        <v>0.27994000000000002</v>
      </c>
      <c r="R154" s="160">
        <f>Q154*H154</f>
        <v>363.30613199999999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208</v>
      </c>
      <c r="AT154" s="162" t="s">
        <v>204</v>
      </c>
      <c r="AU154" s="162" t="s">
        <v>84</v>
      </c>
      <c r="AY154" s="17" t="s">
        <v>202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7" t="s">
        <v>84</v>
      </c>
      <c r="BK154" s="163">
        <f>ROUND(I154*H154,2)</f>
        <v>0</v>
      </c>
      <c r="BL154" s="17" t="s">
        <v>208</v>
      </c>
      <c r="BM154" s="162" t="s">
        <v>282</v>
      </c>
    </row>
    <row r="155" spans="1:65" s="2" customFormat="1" ht="37.9" customHeight="1">
      <c r="A155" s="32"/>
      <c r="B155" s="149"/>
      <c r="C155" s="150" t="s">
        <v>283</v>
      </c>
      <c r="D155" s="150" t="s">
        <v>204</v>
      </c>
      <c r="E155" s="151" t="s">
        <v>284</v>
      </c>
      <c r="F155" s="152" t="s">
        <v>285</v>
      </c>
      <c r="G155" s="153" t="s">
        <v>207</v>
      </c>
      <c r="H155" s="154">
        <v>1297.8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>O155*H155</f>
        <v>0</v>
      </c>
      <c r="Q155" s="160">
        <v>0.36834</v>
      </c>
      <c r="R155" s="160">
        <f>Q155*H155</f>
        <v>478.03165200000001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208</v>
      </c>
      <c r="AT155" s="162" t="s">
        <v>204</v>
      </c>
      <c r="AU155" s="162" t="s">
        <v>84</v>
      </c>
      <c r="AY155" s="17" t="s">
        <v>202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84</v>
      </c>
      <c r="BK155" s="163">
        <f>ROUND(I155*H155,2)</f>
        <v>0</v>
      </c>
      <c r="BL155" s="17" t="s">
        <v>208</v>
      </c>
      <c r="BM155" s="162" t="s">
        <v>286</v>
      </c>
    </row>
    <row r="156" spans="1:65" s="2" customFormat="1" ht="62.65" customHeight="1">
      <c r="A156" s="32"/>
      <c r="B156" s="149"/>
      <c r="C156" s="150" t="s">
        <v>287</v>
      </c>
      <c r="D156" s="150" t="s">
        <v>204</v>
      </c>
      <c r="E156" s="151" t="s">
        <v>288</v>
      </c>
      <c r="F156" s="152" t="s">
        <v>289</v>
      </c>
      <c r="G156" s="153" t="s">
        <v>207</v>
      </c>
      <c r="H156" s="154">
        <v>1236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39</v>
      </c>
      <c r="O156" s="58"/>
      <c r="P156" s="160">
        <f>O156*H156</f>
        <v>0</v>
      </c>
      <c r="Q156" s="160">
        <v>7.4999999999999997E-2</v>
      </c>
      <c r="R156" s="160">
        <f>Q156*H156</f>
        <v>92.7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84</v>
      </c>
      <c r="AY156" s="17" t="s">
        <v>202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84</v>
      </c>
      <c r="BK156" s="163">
        <f>ROUND(I156*H156,2)</f>
        <v>0</v>
      </c>
      <c r="BL156" s="17" t="s">
        <v>208</v>
      </c>
      <c r="BM156" s="162" t="s">
        <v>290</v>
      </c>
    </row>
    <row r="157" spans="1:65" s="13" customFormat="1" ht="11.25">
      <c r="B157" s="164"/>
      <c r="D157" s="165" t="s">
        <v>210</v>
      </c>
      <c r="E157" s="166" t="s">
        <v>1</v>
      </c>
      <c r="F157" s="167" t="s">
        <v>291</v>
      </c>
      <c r="H157" s="168">
        <v>1236</v>
      </c>
      <c r="I157" s="169"/>
      <c r="L157" s="164"/>
      <c r="M157" s="170"/>
      <c r="N157" s="171"/>
      <c r="O157" s="171"/>
      <c r="P157" s="171"/>
      <c r="Q157" s="171"/>
      <c r="R157" s="171"/>
      <c r="S157" s="171"/>
      <c r="T157" s="172"/>
      <c r="AT157" s="166" t="s">
        <v>210</v>
      </c>
      <c r="AU157" s="166" t="s">
        <v>84</v>
      </c>
      <c r="AV157" s="13" t="s">
        <v>84</v>
      </c>
      <c r="AW157" s="13" t="s">
        <v>30</v>
      </c>
      <c r="AX157" s="13" t="s">
        <v>73</v>
      </c>
      <c r="AY157" s="166" t="s">
        <v>202</v>
      </c>
    </row>
    <row r="158" spans="1:65" s="14" customFormat="1" ht="11.25">
      <c r="B158" s="173"/>
      <c r="D158" s="165" t="s">
        <v>210</v>
      </c>
      <c r="E158" s="174" t="s">
        <v>1</v>
      </c>
      <c r="F158" s="175" t="s">
        <v>212</v>
      </c>
      <c r="H158" s="176">
        <v>1236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210</v>
      </c>
      <c r="AU158" s="174" t="s">
        <v>84</v>
      </c>
      <c r="AV158" s="14" t="s">
        <v>208</v>
      </c>
      <c r="AW158" s="14" t="s">
        <v>30</v>
      </c>
      <c r="AX158" s="14" t="s">
        <v>80</v>
      </c>
      <c r="AY158" s="174" t="s">
        <v>202</v>
      </c>
    </row>
    <row r="159" spans="1:65" s="2" customFormat="1" ht="37.9" customHeight="1">
      <c r="A159" s="32"/>
      <c r="B159" s="149"/>
      <c r="C159" s="181" t="s">
        <v>292</v>
      </c>
      <c r="D159" s="181" t="s">
        <v>273</v>
      </c>
      <c r="E159" s="182" t="s">
        <v>293</v>
      </c>
      <c r="F159" s="183" t="s">
        <v>294</v>
      </c>
      <c r="G159" s="184" t="s">
        <v>207</v>
      </c>
      <c r="H159" s="185">
        <v>1260.72</v>
      </c>
      <c r="I159" s="186"/>
      <c r="J159" s="187">
        <f>ROUND(I159*H159,2)</f>
        <v>0</v>
      </c>
      <c r="K159" s="188"/>
      <c r="L159" s="189"/>
      <c r="M159" s="190" t="s">
        <v>1</v>
      </c>
      <c r="N159" s="191" t="s">
        <v>39</v>
      </c>
      <c r="O159" s="58"/>
      <c r="P159" s="160">
        <f>O159*H159</f>
        <v>0</v>
      </c>
      <c r="Q159" s="160">
        <v>0.13500000000000001</v>
      </c>
      <c r="R159" s="160">
        <f>Q159*H159</f>
        <v>170.19720000000001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239</v>
      </c>
      <c r="AT159" s="162" t="s">
        <v>273</v>
      </c>
      <c r="AU159" s="162" t="s">
        <v>84</v>
      </c>
      <c r="AY159" s="17" t="s">
        <v>202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84</v>
      </c>
      <c r="BK159" s="163">
        <f>ROUND(I159*H159,2)</f>
        <v>0</v>
      </c>
      <c r="BL159" s="17" t="s">
        <v>208</v>
      </c>
      <c r="BM159" s="162" t="s">
        <v>295</v>
      </c>
    </row>
    <row r="160" spans="1:65" s="13" customFormat="1" ht="11.25">
      <c r="B160" s="164"/>
      <c r="D160" s="165" t="s">
        <v>210</v>
      </c>
      <c r="F160" s="167" t="s">
        <v>296</v>
      </c>
      <c r="H160" s="168">
        <v>1260.72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210</v>
      </c>
      <c r="AU160" s="166" t="s">
        <v>84</v>
      </c>
      <c r="AV160" s="13" t="s">
        <v>84</v>
      </c>
      <c r="AW160" s="13" t="s">
        <v>3</v>
      </c>
      <c r="AX160" s="13" t="s">
        <v>80</v>
      </c>
      <c r="AY160" s="166" t="s">
        <v>202</v>
      </c>
    </row>
    <row r="161" spans="1:65" s="12" customFormat="1" ht="22.9" customHeight="1">
      <c r="B161" s="136"/>
      <c r="D161" s="137" t="s">
        <v>72</v>
      </c>
      <c r="E161" s="147" t="s">
        <v>243</v>
      </c>
      <c r="F161" s="147" t="s">
        <v>297</v>
      </c>
      <c r="I161" s="139"/>
      <c r="J161" s="148">
        <f>BK161</f>
        <v>0</v>
      </c>
      <c r="L161" s="136"/>
      <c r="M161" s="141"/>
      <c r="N161" s="142"/>
      <c r="O161" s="142"/>
      <c r="P161" s="143">
        <f>SUM(P162:P173)</f>
        <v>0</v>
      </c>
      <c r="Q161" s="142"/>
      <c r="R161" s="143">
        <f>SUM(R162:R173)</f>
        <v>100.79776000000001</v>
      </c>
      <c r="S161" s="142"/>
      <c r="T161" s="144">
        <f>SUM(T162:T173)</f>
        <v>0</v>
      </c>
      <c r="AR161" s="137" t="s">
        <v>80</v>
      </c>
      <c r="AT161" s="145" t="s">
        <v>72</v>
      </c>
      <c r="AU161" s="145" t="s">
        <v>80</v>
      </c>
      <c r="AY161" s="137" t="s">
        <v>202</v>
      </c>
      <c r="BK161" s="146">
        <f>SUM(BK162:BK173)</f>
        <v>0</v>
      </c>
    </row>
    <row r="162" spans="1:65" s="2" customFormat="1" ht="37.9" customHeight="1">
      <c r="A162" s="32"/>
      <c r="B162" s="149"/>
      <c r="C162" s="150" t="s">
        <v>7</v>
      </c>
      <c r="D162" s="150" t="s">
        <v>204</v>
      </c>
      <c r="E162" s="151" t="s">
        <v>298</v>
      </c>
      <c r="F162" s="152" t="s">
        <v>299</v>
      </c>
      <c r="G162" s="153" t="s">
        <v>300</v>
      </c>
      <c r="H162" s="154">
        <v>832</v>
      </c>
      <c r="I162" s="155"/>
      <c r="J162" s="156">
        <f>ROUND(I162*H162,2)</f>
        <v>0</v>
      </c>
      <c r="K162" s="157"/>
      <c r="L162" s="33"/>
      <c r="M162" s="158" t="s">
        <v>1</v>
      </c>
      <c r="N162" s="159" t="s">
        <v>39</v>
      </c>
      <c r="O162" s="58"/>
      <c r="P162" s="160">
        <f>O162*H162</f>
        <v>0</v>
      </c>
      <c r="Q162" s="160">
        <v>9.7930000000000003E-2</v>
      </c>
      <c r="R162" s="160">
        <f>Q162*H162</f>
        <v>81.477760000000004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208</v>
      </c>
      <c r="AT162" s="162" t="s">
        <v>204</v>
      </c>
      <c r="AU162" s="162" t="s">
        <v>84</v>
      </c>
      <c r="AY162" s="17" t="s">
        <v>202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84</v>
      </c>
      <c r="BK162" s="163">
        <f>ROUND(I162*H162,2)</f>
        <v>0</v>
      </c>
      <c r="BL162" s="17" t="s">
        <v>208</v>
      </c>
      <c r="BM162" s="162" t="s">
        <v>301</v>
      </c>
    </row>
    <row r="163" spans="1:65" s="2" customFormat="1" ht="14.45" customHeight="1">
      <c r="A163" s="32"/>
      <c r="B163" s="149"/>
      <c r="C163" s="181" t="s">
        <v>302</v>
      </c>
      <c r="D163" s="181" t="s">
        <v>273</v>
      </c>
      <c r="E163" s="182" t="s">
        <v>303</v>
      </c>
      <c r="F163" s="183" t="s">
        <v>304</v>
      </c>
      <c r="G163" s="184" t="s">
        <v>276</v>
      </c>
      <c r="H163" s="185">
        <v>840</v>
      </c>
      <c r="I163" s="186"/>
      <c r="J163" s="187">
        <f>ROUND(I163*H163,2)</f>
        <v>0</v>
      </c>
      <c r="K163" s="188"/>
      <c r="L163" s="189"/>
      <c r="M163" s="190" t="s">
        <v>1</v>
      </c>
      <c r="N163" s="191" t="s">
        <v>39</v>
      </c>
      <c r="O163" s="58"/>
      <c r="P163" s="160">
        <f>O163*H163</f>
        <v>0</v>
      </c>
      <c r="Q163" s="160">
        <v>2.3E-2</v>
      </c>
      <c r="R163" s="160">
        <f>Q163*H163</f>
        <v>19.32</v>
      </c>
      <c r="S163" s="160">
        <v>0</v>
      </c>
      <c r="T163" s="161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239</v>
      </c>
      <c r="AT163" s="162" t="s">
        <v>273</v>
      </c>
      <c r="AU163" s="162" t="s">
        <v>84</v>
      </c>
      <c r="AY163" s="17" t="s">
        <v>202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7" t="s">
        <v>84</v>
      </c>
      <c r="BK163" s="163">
        <f>ROUND(I163*H163,2)</f>
        <v>0</v>
      </c>
      <c r="BL163" s="17" t="s">
        <v>208</v>
      </c>
      <c r="BM163" s="162" t="s">
        <v>305</v>
      </c>
    </row>
    <row r="164" spans="1:65" s="2" customFormat="1" ht="24.2" customHeight="1">
      <c r="A164" s="32"/>
      <c r="B164" s="149"/>
      <c r="C164" s="150" t="s">
        <v>306</v>
      </c>
      <c r="D164" s="150" t="s">
        <v>204</v>
      </c>
      <c r="E164" s="151" t="s">
        <v>307</v>
      </c>
      <c r="F164" s="152" t="s">
        <v>308</v>
      </c>
      <c r="G164" s="153" t="s">
        <v>300</v>
      </c>
      <c r="H164" s="154">
        <v>8</v>
      </c>
      <c r="I164" s="155"/>
      <c r="J164" s="156">
        <f>ROUND(I164*H164,2)</f>
        <v>0</v>
      </c>
      <c r="K164" s="157"/>
      <c r="L164" s="33"/>
      <c r="M164" s="158" t="s">
        <v>1</v>
      </c>
      <c r="N164" s="159" t="s">
        <v>39</v>
      </c>
      <c r="O164" s="58"/>
      <c r="P164" s="160">
        <f>O164*H164</f>
        <v>0</v>
      </c>
      <c r="Q164" s="160">
        <v>0</v>
      </c>
      <c r="R164" s="160">
        <f>Q164*H164</f>
        <v>0</v>
      </c>
      <c r="S164" s="160">
        <v>0</v>
      </c>
      <c r="T164" s="161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208</v>
      </c>
      <c r="AT164" s="162" t="s">
        <v>204</v>
      </c>
      <c r="AU164" s="162" t="s">
        <v>84</v>
      </c>
      <c r="AY164" s="17" t="s">
        <v>202</v>
      </c>
      <c r="BE164" s="163">
        <f>IF(N164="základná",J164,0)</f>
        <v>0</v>
      </c>
      <c r="BF164" s="163">
        <f>IF(N164="znížená",J164,0)</f>
        <v>0</v>
      </c>
      <c r="BG164" s="163">
        <f>IF(N164="zákl. prenesená",J164,0)</f>
        <v>0</v>
      </c>
      <c r="BH164" s="163">
        <f>IF(N164="zníž. prenesená",J164,0)</f>
        <v>0</v>
      </c>
      <c r="BI164" s="163">
        <f>IF(N164="nulová",J164,0)</f>
        <v>0</v>
      </c>
      <c r="BJ164" s="17" t="s">
        <v>84</v>
      </c>
      <c r="BK164" s="163">
        <f>ROUND(I164*H164,2)</f>
        <v>0</v>
      </c>
      <c r="BL164" s="17" t="s">
        <v>208</v>
      </c>
      <c r="BM164" s="162" t="s">
        <v>309</v>
      </c>
    </row>
    <row r="165" spans="1:65" s="13" customFormat="1" ht="11.25">
      <c r="B165" s="164"/>
      <c r="D165" s="165" t="s">
        <v>210</v>
      </c>
      <c r="E165" s="166" t="s">
        <v>1</v>
      </c>
      <c r="F165" s="167" t="s">
        <v>310</v>
      </c>
      <c r="H165" s="168">
        <v>8</v>
      </c>
      <c r="I165" s="169"/>
      <c r="L165" s="164"/>
      <c r="M165" s="170"/>
      <c r="N165" s="171"/>
      <c r="O165" s="171"/>
      <c r="P165" s="171"/>
      <c r="Q165" s="171"/>
      <c r="R165" s="171"/>
      <c r="S165" s="171"/>
      <c r="T165" s="172"/>
      <c r="AT165" s="166" t="s">
        <v>210</v>
      </c>
      <c r="AU165" s="166" t="s">
        <v>84</v>
      </c>
      <c r="AV165" s="13" t="s">
        <v>84</v>
      </c>
      <c r="AW165" s="13" t="s">
        <v>30</v>
      </c>
      <c r="AX165" s="13" t="s">
        <v>73</v>
      </c>
      <c r="AY165" s="166" t="s">
        <v>202</v>
      </c>
    </row>
    <row r="166" spans="1:65" s="14" customFormat="1" ht="11.25">
      <c r="B166" s="173"/>
      <c r="D166" s="165" t="s">
        <v>210</v>
      </c>
      <c r="E166" s="174" t="s">
        <v>1</v>
      </c>
      <c r="F166" s="175" t="s">
        <v>212</v>
      </c>
      <c r="H166" s="176">
        <v>8</v>
      </c>
      <c r="I166" s="177"/>
      <c r="L166" s="173"/>
      <c r="M166" s="178"/>
      <c r="N166" s="179"/>
      <c r="O166" s="179"/>
      <c r="P166" s="179"/>
      <c r="Q166" s="179"/>
      <c r="R166" s="179"/>
      <c r="S166" s="179"/>
      <c r="T166" s="180"/>
      <c r="AT166" s="174" t="s">
        <v>210</v>
      </c>
      <c r="AU166" s="174" t="s">
        <v>84</v>
      </c>
      <c r="AV166" s="14" t="s">
        <v>208</v>
      </c>
      <c r="AW166" s="14" t="s">
        <v>30</v>
      </c>
      <c r="AX166" s="14" t="s">
        <v>80</v>
      </c>
      <c r="AY166" s="174" t="s">
        <v>202</v>
      </c>
    </row>
    <row r="167" spans="1:65" s="2" customFormat="1" ht="24.2" customHeight="1">
      <c r="A167" s="32"/>
      <c r="B167" s="149"/>
      <c r="C167" s="150" t="s">
        <v>311</v>
      </c>
      <c r="D167" s="150" t="s">
        <v>204</v>
      </c>
      <c r="E167" s="151" t="s">
        <v>312</v>
      </c>
      <c r="F167" s="152" t="s">
        <v>313</v>
      </c>
      <c r="G167" s="153" t="s">
        <v>255</v>
      </c>
      <c r="H167" s="154">
        <v>456.87400000000002</v>
      </c>
      <c r="I167" s="155"/>
      <c r="J167" s="156">
        <f>ROUND(I167*H167,2)</f>
        <v>0</v>
      </c>
      <c r="K167" s="157"/>
      <c r="L167" s="33"/>
      <c r="M167" s="158" t="s">
        <v>1</v>
      </c>
      <c r="N167" s="159" t="s">
        <v>39</v>
      </c>
      <c r="O167" s="58"/>
      <c r="P167" s="160">
        <f>O167*H167</f>
        <v>0</v>
      </c>
      <c r="Q167" s="160">
        <v>0</v>
      </c>
      <c r="R167" s="160">
        <f>Q167*H167</f>
        <v>0</v>
      </c>
      <c r="S167" s="160">
        <v>0</v>
      </c>
      <c r="T167" s="161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208</v>
      </c>
      <c r="AT167" s="162" t="s">
        <v>204</v>
      </c>
      <c r="AU167" s="162" t="s">
        <v>84</v>
      </c>
      <c r="AY167" s="17" t="s">
        <v>202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7" t="s">
        <v>84</v>
      </c>
      <c r="BK167" s="163">
        <f>ROUND(I167*H167,2)</f>
        <v>0</v>
      </c>
      <c r="BL167" s="17" t="s">
        <v>208</v>
      </c>
      <c r="BM167" s="162" t="s">
        <v>314</v>
      </c>
    </row>
    <row r="168" spans="1:65" s="2" customFormat="1" ht="14.45" customHeight="1">
      <c r="A168" s="32"/>
      <c r="B168" s="149"/>
      <c r="C168" s="150" t="s">
        <v>315</v>
      </c>
      <c r="D168" s="150" t="s">
        <v>204</v>
      </c>
      <c r="E168" s="151" t="s">
        <v>316</v>
      </c>
      <c r="F168" s="152" t="s">
        <v>317</v>
      </c>
      <c r="G168" s="153" t="s">
        <v>255</v>
      </c>
      <c r="H168" s="154">
        <v>456.87400000000002</v>
      </c>
      <c r="I168" s="155"/>
      <c r="J168" s="156">
        <f>ROUND(I168*H168,2)</f>
        <v>0</v>
      </c>
      <c r="K168" s="157"/>
      <c r="L168" s="33"/>
      <c r="M168" s="158" t="s">
        <v>1</v>
      </c>
      <c r="N168" s="159" t="s">
        <v>39</v>
      </c>
      <c r="O168" s="58"/>
      <c r="P168" s="160">
        <f>O168*H168</f>
        <v>0</v>
      </c>
      <c r="Q168" s="160">
        <v>0</v>
      </c>
      <c r="R168" s="160">
        <f>Q168*H168</f>
        <v>0</v>
      </c>
      <c r="S168" s="160">
        <v>0</v>
      </c>
      <c r="T168" s="161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208</v>
      </c>
      <c r="AT168" s="162" t="s">
        <v>204</v>
      </c>
      <c r="AU168" s="162" t="s">
        <v>84</v>
      </c>
      <c r="AY168" s="17" t="s">
        <v>202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7" t="s">
        <v>84</v>
      </c>
      <c r="BK168" s="163">
        <f>ROUND(I168*H168,2)</f>
        <v>0</v>
      </c>
      <c r="BL168" s="17" t="s">
        <v>208</v>
      </c>
      <c r="BM168" s="162" t="s">
        <v>318</v>
      </c>
    </row>
    <row r="169" spans="1:65" s="2" customFormat="1" ht="24.2" customHeight="1">
      <c r="A169" s="32"/>
      <c r="B169" s="149"/>
      <c r="C169" s="150" t="s">
        <v>319</v>
      </c>
      <c r="D169" s="150" t="s">
        <v>204</v>
      </c>
      <c r="E169" s="151" t="s">
        <v>320</v>
      </c>
      <c r="F169" s="152" t="s">
        <v>321</v>
      </c>
      <c r="G169" s="153" t="s">
        <v>255</v>
      </c>
      <c r="H169" s="154">
        <v>3198.1179999999999</v>
      </c>
      <c r="I169" s="155"/>
      <c r="J169" s="156">
        <f>ROUND(I169*H169,2)</f>
        <v>0</v>
      </c>
      <c r="K169" s="157"/>
      <c r="L169" s="33"/>
      <c r="M169" s="158" t="s">
        <v>1</v>
      </c>
      <c r="N169" s="159" t="s">
        <v>39</v>
      </c>
      <c r="O169" s="58"/>
      <c r="P169" s="160">
        <f>O169*H169</f>
        <v>0</v>
      </c>
      <c r="Q169" s="160">
        <v>0</v>
      </c>
      <c r="R169" s="160">
        <f>Q169*H169</f>
        <v>0</v>
      </c>
      <c r="S169" s="160">
        <v>0</v>
      </c>
      <c r="T169" s="161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208</v>
      </c>
      <c r="AT169" s="162" t="s">
        <v>204</v>
      </c>
      <c r="AU169" s="162" t="s">
        <v>84</v>
      </c>
      <c r="AY169" s="17" t="s">
        <v>202</v>
      </c>
      <c r="BE169" s="163">
        <f>IF(N169="základná",J169,0)</f>
        <v>0</v>
      </c>
      <c r="BF169" s="163">
        <f>IF(N169="znížená",J169,0)</f>
        <v>0</v>
      </c>
      <c r="BG169" s="163">
        <f>IF(N169="zákl. prenesená",J169,0)</f>
        <v>0</v>
      </c>
      <c r="BH169" s="163">
        <f>IF(N169="zníž. prenesená",J169,0)</f>
        <v>0</v>
      </c>
      <c r="BI169" s="163">
        <f>IF(N169="nulová",J169,0)</f>
        <v>0</v>
      </c>
      <c r="BJ169" s="17" t="s">
        <v>84</v>
      </c>
      <c r="BK169" s="163">
        <f>ROUND(I169*H169,2)</f>
        <v>0</v>
      </c>
      <c r="BL169" s="17" t="s">
        <v>208</v>
      </c>
      <c r="BM169" s="162" t="s">
        <v>322</v>
      </c>
    </row>
    <row r="170" spans="1:65" s="13" customFormat="1" ht="11.25">
      <c r="B170" s="164"/>
      <c r="D170" s="165" t="s">
        <v>210</v>
      </c>
      <c r="F170" s="167" t="s">
        <v>323</v>
      </c>
      <c r="H170" s="168">
        <v>3198.1179999999999</v>
      </c>
      <c r="I170" s="169"/>
      <c r="L170" s="164"/>
      <c r="M170" s="170"/>
      <c r="N170" s="171"/>
      <c r="O170" s="171"/>
      <c r="P170" s="171"/>
      <c r="Q170" s="171"/>
      <c r="R170" s="171"/>
      <c r="S170" s="171"/>
      <c r="T170" s="172"/>
      <c r="AT170" s="166" t="s">
        <v>210</v>
      </c>
      <c r="AU170" s="166" t="s">
        <v>84</v>
      </c>
      <c r="AV170" s="13" t="s">
        <v>84</v>
      </c>
      <c r="AW170" s="13" t="s">
        <v>3</v>
      </c>
      <c r="AX170" s="13" t="s">
        <v>80</v>
      </c>
      <c r="AY170" s="166" t="s">
        <v>202</v>
      </c>
    </row>
    <row r="171" spans="1:65" s="2" customFormat="1" ht="24.2" customHeight="1">
      <c r="A171" s="32"/>
      <c r="B171" s="149"/>
      <c r="C171" s="150" t="s">
        <v>324</v>
      </c>
      <c r="D171" s="150" t="s">
        <v>204</v>
      </c>
      <c r="E171" s="151" t="s">
        <v>325</v>
      </c>
      <c r="F171" s="152" t="s">
        <v>326</v>
      </c>
      <c r="G171" s="153" t="s">
        <v>255</v>
      </c>
      <c r="H171" s="154">
        <v>313.03100000000001</v>
      </c>
      <c r="I171" s="155"/>
      <c r="J171" s="156">
        <f>ROUND(I171*H171,2)</f>
        <v>0</v>
      </c>
      <c r="K171" s="157"/>
      <c r="L171" s="33"/>
      <c r="M171" s="158" t="s">
        <v>1</v>
      </c>
      <c r="N171" s="159" t="s">
        <v>39</v>
      </c>
      <c r="O171" s="58"/>
      <c r="P171" s="160">
        <f>O171*H171</f>
        <v>0</v>
      </c>
      <c r="Q171" s="160">
        <v>0</v>
      </c>
      <c r="R171" s="160">
        <f>Q171*H171</f>
        <v>0</v>
      </c>
      <c r="S171" s="160">
        <v>0</v>
      </c>
      <c r="T171" s="161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208</v>
      </c>
      <c r="AT171" s="162" t="s">
        <v>204</v>
      </c>
      <c r="AU171" s="162" t="s">
        <v>84</v>
      </c>
      <c r="AY171" s="17" t="s">
        <v>202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7" t="s">
        <v>84</v>
      </c>
      <c r="BK171" s="163">
        <f>ROUND(I171*H171,2)</f>
        <v>0</v>
      </c>
      <c r="BL171" s="17" t="s">
        <v>208</v>
      </c>
      <c r="BM171" s="162" t="s">
        <v>327</v>
      </c>
    </row>
    <row r="172" spans="1:65" s="2" customFormat="1" ht="24.2" customHeight="1">
      <c r="A172" s="32"/>
      <c r="B172" s="149"/>
      <c r="C172" s="150" t="s">
        <v>328</v>
      </c>
      <c r="D172" s="150" t="s">
        <v>204</v>
      </c>
      <c r="E172" s="151" t="s">
        <v>329</v>
      </c>
      <c r="F172" s="152" t="s">
        <v>330</v>
      </c>
      <c r="G172" s="153" t="s">
        <v>255</v>
      </c>
      <c r="H172" s="154">
        <v>136.34299999999999</v>
      </c>
      <c r="I172" s="155"/>
      <c r="J172" s="156">
        <f>ROUND(I172*H172,2)</f>
        <v>0</v>
      </c>
      <c r="K172" s="157"/>
      <c r="L172" s="33"/>
      <c r="M172" s="158" t="s">
        <v>1</v>
      </c>
      <c r="N172" s="159" t="s">
        <v>39</v>
      </c>
      <c r="O172" s="58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208</v>
      </c>
      <c r="AT172" s="162" t="s">
        <v>204</v>
      </c>
      <c r="AU172" s="162" t="s">
        <v>84</v>
      </c>
      <c r="AY172" s="17" t="s">
        <v>202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84</v>
      </c>
      <c r="BK172" s="163">
        <f>ROUND(I172*H172,2)</f>
        <v>0</v>
      </c>
      <c r="BL172" s="17" t="s">
        <v>208</v>
      </c>
      <c r="BM172" s="162" t="s">
        <v>331</v>
      </c>
    </row>
    <row r="173" spans="1:65" s="2" customFormat="1" ht="24.2" customHeight="1">
      <c r="A173" s="32"/>
      <c r="B173" s="149"/>
      <c r="C173" s="150" t="s">
        <v>332</v>
      </c>
      <c r="D173" s="150" t="s">
        <v>204</v>
      </c>
      <c r="E173" s="151" t="s">
        <v>333</v>
      </c>
      <c r="F173" s="152" t="s">
        <v>334</v>
      </c>
      <c r="G173" s="153" t="s">
        <v>255</v>
      </c>
      <c r="H173" s="154">
        <v>7.5</v>
      </c>
      <c r="I173" s="155"/>
      <c r="J173" s="156">
        <f>ROUND(I173*H173,2)</f>
        <v>0</v>
      </c>
      <c r="K173" s="157"/>
      <c r="L173" s="33"/>
      <c r="M173" s="158" t="s">
        <v>1</v>
      </c>
      <c r="N173" s="159" t="s">
        <v>39</v>
      </c>
      <c r="O173" s="58"/>
      <c r="P173" s="160">
        <f>O173*H173</f>
        <v>0</v>
      </c>
      <c r="Q173" s="160">
        <v>0</v>
      </c>
      <c r="R173" s="160">
        <f>Q173*H173</f>
        <v>0</v>
      </c>
      <c r="S173" s="160">
        <v>0</v>
      </c>
      <c r="T173" s="161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208</v>
      </c>
      <c r="AT173" s="162" t="s">
        <v>204</v>
      </c>
      <c r="AU173" s="162" t="s">
        <v>84</v>
      </c>
      <c r="AY173" s="17" t="s">
        <v>202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84</v>
      </c>
      <c r="BK173" s="163">
        <f>ROUND(I173*H173,2)</f>
        <v>0</v>
      </c>
      <c r="BL173" s="17" t="s">
        <v>208</v>
      </c>
      <c r="BM173" s="162" t="s">
        <v>335</v>
      </c>
    </row>
    <row r="174" spans="1:65" s="12" customFormat="1" ht="22.9" customHeight="1">
      <c r="B174" s="136"/>
      <c r="D174" s="137" t="s">
        <v>72</v>
      </c>
      <c r="E174" s="147" t="s">
        <v>336</v>
      </c>
      <c r="F174" s="147" t="s">
        <v>337</v>
      </c>
      <c r="I174" s="139"/>
      <c r="J174" s="148">
        <f>BK174</f>
        <v>0</v>
      </c>
      <c r="L174" s="136"/>
      <c r="M174" s="141"/>
      <c r="N174" s="142"/>
      <c r="O174" s="142"/>
      <c r="P174" s="143">
        <f>P175</f>
        <v>0</v>
      </c>
      <c r="Q174" s="142"/>
      <c r="R174" s="143">
        <f>R175</f>
        <v>0</v>
      </c>
      <c r="S174" s="142"/>
      <c r="T174" s="144">
        <f>T175</f>
        <v>0</v>
      </c>
      <c r="AR174" s="137" t="s">
        <v>80</v>
      </c>
      <c r="AT174" s="145" t="s">
        <v>72</v>
      </c>
      <c r="AU174" s="145" t="s">
        <v>80</v>
      </c>
      <c r="AY174" s="137" t="s">
        <v>202</v>
      </c>
      <c r="BK174" s="146">
        <f>BK175</f>
        <v>0</v>
      </c>
    </row>
    <row r="175" spans="1:65" s="2" customFormat="1" ht="24.2" customHeight="1">
      <c r="A175" s="32"/>
      <c r="B175" s="149"/>
      <c r="C175" s="150" t="s">
        <v>338</v>
      </c>
      <c r="D175" s="150" t="s">
        <v>204</v>
      </c>
      <c r="E175" s="151" t="s">
        <v>339</v>
      </c>
      <c r="F175" s="152" t="s">
        <v>340</v>
      </c>
      <c r="G175" s="153" t="s">
        <v>255</v>
      </c>
      <c r="H175" s="154">
        <v>1215.623</v>
      </c>
      <c r="I175" s="155"/>
      <c r="J175" s="156">
        <f>ROUND(I175*H175,2)</f>
        <v>0</v>
      </c>
      <c r="K175" s="157"/>
      <c r="L175" s="33"/>
      <c r="M175" s="192" t="s">
        <v>1</v>
      </c>
      <c r="N175" s="193" t="s">
        <v>39</v>
      </c>
      <c r="O175" s="194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208</v>
      </c>
      <c r="AT175" s="162" t="s">
        <v>204</v>
      </c>
      <c r="AU175" s="162" t="s">
        <v>84</v>
      </c>
      <c r="AY175" s="17" t="s">
        <v>202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7" t="s">
        <v>84</v>
      </c>
      <c r="BK175" s="163">
        <f>ROUND(I175*H175,2)</f>
        <v>0</v>
      </c>
      <c r="BL175" s="17" t="s">
        <v>208</v>
      </c>
      <c r="BM175" s="162" t="s">
        <v>341</v>
      </c>
    </row>
    <row r="176" spans="1:65" s="2" customFormat="1" ht="6.95" customHeight="1">
      <c r="A176" s="32"/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3"/>
      <c r="M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</row>
  </sheetData>
  <autoFilter ref="C121:K17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6"/>
  <sheetViews>
    <sheetView showGridLines="0" topLeftCell="A158" workbookViewId="0">
      <selection activeCell="W175" sqref="W17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136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966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995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650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650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ROUND((SUM(BE128:BE195)),  2)</f>
        <v>0</v>
      </c>
      <c r="G35" s="32"/>
      <c r="H35" s="32"/>
      <c r="I35" s="105">
        <v>0.2</v>
      </c>
      <c r="J35" s="104">
        <f>ROUND(((SUM(BE128:BE195))*I35),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ROUND((SUM(BF128:BF195)),  2)</f>
        <v>0</v>
      </c>
      <c r="G36" s="32"/>
      <c r="H36" s="32"/>
      <c r="I36" s="105">
        <v>0.2</v>
      </c>
      <c r="J36" s="104">
        <f>ROUND(((SUM(BF128:BF195))*I36),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ROUND((SUM(BG128:BG195)),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ROUND((SUM(BH128:BH195)),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ROUND((SUM(BI128:BI195)),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966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SO-05.3 - Automatický zavlažovací systém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Richard Crkoň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Richard Crkoň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>
      <c r="B100" s="121"/>
      <c r="D100" s="122" t="s">
        <v>346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>
      <c r="B101" s="121"/>
      <c r="D101" s="122" t="s">
        <v>405</v>
      </c>
      <c r="E101" s="123"/>
      <c r="F101" s="123"/>
      <c r="G101" s="123"/>
      <c r="H101" s="123"/>
      <c r="I101" s="123"/>
      <c r="J101" s="124">
        <f>J142</f>
        <v>0</v>
      </c>
      <c r="L101" s="121"/>
    </row>
    <row r="102" spans="1:47" s="10" customFormat="1" ht="19.899999999999999" customHeight="1">
      <c r="B102" s="121"/>
      <c r="D102" s="122" t="s">
        <v>187</v>
      </c>
      <c r="E102" s="123"/>
      <c r="F102" s="123"/>
      <c r="G102" s="123"/>
      <c r="H102" s="123"/>
      <c r="I102" s="123"/>
      <c r="J102" s="124">
        <f>J175</f>
        <v>0</v>
      </c>
      <c r="L102" s="121"/>
    </row>
    <row r="103" spans="1:47" s="9" customFormat="1" ht="24.95" customHeight="1">
      <c r="B103" s="117"/>
      <c r="D103" s="118" t="s">
        <v>651</v>
      </c>
      <c r="E103" s="119"/>
      <c r="F103" s="119"/>
      <c r="G103" s="119"/>
      <c r="H103" s="119"/>
      <c r="I103" s="119"/>
      <c r="J103" s="120">
        <f>J177</f>
        <v>0</v>
      </c>
      <c r="L103" s="117"/>
    </row>
    <row r="104" spans="1:47" s="10" customFormat="1" ht="19.899999999999999" customHeight="1">
      <c r="B104" s="121"/>
      <c r="D104" s="122" t="s">
        <v>652</v>
      </c>
      <c r="E104" s="123"/>
      <c r="F104" s="123"/>
      <c r="G104" s="123"/>
      <c r="H104" s="123"/>
      <c r="I104" s="123"/>
      <c r="J104" s="124">
        <f>J178</f>
        <v>0</v>
      </c>
      <c r="L104" s="121"/>
    </row>
    <row r="105" spans="1:47" s="10" customFormat="1" ht="19.899999999999999" customHeight="1">
      <c r="B105" s="121"/>
      <c r="D105" s="122" t="s">
        <v>516</v>
      </c>
      <c r="E105" s="123"/>
      <c r="F105" s="123"/>
      <c r="G105" s="123"/>
      <c r="H105" s="123"/>
      <c r="I105" s="123"/>
      <c r="J105" s="124">
        <f>J190</f>
        <v>0</v>
      </c>
      <c r="L105" s="121"/>
    </row>
    <row r="106" spans="1:47" s="10" customFormat="1" ht="19.899999999999999" customHeight="1">
      <c r="B106" s="121"/>
      <c r="D106" s="122" t="s">
        <v>654</v>
      </c>
      <c r="E106" s="123"/>
      <c r="F106" s="123"/>
      <c r="G106" s="123"/>
      <c r="H106" s="123"/>
      <c r="I106" s="123"/>
      <c r="J106" s="124">
        <f>J194</f>
        <v>0</v>
      </c>
      <c r="L106" s="121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188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259" t="str">
        <f>E7</f>
        <v>Vodozádržné opatrenia v meste Nemšová - ZŠ Janka Palu 2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>
      <c r="B117" s="20"/>
      <c r="C117" s="27" t="s">
        <v>174</v>
      </c>
      <c r="L117" s="20"/>
    </row>
    <row r="118" spans="1:63" s="2" customFormat="1" ht="23.25" customHeight="1">
      <c r="A118" s="32"/>
      <c r="B118" s="33"/>
      <c r="C118" s="32"/>
      <c r="D118" s="32"/>
      <c r="E118" s="259" t="s">
        <v>966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342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41" t="str">
        <f>E11</f>
        <v>SO-05.3 - Automatický zavlažovací systém</v>
      </c>
      <c r="F120" s="261"/>
      <c r="G120" s="261"/>
      <c r="H120" s="26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F14</f>
        <v>Mesto Nemšová</v>
      </c>
      <c r="G122" s="32"/>
      <c r="H122" s="32"/>
      <c r="I122" s="27" t="s">
        <v>21</v>
      </c>
      <c r="J122" s="55" t="str">
        <f>IF(J14="","",J14)</f>
        <v>1. 8. 2020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23</v>
      </c>
      <c r="D124" s="32"/>
      <c r="E124" s="32"/>
      <c r="F124" s="25" t="str">
        <f>E17</f>
        <v>Mesto Nemšová</v>
      </c>
      <c r="G124" s="32"/>
      <c r="H124" s="32"/>
      <c r="I124" s="27" t="s">
        <v>28</v>
      </c>
      <c r="J124" s="30" t="str">
        <f>E23</f>
        <v>Bc. Richard Crkoň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26</v>
      </c>
      <c r="D125" s="32"/>
      <c r="E125" s="32"/>
      <c r="F125" s="25" t="str">
        <f>IF(E20="","",E20)</f>
        <v>Vyplň údaj</v>
      </c>
      <c r="G125" s="32"/>
      <c r="H125" s="32"/>
      <c r="I125" s="27" t="s">
        <v>31</v>
      </c>
      <c r="J125" s="30" t="str">
        <f>E26</f>
        <v>Bc. Richard Crkoň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5"/>
      <c r="B127" s="126"/>
      <c r="C127" s="127" t="s">
        <v>189</v>
      </c>
      <c r="D127" s="128" t="s">
        <v>58</v>
      </c>
      <c r="E127" s="128" t="s">
        <v>54</v>
      </c>
      <c r="F127" s="128" t="s">
        <v>55</v>
      </c>
      <c r="G127" s="128" t="s">
        <v>190</v>
      </c>
      <c r="H127" s="128" t="s">
        <v>191</v>
      </c>
      <c r="I127" s="128" t="s">
        <v>192</v>
      </c>
      <c r="J127" s="129" t="s">
        <v>179</v>
      </c>
      <c r="K127" s="130" t="s">
        <v>193</v>
      </c>
      <c r="L127" s="131"/>
      <c r="M127" s="62" t="s">
        <v>1</v>
      </c>
      <c r="N127" s="63" t="s">
        <v>37</v>
      </c>
      <c r="O127" s="63" t="s">
        <v>194</v>
      </c>
      <c r="P127" s="63" t="s">
        <v>195</v>
      </c>
      <c r="Q127" s="63" t="s">
        <v>196</v>
      </c>
      <c r="R127" s="63" t="s">
        <v>197</v>
      </c>
      <c r="S127" s="63" t="s">
        <v>198</v>
      </c>
      <c r="T127" s="64" t="s">
        <v>199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>
      <c r="A128" s="32"/>
      <c r="B128" s="33"/>
      <c r="C128" s="69" t="s">
        <v>180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P129+P177</f>
        <v>0</v>
      </c>
      <c r="Q128" s="66"/>
      <c r="R128" s="133">
        <f>R129+R177</f>
        <v>0</v>
      </c>
      <c r="S128" s="66"/>
      <c r="T128" s="134">
        <f>T129+T177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72</v>
      </c>
      <c r="AU128" s="17" t="s">
        <v>181</v>
      </c>
      <c r="BK128" s="135">
        <f>BK129+BK177</f>
        <v>0</v>
      </c>
    </row>
    <row r="129" spans="1:65" s="12" customFormat="1" ht="25.9" customHeight="1">
      <c r="B129" s="136"/>
      <c r="D129" s="137" t="s">
        <v>72</v>
      </c>
      <c r="E129" s="138" t="s">
        <v>200</v>
      </c>
      <c r="F129" s="138" t="s">
        <v>201</v>
      </c>
      <c r="I129" s="139"/>
      <c r="J129" s="140">
        <f>BK129</f>
        <v>0</v>
      </c>
      <c r="L129" s="136"/>
      <c r="M129" s="141"/>
      <c r="N129" s="142"/>
      <c r="O129" s="142"/>
      <c r="P129" s="143">
        <f>P130+P142+P175</f>
        <v>0</v>
      </c>
      <c r="Q129" s="142"/>
      <c r="R129" s="143">
        <f>R130+R142+R175</f>
        <v>0</v>
      </c>
      <c r="S129" s="142"/>
      <c r="T129" s="144">
        <f>T130+T142+T175</f>
        <v>0</v>
      </c>
      <c r="AR129" s="137" t="s">
        <v>80</v>
      </c>
      <c r="AT129" s="145" t="s">
        <v>72</v>
      </c>
      <c r="AU129" s="145" t="s">
        <v>73</v>
      </c>
      <c r="AY129" s="137" t="s">
        <v>202</v>
      </c>
      <c r="BK129" s="146">
        <f>BK130+BK142+BK175</f>
        <v>0</v>
      </c>
    </row>
    <row r="130" spans="1:65" s="12" customFormat="1" ht="22.9" customHeight="1">
      <c r="B130" s="136"/>
      <c r="D130" s="137" t="s">
        <v>72</v>
      </c>
      <c r="E130" s="147" t="s">
        <v>80</v>
      </c>
      <c r="F130" s="147" t="s">
        <v>349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SUM(P131:P141)</f>
        <v>0</v>
      </c>
      <c r="Q130" s="142"/>
      <c r="R130" s="143">
        <f>SUM(R131:R141)</f>
        <v>0</v>
      </c>
      <c r="S130" s="142"/>
      <c r="T130" s="144">
        <f>SUM(T131:T141)</f>
        <v>0</v>
      </c>
      <c r="AR130" s="137" t="s">
        <v>80</v>
      </c>
      <c r="AT130" s="145" t="s">
        <v>72</v>
      </c>
      <c r="AU130" s="145" t="s">
        <v>80</v>
      </c>
      <c r="AY130" s="137" t="s">
        <v>202</v>
      </c>
      <c r="BK130" s="146">
        <f>SUM(BK131:BK141)</f>
        <v>0</v>
      </c>
    </row>
    <row r="131" spans="1:65" s="2" customFormat="1" ht="14.45" customHeight="1">
      <c r="A131" s="32"/>
      <c r="B131" s="149"/>
      <c r="C131" s="150" t="s">
        <v>80</v>
      </c>
      <c r="D131" s="150" t="s">
        <v>204</v>
      </c>
      <c r="E131" s="151" t="s">
        <v>883</v>
      </c>
      <c r="F131" s="152" t="s">
        <v>657</v>
      </c>
      <c r="G131" s="153" t="s">
        <v>300</v>
      </c>
      <c r="H131" s="154">
        <v>90</v>
      </c>
      <c r="I131" s="155"/>
      <c r="J131" s="156">
        <f t="shared" ref="J131:J141" si="0"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ref="P131:P141" si="1">O131*H131</f>
        <v>0</v>
      </c>
      <c r="Q131" s="160">
        <v>0</v>
      </c>
      <c r="R131" s="160">
        <f t="shared" ref="R131:R141" si="2">Q131*H131</f>
        <v>0</v>
      </c>
      <c r="S131" s="160">
        <v>0</v>
      </c>
      <c r="T131" s="161">
        <f t="shared" ref="T131:T141" si="3"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 t="shared" ref="BE131:BE141" si="4">IF(N131="základná",J131,0)</f>
        <v>0</v>
      </c>
      <c r="BF131" s="163">
        <f t="shared" ref="BF131:BF141" si="5">IF(N131="znížená",J131,0)</f>
        <v>0</v>
      </c>
      <c r="BG131" s="163">
        <f t="shared" ref="BG131:BG141" si="6">IF(N131="zákl. prenesená",J131,0)</f>
        <v>0</v>
      </c>
      <c r="BH131" s="163">
        <f t="shared" ref="BH131:BH141" si="7">IF(N131="zníž. prenesená",J131,0)</f>
        <v>0</v>
      </c>
      <c r="BI131" s="163">
        <f t="shared" ref="BI131:BI141" si="8">IF(N131="nulová",J131,0)</f>
        <v>0</v>
      </c>
      <c r="BJ131" s="17" t="s">
        <v>84</v>
      </c>
      <c r="BK131" s="163">
        <f t="shared" ref="BK131:BK141" si="9">ROUND(I131*H131,2)</f>
        <v>0</v>
      </c>
      <c r="BL131" s="17" t="s">
        <v>208</v>
      </c>
      <c r="BM131" s="162" t="s">
        <v>84</v>
      </c>
    </row>
    <row r="132" spans="1:65" s="2" customFormat="1" ht="14.45" customHeight="1">
      <c r="A132" s="32"/>
      <c r="B132" s="149"/>
      <c r="C132" s="150" t="s">
        <v>84</v>
      </c>
      <c r="D132" s="150" t="s">
        <v>204</v>
      </c>
      <c r="E132" s="151" t="s">
        <v>884</v>
      </c>
      <c r="F132" s="152" t="s">
        <v>659</v>
      </c>
      <c r="G132" s="153" t="s">
        <v>300</v>
      </c>
      <c r="H132" s="154">
        <v>90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208</v>
      </c>
    </row>
    <row r="133" spans="1:65" s="2" customFormat="1" ht="14.45" customHeight="1">
      <c r="A133" s="32"/>
      <c r="B133" s="149"/>
      <c r="C133" s="150" t="s">
        <v>216</v>
      </c>
      <c r="D133" s="150" t="s">
        <v>204</v>
      </c>
      <c r="E133" s="151" t="s">
        <v>885</v>
      </c>
      <c r="F133" s="152" t="s">
        <v>661</v>
      </c>
      <c r="G133" s="153" t="s">
        <v>300</v>
      </c>
      <c r="H133" s="154">
        <v>30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230</v>
      </c>
    </row>
    <row r="134" spans="1:65" s="2" customFormat="1" ht="14.45" customHeight="1">
      <c r="A134" s="32"/>
      <c r="B134" s="149"/>
      <c r="C134" s="150" t="s">
        <v>208</v>
      </c>
      <c r="D134" s="150" t="s">
        <v>204</v>
      </c>
      <c r="E134" s="151" t="s">
        <v>886</v>
      </c>
      <c r="F134" s="152" t="s">
        <v>663</v>
      </c>
      <c r="G134" s="153" t="s">
        <v>300</v>
      </c>
      <c r="H134" s="154">
        <v>30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239</v>
      </c>
    </row>
    <row r="135" spans="1:65" s="2" customFormat="1" ht="14.45" customHeight="1">
      <c r="A135" s="32"/>
      <c r="B135" s="149"/>
      <c r="C135" s="150" t="s">
        <v>225</v>
      </c>
      <c r="D135" s="150" t="s">
        <v>204</v>
      </c>
      <c r="E135" s="151" t="s">
        <v>887</v>
      </c>
      <c r="F135" s="152" t="s">
        <v>665</v>
      </c>
      <c r="G135" s="153" t="s">
        <v>276</v>
      </c>
      <c r="H135" s="154">
        <v>5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248</v>
      </c>
    </row>
    <row r="136" spans="1:65" s="2" customFormat="1" ht="14.45" customHeight="1">
      <c r="A136" s="32"/>
      <c r="B136" s="149"/>
      <c r="C136" s="150" t="s">
        <v>230</v>
      </c>
      <c r="D136" s="150" t="s">
        <v>204</v>
      </c>
      <c r="E136" s="151" t="s">
        <v>673</v>
      </c>
      <c r="F136" s="152" t="s">
        <v>667</v>
      </c>
      <c r="G136" s="153" t="s">
        <v>276</v>
      </c>
      <c r="H136" s="154">
        <v>1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258</v>
      </c>
    </row>
    <row r="137" spans="1:65" s="2" customFormat="1" ht="14.45" customHeight="1">
      <c r="A137" s="32"/>
      <c r="B137" s="149"/>
      <c r="C137" s="150" t="s">
        <v>235</v>
      </c>
      <c r="D137" s="150" t="s">
        <v>204</v>
      </c>
      <c r="E137" s="151" t="s">
        <v>670</v>
      </c>
      <c r="F137" s="152" t="s">
        <v>669</v>
      </c>
      <c r="G137" s="153" t="s">
        <v>276</v>
      </c>
      <c r="H137" s="154">
        <v>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268</v>
      </c>
    </row>
    <row r="138" spans="1:65" s="2" customFormat="1" ht="24.2" customHeight="1">
      <c r="A138" s="32"/>
      <c r="B138" s="149"/>
      <c r="C138" s="150" t="s">
        <v>239</v>
      </c>
      <c r="D138" s="150" t="s">
        <v>204</v>
      </c>
      <c r="E138" s="151" t="s">
        <v>888</v>
      </c>
      <c r="F138" s="152" t="s">
        <v>671</v>
      </c>
      <c r="G138" s="153" t="s">
        <v>672</v>
      </c>
      <c r="H138" s="154">
        <v>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279</v>
      </c>
    </row>
    <row r="139" spans="1:65" s="2" customFormat="1" ht="24.2" customHeight="1">
      <c r="A139" s="32"/>
      <c r="B139" s="149"/>
      <c r="C139" s="150" t="s">
        <v>243</v>
      </c>
      <c r="D139" s="150" t="s">
        <v>204</v>
      </c>
      <c r="E139" s="151" t="s">
        <v>889</v>
      </c>
      <c r="F139" s="152" t="s">
        <v>674</v>
      </c>
      <c r="G139" s="153" t="s">
        <v>672</v>
      </c>
      <c r="H139" s="154">
        <v>1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287</v>
      </c>
    </row>
    <row r="140" spans="1:65" s="2" customFormat="1" ht="14.45" customHeight="1">
      <c r="A140" s="32"/>
      <c r="B140" s="149"/>
      <c r="C140" s="150" t="s">
        <v>248</v>
      </c>
      <c r="D140" s="150" t="s">
        <v>204</v>
      </c>
      <c r="E140" s="151" t="s">
        <v>890</v>
      </c>
      <c r="F140" s="152" t="s">
        <v>676</v>
      </c>
      <c r="G140" s="153" t="s">
        <v>300</v>
      </c>
      <c r="H140" s="154">
        <v>10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7</v>
      </c>
    </row>
    <row r="141" spans="1:65" s="2" customFormat="1" ht="14.45" customHeight="1">
      <c r="A141" s="32"/>
      <c r="B141" s="149"/>
      <c r="C141" s="150" t="s">
        <v>252</v>
      </c>
      <c r="D141" s="150" t="s">
        <v>204</v>
      </c>
      <c r="E141" s="151" t="s">
        <v>891</v>
      </c>
      <c r="F141" s="152" t="s">
        <v>678</v>
      </c>
      <c r="G141" s="153" t="s">
        <v>300</v>
      </c>
      <c r="H141" s="154">
        <v>10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208</v>
      </c>
      <c r="AT141" s="162" t="s">
        <v>204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306</v>
      </c>
    </row>
    <row r="142" spans="1:65" s="12" customFormat="1" ht="22.9" customHeight="1">
      <c r="B142" s="136"/>
      <c r="D142" s="137" t="s">
        <v>72</v>
      </c>
      <c r="E142" s="147" t="s">
        <v>239</v>
      </c>
      <c r="F142" s="147" t="s">
        <v>425</v>
      </c>
      <c r="I142" s="139"/>
      <c r="J142" s="148">
        <f>BK142</f>
        <v>0</v>
      </c>
      <c r="L142" s="136"/>
      <c r="M142" s="141"/>
      <c r="N142" s="142"/>
      <c r="O142" s="142"/>
      <c r="P142" s="143">
        <f>SUM(P143:P174)</f>
        <v>0</v>
      </c>
      <c r="Q142" s="142"/>
      <c r="R142" s="143">
        <f>SUM(R143:R174)</f>
        <v>0</v>
      </c>
      <c r="S142" s="142"/>
      <c r="T142" s="144">
        <f>SUM(T143:T174)</f>
        <v>0</v>
      </c>
      <c r="AR142" s="137" t="s">
        <v>80</v>
      </c>
      <c r="AT142" s="145" t="s">
        <v>72</v>
      </c>
      <c r="AU142" s="145" t="s">
        <v>80</v>
      </c>
      <c r="AY142" s="137" t="s">
        <v>202</v>
      </c>
      <c r="BK142" s="146">
        <f>SUM(BK143:BK174)</f>
        <v>0</v>
      </c>
    </row>
    <row r="143" spans="1:65" s="2" customFormat="1" ht="14.45" customHeight="1">
      <c r="A143" s="32"/>
      <c r="B143" s="149"/>
      <c r="C143" s="150" t="s">
        <v>258</v>
      </c>
      <c r="D143" s="150" t="s">
        <v>204</v>
      </c>
      <c r="E143" s="151" t="s">
        <v>892</v>
      </c>
      <c r="F143" s="152" t="s">
        <v>680</v>
      </c>
      <c r="G143" s="153" t="s">
        <v>300</v>
      </c>
      <c r="H143" s="154">
        <v>5</v>
      </c>
      <c r="I143" s="155"/>
      <c r="J143" s="156">
        <f t="shared" ref="J143:J174" si="10">ROUND(I143*H143,2)</f>
        <v>0</v>
      </c>
      <c r="K143" s="157"/>
      <c r="L143" s="33"/>
      <c r="M143" s="158" t="s">
        <v>1</v>
      </c>
      <c r="N143" s="159" t="s">
        <v>39</v>
      </c>
      <c r="O143" s="58"/>
      <c r="P143" s="160">
        <f t="shared" ref="P143:P174" si="11">O143*H143</f>
        <v>0</v>
      </c>
      <c r="Q143" s="160">
        <v>0</v>
      </c>
      <c r="R143" s="160">
        <f t="shared" ref="R143:R174" si="12">Q143*H143</f>
        <v>0</v>
      </c>
      <c r="S143" s="160">
        <v>0</v>
      </c>
      <c r="T143" s="161">
        <f t="shared" ref="T143:T174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208</v>
      </c>
      <c r="AT143" s="162" t="s">
        <v>204</v>
      </c>
      <c r="AU143" s="162" t="s">
        <v>84</v>
      </c>
      <c r="AY143" s="17" t="s">
        <v>202</v>
      </c>
      <c r="BE143" s="163">
        <f t="shared" ref="BE143:BE174" si="14">IF(N143="základná",J143,0)</f>
        <v>0</v>
      </c>
      <c r="BF143" s="163">
        <f t="shared" ref="BF143:BF174" si="15">IF(N143="znížená",J143,0)</f>
        <v>0</v>
      </c>
      <c r="BG143" s="163">
        <f t="shared" ref="BG143:BG174" si="16">IF(N143="zákl. prenesená",J143,0)</f>
        <v>0</v>
      </c>
      <c r="BH143" s="163">
        <f t="shared" ref="BH143:BH174" si="17">IF(N143="zníž. prenesená",J143,0)</f>
        <v>0</v>
      </c>
      <c r="BI143" s="163">
        <f t="shared" ref="BI143:BI174" si="18">IF(N143="nulová",J143,0)</f>
        <v>0</v>
      </c>
      <c r="BJ143" s="17" t="s">
        <v>84</v>
      </c>
      <c r="BK143" s="163">
        <f t="shared" ref="BK143:BK174" si="19">ROUND(I143*H143,2)</f>
        <v>0</v>
      </c>
      <c r="BL143" s="17" t="s">
        <v>208</v>
      </c>
      <c r="BM143" s="162" t="s">
        <v>315</v>
      </c>
    </row>
    <row r="144" spans="1:65" s="2" customFormat="1" ht="14.45" customHeight="1">
      <c r="A144" s="32"/>
      <c r="B144" s="149"/>
      <c r="C144" s="150" t="s">
        <v>264</v>
      </c>
      <c r="D144" s="150" t="s">
        <v>204</v>
      </c>
      <c r="E144" s="151" t="s">
        <v>893</v>
      </c>
      <c r="F144" s="152" t="s">
        <v>682</v>
      </c>
      <c r="G144" s="153" t="s">
        <v>683</v>
      </c>
      <c r="H144" s="154">
        <v>1</v>
      </c>
      <c r="I144" s="155"/>
      <c r="J144" s="156">
        <f t="shared" si="10"/>
        <v>0</v>
      </c>
      <c r="K144" s="157"/>
      <c r="L144" s="33"/>
      <c r="M144" s="158" t="s">
        <v>1</v>
      </c>
      <c r="N144" s="159" t="s">
        <v>39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208</v>
      </c>
      <c r="AT144" s="162" t="s">
        <v>204</v>
      </c>
      <c r="AU144" s="162" t="s">
        <v>84</v>
      </c>
      <c r="AY144" s="17" t="s">
        <v>202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84</v>
      </c>
      <c r="BK144" s="163">
        <f t="shared" si="19"/>
        <v>0</v>
      </c>
      <c r="BL144" s="17" t="s">
        <v>208</v>
      </c>
      <c r="BM144" s="162" t="s">
        <v>328</v>
      </c>
    </row>
    <row r="145" spans="1:65" s="2" customFormat="1" ht="14.45" customHeight="1">
      <c r="A145" s="32"/>
      <c r="B145" s="149"/>
      <c r="C145" s="150" t="s">
        <v>268</v>
      </c>
      <c r="D145" s="150" t="s">
        <v>204</v>
      </c>
      <c r="E145" s="151" t="s">
        <v>894</v>
      </c>
      <c r="F145" s="152" t="s">
        <v>685</v>
      </c>
      <c r="G145" s="153" t="s">
        <v>300</v>
      </c>
      <c r="H145" s="154">
        <v>150</v>
      </c>
      <c r="I145" s="155"/>
      <c r="J145" s="156">
        <f t="shared" si="10"/>
        <v>0</v>
      </c>
      <c r="K145" s="157"/>
      <c r="L145" s="33"/>
      <c r="M145" s="158" t="s">
        <v>1</v>
      </c>
      <c r="N145" s="159" t="s">
        <v>39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208</v>
      </c>
      <c r="AT145" s="162" t="s">
        <v>204</v>
      </c>
      <c r="AU145" s="162" t="s">
        <v>84</v>
      </c>
      <c r="AY145" s="17" t="s">
        <v>202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84</v>
      </c>
      <c r="BK145" s="163">
        <f t="shared" si="19"/>
        <v>0</v>
      </c>
      <c r="BL145" s="17" t="s">
        <v>208</v>
      </c>
      <c r="BM145" s="162" t="s">
        <v>338</v>
      </c>
    </row>
    <row r="146" spans="1:65" s="2" customFormat="1" ht="14.45" customHeight="1">
      <c r="A146" s="32"/>
      <c r="B146" s="149"/>
      <c r="C146" s="150" t="s">
        <v>272</v>
      </c>
      <c r="D146" s="150" t="s">
        <v>204</v>
      </c>
      <c r="E146" s="151" t="s">
        <v>895</v>
      </c>
      <c r="F146" s="152" t="s">
        <v>682</v>
      </c>
      <c r="G146" s="153" t="s">
        <v>683</v>
      </c>
      <c r="H146" s="154">
        <v>1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84</v>
      </c>
      <c r="AY146" s="17" t="s">
        <v>202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84</v>
      </c>
      <c r="BK146" s="163">
        <f t="shared" si="19"/>
        <v>0</v>
      </c>
      <c r="BL146" s="17" t="s">
        <v>208</v>
      </c>
      <c r="BM146" s="162" t="s">
        <v>424</v>
      </c>
    </row>
    <row r="147" spans="1:65" s="2" customFormat="1" ht="24.2" customHeight="1">
      <c r="A147" s="32"/>
      <c r="B147" s="149"/>
      <c r="C147" s="150" t="s">
        <v>279</v>
      </c>
      <c r="D147" s="150" t="s">
        <v>204</v>
      </c>
      <c r="E147" s="151" t="s">
        <v>831</v>
      </c>
      <c r="F147" s="152" t="s">
        <v>832</v>
      </c>
      <c r="G147" s="153" t="s">
        <v>300</v>
      </c>
      <c r="H147" s="154">
        <v>30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208</v>
      </c>
      <c r="AT147" s="162" t="s">
        <v>204</v>
      </c>
      <c r="AU147" s="162" t="s">
        <v>84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428</v>
      </c>
    </row>
    <row r="148" spans="1:65" s="2" customFormat="1" ht="14.45" customHeight="1">
      <c r="A148" s="32"/>
      <c r="B148" s="149"/>
      <c r="C148" s="150" t="s">
        <v>283</v>
      </c>
      <c r="D148" s="150" t="s">
        <v>204</v>
      </c>
      <c r="E148" s="151" t="s">
        <v>834</v>
      </c>
      <c r="F148" s="152" t="s">
        <v>690</v>
      </c>
      <c r="G148" s="153" t="s">
        <v>300</v>
      </c>
      <c r="H148" s="154">
        <v>20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84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431</v>
      </c>
    </row>
    <row r="149" spans="1:65" s="2" customFormat="1" ht="14.45" customHeight="1">
      <c r="A149" s="32"/>
      <c r="B149" s="149"/>
      <c r="C149" s="150" t="s">
        <v>287</v>
      </c>
      <c r="D149" s="150" t="s">
        <v>204</v>
      </c>
      <c r="E149" s="151" t="s">
        <v>896</v>
      </c>
      <c r="F149" s="152" t="s">
        <v>692</v>
      </c>
      <c r="G149" s="153" t="s">
        <v>276</v>
      </c>
      <c r="H149" s="154">
        <v>2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208</v>
      </c>
      <c r="AT149" s="162" t="s">
        <v>204</v>
      </c>
      <c r="AU149" s="162" t="s">
        <v>84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434</v>
      </c>
    </row>
    <row r="150" spans="1:65" s="2" customFormat="1" ht="14.45" customHeight="1">
      <c r="A150" s="32"/>
      <c r="B150" s="149"/>
      <c r="C150" s="150" t="s">
        <v>292</v>
      </c>
      <c r="D150" s="150" t="s">
        <v>204</v>
      </c>
      <c r="E150" s="151" t="s">
        <v>897</v>
      </c>
      <c r="F150" s="152" t="s">
        <v>694</v>
      </c>
      <c r="G150" s="153" t="s">
        <v>276</v>
      </c>
      <c r="H150" s="154">
        <v>1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84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437</v>
      </c>
    </row>
    <row r="151" spans="1:65" s="2" customFormat="1" ht="14.45" customHeight="1">
      <c r="A151" s="32"/>
      <c r="B151" s="149"/>
      <c r="C151" s="150" t="s">
        <v>7</v>
      </c>
      <c r="D151" s="150" t="s">
        <v>204</v>
      </c>
      <c r="E151" s="151" t="s">
        <v>898</v>
      </c>
      <c r="F151" s="152" t="s">
        <v>696</v>
      </c>
      <c r="G151" s="153" t="s">
        <v>276</v>
      </c>
      <c r="H151" s="154">
        <v>4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208</v>
      </c>
      <c r="AT151" s="162" t="s">
        <v>204</v>
      </c>
      <c r="AU151" s="162" t="s">
        <v>84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440</v>
      </c>
    </row>
    <row r="152" spans="1:65" s="2" customFormat="1" ht="14.45" customHeight="1">
      <c r="A152" s="32"/>
      <c r="B152" s="149"/>
      <c r="C152" s="150" t="s">
        <v>302</v>
      </c>
      <c r="D152" s="150" t="s">
        <v>204</v>
      </c>
      <c r="E152" s="151" t="s">
        <v>899</v>
      </c>
      <c r="F152" s="152" t="s">
        <v>698</v>
      </c>
      <c r="G152" s="153" t="s">
        <v>276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84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443</v>
      </c>
    </row>
    <row r="153" spans="1:65" s="2" customFormat="1" ht="14.45" customHeight="1">
      <c r="A153" s="32"/>
      <c r="B153" s="149"/>
      <c r="C153" s="150" t="s">
        <v>306</v>
      </c>
      <c r="D153" s="150" t="s">
        <v>204</v>
      </c>
      <c r="E153" s="151" t="s">
        <v>900</v>
      </c>
      <c r="F153" s="152" t="s">
        <v>700</v>
      </c>
      <c r="G153" s="153" t="s">
        <v>276</v>
      </c>
      <c r="H153" s="154">
        <v>1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208</v>
      </c>
      <c r="AT153" s="162" t="s">
        <v>204</v>
      </c>
      <c r="AU153" s="162" t="s">
        <v>84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446</v>
      </c>
    </row>
    <row r="154" spans="1:65" s="2" customFormat="1" ht="14.45" customHeight="1">
      <c r="A154" s="32"/>
      <c r="B154" s="149"/>
      <c r="C154" s="150" t="s">
        <v>311</v>
      </c>
      <c r="D154" s="150" t="s">
        <v>204</v>
      </c>
      <c r="E154" s="151" t="s">
        <v>901</v>
      </c>
      <c r="F154" s="152" t="s">
        <v>702</v>
      </c>
      <c r="G154" s="153" t="s">
        <v>276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39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208</v>
      </c>
      <c r="AT154" s="162" t="s">
        <v>204</v>
      </c>
      <c r="AU154" s="162" t="s">
        <v>84</v>
      </c>
      <c r="AY154" s="17" t="s">
        <v>202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84</v>
      </c>
      <c r="BK154" s="163">
        <f t="shared" si="19"/>
        <v>0</v>
      </c>
      <c r="BL154" s="17" t="s">
        <v>208</v>
      </c>
      <c r="BM154" s="162" t="s">
        <v>449</v>
      </c>
    </row>
    <row r="155" spans="1:65" s="2" customFormat="1" ht="14.45" customHeight="1">
      <c r="A155" s="32"/>
      <c r="B155" s="149"/>
      <c r="C155" s="150" t="s">
        <v>315</v>
      </c>
      <c r="D155" s="150" t="s">
        <v>204</v>
      </c>
      <c r="E155" s="151" t="s">
        <v>902</v>
      </c>
      <c r="F155" s="152" t="s">
        <v>704</v>
      </c>
      <c r="G155" s="153" t="s">
        <v>276</v>
      </c>
      <c r="H155" s="154">
        <v>1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39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208</v>
      </c>
      <c r="AT155" s="162" t="s">
        <v>204</v>
      </c>
      <c r="AU155" s="162" t="s">
        <v>84</v>
      </c>
      <c r="AY155" s="17" t="s">
        <v>202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84</v>
      </c>
      <c r="BK155" s="163">
        <f t="shared" si="19"/>
        <v>0</v>
      </c>
      <c r="BL155" s="17" t="s">
        <v>208</v>
      </c>
      <c r="BM155" s="162" t="s">
        <v>453</v>
      </c>
    </row>
    <row r="156" spans="1:65" s="2" customFormat="1" ht="14.45" customHeight="1">
      <c r="A156" s="32"/>
      <c r="B156" s="149"/>
      <c r="C156" s="150" t="s">
        <v>319</v>
      </c>
      <c r="D156" s="150" t="s">
        <v>204</v>
      </c>
      <c r="E156" s="151" t="s">
        <v>903</v>
      </c>
      <c r="F156" s="152" t="s">
        <v>706</v>
      </c>
      <c r="G156" s="153" t="s">
        <v>276</v>
      </c>
      <c r="H156" s="154">
        <v>1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84</v>
      </c>
      <c r="AY156" s="17" t="s">
        <v>202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84</v>
      </c>
      <c r="BK156" s="163">
        <f t="shared" si="19"/>
        <v>0</v>
      </c>
      <c r="BL156" s="17" t="s">
        <v>208</v>
      </c>
      <c r="BM156" s="162" t="s">
        <v>456</v>
      </c>
    </row>
    <row r="157" spans="1:65" s="2" customFormat="1" ht="14.45" customHeight="1">
      <c r="A157" s="32"/>
      <c r="B157" s="149"/>
      <c r="C157" s="150" t="s">
        <v>328</v>
      </c>
      <c r="D157" s="150" t="s">
        <v>204</v>
      </c>
      <c r="E157" s="151" t="s">
        <v>904</v>
      </c>
      <c r="F157" s="152" t="s">
        <v>708</v>
      </c>
      <c r="G157" s="153" t="s">
        <v>276</v>
      </c>
      <c r="H157" s="154">
        <v>3</v>
      </c>
      <c r="I157" s="155"/>
      <c r="J157" s="156">
        <f t="shared" si="10"/>
        <v>0</v>
      </c>
      <c r="K157" s="157"/>
      <c r="L157" s="33"/>
      <c r="M157" s="158" t="s">
        <v>1</v>
      </c>
      <c r="N157" s="159" t="s">
        <v>39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208</v>
      </c>
      <c r="AT157" s="162" t="s">
        <v>204</v>
      </c>
      <c r="AU157" s="162" t="s">
        <v>84</v>
      </c>
      <c r="AY157" s="17" t="s">
        <v>202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84</v>
      </c>
      <c r="BK157" s="163">
        <f t="shared" si="19"/>
        <v>0</v>
      </c>
      <c r="BL157" s="17" t="s">
        <v>208</v>
      </c>
      <c r="BM157" s="162" t="s">
        <v>459</v>
      </c>
    </row>
    <row r="158" spans="1:65" s="2" customFormat="1" ht="14.45" customHeight="1">
      <c r="A158" s="32"/>
      <c r="B158" s="149"/>
      <c r="C158" s="150" t="s">
        <v>332</v>
      </c>
      <c r="D158" s="150" t="s">
        <v>204</v>
      </c>
      <c r="E158" s="151" t="s">
        <v>905</v>
      </c>
      <c r="F158" s="152" t="s">
        <v>710</v>
      </c>
      <c r="G158" s="153" t="s">
        <v>276</v>
      </c>
      <c r="H158" s="154">
        <v>1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39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208</v>
      </c>
      <c r="AT158" s="162" t="s">
        <v>204</v>
      </c>
      <c r="AU158" s="162" t="s">
        <v>84</v>
      </c>
      <c r="AY158" s="17" t="s">
        <v>202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84</v>
      </c>
      <c r="BK158" s="163">
        <f t="shared" si="19"/>
        <v>0</v>
      </c>
      <c r="BL158" s="17" t="s">
        <v>208</v>
      </c>
      <c r="BM158" s="162" t="s">
        <v>462</v>
      </c>
    </row>
    <row r="159" spans="1:65" s="2" customFormat="1" ht="14.45" customHeight="1">
      <c r="A159" s="32"/>
      <c r="B159" s="149"/>
      <c r="C159" s="150" t="s">
        <v>338</v>
      </c>
      <c r="D159" s="150" t="s">
        <v>204</v>
      </c>
      <c r="E159" s="151" t="s">
        <v>906</v>
      </c>
      <c r="F159" s="152" t="s">
        <v>712</v>
      </c>
      <c r="G159" s="153" t="s">
        <v>276</v>
      </c>
      <c r="H159" s="154">
        <v>1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39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208</v>
      </c>
      <c r="AT159" s="162" t="s">
        <v>204</v>
      </c>
      <c r="AU159" s="162" t="s">
        <v>84</v>
      </c>
      <c r="AY159" s="17" t="s">
        <v>202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84</v>
      </c>
      <c r="BK159" s="163">
        <f t="shared" si="19"/>
        <v>0</v>
      </c>
      <c r="BL159" s="17" t="s">
        <v>208</v>
      </c>
      <c r="BM159" s="162" t="s">
        <v>465</v>
      </c>
    </row>
    <row r="160" spans="1:65" s="2" customFormat="1" ht="24.2" customHeight="1">
      <c r="A160" s="32"/>
      <c r="B160" s="149"/>
      <c r="C160" s="150" t="s">
        <v>324</v>
      </c>
      <c r="D160" s="150" t="s">
        <v>204</v>
      </c>
      <c r="E160" s="151" t="s">
        <v>907</v>
      </c>
      <c r="F160" s="152" t="s">
        <v>714</v>
      </c>
      <c r="G160" s="153" t="s">
        <v>276</v>
      </c>
      <c r="H160" s="154">
        <v>1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39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208</v>
      </c>
      <c r="AT160" s="162" t="s">
        <v>204</v>
      </c>
      <c r="AU160" s="162" t="s">
        <v>84</v>
      </c>
      <c r="AY160" s="17" t="s">
        <v>202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84</v>
      </c>
      <c r="BK160" s="163">
        <f t="shared" si="19"/>
        <v>0</v>
      </c>
      <c r="BL160" s="17" t="s">
        <v>208</v>
      </c>
      <c r="BM160" s="162" t="s">
        <v>469</v>
      </c>
    </row>
    <row r="161" spans="1:65" s="2" customFormat="1" ht="14.45" customHeight="1">
      <c r="A161" s="32"/>
      <c r="B161" s="149"/>
      <c r="C161" s="150" t="s">
        <v>424</v>
      </c>
      <c r="D161" s="150" t="s">
        <v>204</v>
      </c>
      <c r="E161" s="151" t="s">
        <v>908</v>
      </c>
      <c r="F161" s="152" t="s">
        <v>716</v>
      </c>
      <c r="G161" s="153" t="s">
        <v>276</v>
      </c>
      <c r="H161" s="154">
        <v>2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39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208</v>
      </c>
      <c r="AT161" s="162" t="s">
        <v>204</v>
      </c>
      <c r="AU161" s="162" t="s">
        <v>84</v>
      </c>
      <c r="AY161" s="17" t="s">
        <v>202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84</v>
      </c>
      <c r="BK161" s="163">
        <f t="shared" si="19"/>
        <v>0</v>
      </c>
      <c r="BL161" s="17" t="s">
        <v>208</v>
      </c>
      <c r="BM161" s="162" t="s">
        <v>472</v>
      </c>
    </row>
    <row r="162" spans="1:65" s="2" customFormat="1" ht="14.45" customHeight="1">
      <c r="A162" s="32"/>
      <c r="B162" s="149"/>
      <c r="C162" s="150" t="s">
        <v>466</v>
      </c>
      <c r="D162" s="150" t="s">
        <v>204</v>
      </c>
      <c r="E162" s="151" t="s">
        <v>909</v>
      </c>
      <c r="F162" s="152" t="s">
        <v>718</v>
      </c>
      <c r="G162" s="153" t="s">
        <v>276</v>
      </c>
      <c r="H162" s="154">
        <v>2</v>
      </c>
      <c r="I162" s="155"/>
      <c r="J162" s="156">
        <f t="shared" si="10"/>
        <v>0</v>
      </c>
      <c r="K162" s="157"/>
      <c r="L162" s="33"/>
      <c r="M162" s="158" t="s">
        <v>1</v>
      </c>
      <c r="N162" s="159" t="s">
        <v>39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208</v>
      </c>
      <c r="AT162" s="162" t="s">
        <v>204</v>
      </c>
      <c r="AU162" s="162" t="s">
        <v>84</v>
      </c>
      <c r="AY162" s="17" t="s">
        <v>202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84</v>
      </c>
      <c r="BK162" s="163">
        <f t="shared" si="19"/>
        <v>0</v>
      </c>
      <c r="BL162" s="17" t="s">
        <v>208</v>
      </c>
      <c r="BM162" s="162" t="s">
        <v>476</v>
      </c>
    </row>
    <row r="163" spans="1:65" s="2" customFormat="1" ht="14.45" customHeight="1">
      <c r="A163" s="32"/>
      <c r="B163" s="149"/>
      <c r="C163" s="150" t="s">
        <v>428</v>
      </c>
      <c r="D163" s="150" t="s">
        <v>204</v>
      </c>
      <c r="E163" s="151" t="s">
        <v>910</v>
      </c>
      <c r="F163" s="152" t="s">
        <v>720</v>
      </c>
      <c r="G163" s="153" t="s">
        <v>276</v>
      </c>
      <c r="H163" s="154">
        <v>2</v>
      </c>
      <c r="I163" s="155"/>
      <c r="J163" s="156">
        <f t="shared" si="1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84</v>
      </c>
      <c r="AY163" s="17" t="s">
        <v>202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84</v>
      </c>
      <c r="BK163" s="163">
        <f t="shared" si="19"/>
        <v>0</v>
      </c>
      <c r="BL163" s="17" t="s">
        <v>208</v>
      </c>
      <c r="BM163" s="162" t="s">
        <v>479</v>
      </c>
    </row>
    <row r="164" spans="1:65" s="2" customFormat="1" ht="14.45" customHeight="1">
      <c r="A164" s="32"/>
      <c r="B164" s="149"/>
      <c r="C164" s="150" t="s">
        <v>473</v>
      </c>
      <c r="D164" s="150" t="s">
        <v>204</v>
      </c>
      <c r="E164" s="151" t="s">
        <v>837</v>
      </c>
      <c r="F164" s="152" t="s">
        <v>962</v>
      </c>
      <c r="G164" s="153" t="s">
        <v>276</v>
      </c>
      <c r="H164" s="154">
        <v>5</v>
      </c>
      <c r="I164" s="155"/>
      <c r="J164" s="156">
        <f t="shared" si="10"/>
        <v>0</v>
      </c>
      <c r="K164" s="157"/>
      <c r="L164" s="33"/>
      <c r="M164" s="158" t="s">
        <v>1</v>
      </c>
      <c r="N164" s="159" t="s">
        <v>39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208</v>
      </c>
      <c r="AT164" s="162" t="s">
        <v>204</v>
      </c>
      <c r="AU164" s="162" t="s">
        <v>84</v>
      </c>
      <c r="AY164" s="17" t="s">
        <v>202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84</v>
      </c>
      <c r="BK164" s="163">
        <f t="shared" si="19"/>
        <v>0</v>
      </c>
      <c r="BL164" s="17" t="s">
        <v>208</v>
      </c>
      <c r="BM164" s="162" t="s">
        <v>483</v>
      </c>
    </row>
    <row r="165" spans="1:65" s="2" customFormat="1" ht="14.45" customHeight="1">
      <c r="A165" s="32"/>
      <c r="B165" s="149"/>
      <c r="C165" s="150" t="s">
        <v>431</v>
      </c>
      <c r="D165" s="150" t="s">
        <v>204</v>
      </c>
      <c r="E165" s="151" t="s">
        <v>723</v>
      </c>
      <c r="F165" s="152" t="s">
        <v>963</v>
      </c>
      <c r="G165" s="153" t="s">
        <v>276</v>
      </c>
      <c r="H165" s="154">
        <v>5</v>
      </c>
      <c r="I165" s="155"/>
      <c r="J165" s="156">
        <f t="shared" si="10"/>
        <v>0</v>
      </c>
      <c r="K165" s="157"/>
      <c r="L165" s="33"/>
      <c r="M165" s="158" t="s">
        <v>1</v>
      </c>
      <c r="N165" s="159" t="s">
        <v>39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208</v>
      </c>
      <c r="AT165" s="162" t="s">
        <v>204</v>
      </c>
      <c r="AU165" s="162" t="s">
        <v>84</v>
      </c>
      <c r="AY165" s="17" t="s">
        <v>202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84</v>
      </c>
      <c r="BK165" s="163">
        <f t="shared" si="19"/>
        <v>0</v>
      </c>
      <c r="BL165" s="17" t="s">
        <v>208</v>
      </c>
      <c r="BM165" s="162" t="s">
        <v>486</v>
      </c>
    </row>
    <row r="166" spans="1:65" s="2" customFormat="1" ht="24.2" customHeight="1">
      <c r="A166" s="32"/>
      <c r="B166" s="149"/>
      <c r="C166" s="150" t="s">
        <v>480</v>
      </c>
      <c r="D166" s="150" t="s">
        <v>204</v>
      </c>
      <c r="E166" s="151" t="s">
        <v>839</v>
      </c>
      <c r="F166" s="152" t="s">
        <v>964</v>
      </c>
      <c r="G166" s="153" t="s">
        <v>276</v>
      </c>
      <c r="H166" s="154">
        <v>1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39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208</v>
      </c>
      <c r="AT166" s="162" t="s">
        <v>204</v>
      </c>
      <c r="AU166" s="162" t="s">
        <v>84</v>
      </c>
      <c r="AY166" s="17" t="s">
        <v>202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84</v>
      </c>
      <c r="BK166" s="163">
        <f t="shared" si="19"/>
        <v>0</v>
      </c>
      <c r="BL166" s="17" t="s">
        <v>208</v>
      </c>
      <c r="BM166" s="162" t="s">
        <v>490</v>
      </c>
    </row>
    <row r="167" spans="1:65" s="2" customFormat="1" ht="14.45" customHeight="1">
      <c r="A167" s="32"/>
      <c r="B167" s="149"/>
      <c r="C167" s="150" t="s">
        <v>434</v>
      </c>
      <c r="D167" s="150" t="s">
        <v>204</v>
      </c>
      <c r="E167" s="151" t="s">
        <v>911</v>
      </c>
      <c r="F167" s="152" t="s">
        <v>734</v>
      </c>
      <c r="G167" s="153" t="s">
        <v>276</v>
      </c>
      <c r="H167" s="154">
        <v>10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39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208</v>
      </c>
      <c r="AT167" s="162" t="s">
        <v>204</v>
      </c>
      <c r="AU167" s="162" t="s">
        <v>84</v>
      </c>
      <c r="AY167" s="17" t="s">
        <v>202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84</v>
      </c>
      <c r="BK167" s="163">
        <f t="shared" si="19"/>
        <v>0</v>
      </c>
      <c r="BL167" s="17" t="s">
        <v>208</v>
      </c>
      <c r="BM167" s="162" t="s">
        <v>493</v>
      </c>
    </row>
    <row r="168" spans="1:65" s="2" customFormat="1" ht="14.45" customHeight="1">
      <c r="A168" s="32"/>
      <c r="B168" s="149"/>
      <c r="C168" s="150" t="s">
        <v>487</v>
      </c>
      <c r="D168" s="150" t="s">
        <v>204</v>
      </c>
      <c r="E168" s="151" t="s">
        <v>912</v>
      </c>
      <c r="F168" s="152" t="s">
        <v>736</v>
      </c>
      <c r="G168" s="153" t="s">
        <v>276</v>
      </c>
      <c r="H168" s="154">
        <v>10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39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208</v>
      </c>
      <c r="AT168" s="162" t="s">
        <v>204</v>
      </c>
      <c r="AU168" s="162" t="s">
        <v>84</v>
      </c>
      <c r="AY168" s="17" t="s">
        <v>202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84</v>
      </c>
      <c r="BK168" s="163">
        <f t="shared" si="19"/>
        <v>0</v>
      </c>
      <c r="BL168" s="17" t="s">
        <v>208</v>
      </c>
      <c r="BM168" s="162" t="s">
        <v>497</v>
      </c>
    </row>
    <row r="169" spans="1:65" s="2" customFormat="1" ht="14.45" customHeight="1">
      <c r="A169" s="32"/>
      <c r="B169" s="149"/>
      <c r="C169" s="150" t="s">
        <v>437</v>
      </c>
      <c r="D169" s="150" t="s">
        <v>204</v>
      </c>
      <c r="E169" s="151" t="s">
        <v>913</v>
      </c>
      <c r="F169" s="152" t="s">
        <v>738</v>
      </c>
      <c r="G169" s="153" t="s">
        <v>276</v>
      </c>
      <c r="H169" s="154">
        <v>10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39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208</v>
      </c>
      <c r="AT169" s="162" t="s">
        <v>204</v>
      </c>
      <c r="AU169" s="162" t="s">
        <v>84</v>
      </c>
      <c r="AY169" s="17" t="s">
        <v>202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84</v>
      </c>
      <c r="BK169" s="163">
        <f t="shared" si="19"/>
        <v>0</v>
      </c>
      <c r="BL169" s="17" t="s">
        <v>208</v>
      </c>
      <c r="BM169" s="162" t="s">
        <v>499</v>
      </c>
    </row>
    <row r="170" spans="1:65" s="2" customFormat="1" ht="14.45" customHeight="1">
      <c r="A170" s="32"/>
      <c r="B170" s="149"/>
      <c r="C170" s="150" t="s">
        <v>494</v>
      </c>
      <c r="D170" s="150" t="s">
        <v>204</v>
      </c>
      <c r="E170" s="151" t="s">
        <v>914</v>
      </c>
      <c r="F170" s="152" t="s">
        <v>741</v>
      </c>
      <c r="G170" s="153" t="s">
        <v>276</v>
      </c>
      <c r="H170" s="154">
        <v>30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39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208</v>
      </c>
      <c r="AT170" s="162" t="s">
        <v>204</v>
      </c>
      <c r="AU170" s="162" t="s">
        <v>84</v>
      </c>
      <c r="AY170" s="17" t="s">
        <v>202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84</v>
      </c>
      <c r="BK170" s="163">
        <f t="shared" si="19"/>
        <v>0</v>
      </c>
      <c r="BL170" s="17" t="s">
        <v>208</v>
      </c>
      <c r="BM170" s="162" t="s">
        <v>506</v>
      </c>
    </row>
    <row r="171" spans="1:65" s="2" customFormat="1" ht="24.2" customHeight="1">
      <c r="A171" s="32"/>
      <c r="B171" s="149"/>
      <c r="C171" s="150" t="s">
        <v>440</v>
      </c>
      <c r="D171" s="150" t="s">
        <v>204</v>
      </c>
      <c r="E171" s="151" t="s">
        <v>915</v>
      </c>
      <c r="F171" s="152" t="s">
        <v>745</v>
      </c>
      <c r="G171" s="153" t="s">
        <v>276</v>
      </c>
      <c r="H171" s="154">
        <v>10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39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208</v>
      </c>
      <c r="AT171" s="162" t="s">
        <v>204</v>
      </c>
      <c r="AU171" s="162" t="s">
        <v>84</v>
      </c>
      <c r="AY171" s="17" t="s">
        <v>202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84</v>
      </c>
      <c r="BK171" s="163">
        <f t="shared" si="19"/>
        <v>0</v>
      </c>
      <c r="BL171" s="17" t="s">
        <v>208</v>
      </c>
      <c r="BM171" s="162" t="s">
        <v>509</v>
      </c>
    </row>
    <row r="172" spans="1:65" s="2" customFormat="1" ht="14.45" customHeight="1">
      <c r="A172" s="32"/>
      <c r="B172" s="149"/>
      <c r="C172" s="150" t="s">
        <v>502</v>
      </c>
      <c r="D172" s="150" t="s">
        <v>204</v>
      </c>
      <c r="E172" s="151" t="s">
        <v>916</v>
      </c>
      <c r="F172" s="152" t="s">
        <v>748</v>
      </c>
      <c r="G172" s="153" t="s">
        <v>276</v>
      </c>
      <c r="H172" s="154">
        <v>10</v>
      </c>
      <c r="I172" s="155"/>
      <c r="J172" s="156">
        <f t="shared" si="10"/>
        <v>0</v>
      </c>
      <c r="K172" s="157"/>
      <c r="L172" s="33"/>
      <c r="M172" s="158" t="s">
        <v>1</v>
      </c>
      <c r="N172" s="159" t="s">
        <v>39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208</v>
      </c>
      <c r="AT172" s="162" t="s">
        <v>204</v>
      </c>
      <c r="AU172" s="162" t="s">
        <v>84</v>
      </c>
      <c r="AY172" s="17" t="s">
        <v>202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84</v>
      </c>
      <c r="BK172" s="163">
        <f t="shared" si="19"/>
        <v>0</v>
      </c>
      <c r="BL172" s="17" t="s">
        <v>208</v>
      </c>
      <c r="BM172" s="162" t="s">
        <v>739</v>
      </c>
    </row>
    <row r="173" spans="1:65" s="2" customFormat="1" ht="14.45" customHeight="1">
      <c r="A173" s="32"/>
      <c r="B173" s="149"/>
      <c r="C173" s="150" t="s">
        <v>443</v>
      </c>
      <c r="D173" s="150" t="s">
        <v>204</v>
      </c>
      <c r="E173" s="151" t="s">
        <v>758</v>
      </c>
      <c r="F173" s="152" t="s">
        <v>752</v>
      </c>
      <c r="G173" s="153" t="s">
        <v>276</v>
      </c>
      <c r="H173" s="154">
        <v>4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39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208</v>
      </c>
      <c r="AT173" s="162" t="s">
        <v>204</v>
      </c>
      <c r="AU173" s="162" t="s">
        <v>84</v>
      </c>
      <c r="AY173" s="17" t="s">
        <v>202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84</v>
      </c>
      <c r="BK173" s="163">
        <f t="shared" si="19"/>
        <v>0</v>
      </c>
      <c r="BL173" s="17" t="s">
        <v>208</v>
      </c>
      <c r="BM173" s="162" t="s">
        <v>742</v>
      </c>
    </row>
    <row r="174" spans="1:65" s="2" customFormat="1" ht="24.2" customHeight="1">
      <c r="A174" s="32"/>
      <c r="B174" s="149"/>
      <c r="C174" s="150" t="s">
        <v>743</v>
      </c>
      <c r="D174" s="150" t="s">
        <v>204</v>
      </c>
      <c r="E174" s="151" t="s">
        <v>917</v>
      </c>
      <c r="F174" s="152" t="s">
        <v>755</v>
      </c>
      <c r="G174" s="153" t="s">
        <v>276</v>
      </c>
      <c r="H174" s="154">
        <v>1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39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208</v>
      </c>
      <c r="AT174" s="162" t="s">
        <v>204</v>
      </c>
      <c r="AU174" s="162" t="s">
        <v>84</v>
      </c>
      <c r="AY174" s="17" t="s">
        <v>202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84</v>
      </c>
      <c r="BK174" s="163">
        <f t="shared" si="19"/>
        <v>0</v>
      </c>
      <c r="BL174" s="17" t="s">
        <v>208</v>
      </c>
      <c r="BM174" s="162" t="s">
        <v>746</v>
      </c>
    </row>
    <row r="175" spans="1:65" s="12" customFormat="1" ht="22.9" customHeight="1">
      <c r="B175" s="136"/>
      <c r="D175" s="137" t="s">
        <v>72</v>
      </c>
      <c r="E175" s="147" t="s">
        <v>336</v>
      </c>
      <c r="F175" s="147" t="s">
        <v>337</v>
      </c>
      <c r="I175" s="139"/>
      <c r="J175" s="148">
        <f>BK175</f>
        <v>0</v>
      </c>
      <c r="L175" s="136"/>
      <c r="M175" s="141"/>
      <c r="N175" s="142"/>
      <c r="O175" s="142"/>
      <c r="P175" s="143">
        <f>P176</f>
        <v>0</v>
      </c>
      <c r="Q175" s="142"/>
      <c r="R175" s="143">
        <f>R176</f>
        <v>0</v>
      </c>
      <c r="S175" s="142"/>
      <c r="T175" s="144">
        <f>T176</f>
        <v>0</v>
      </c>
      <c r="AR175" s="137" t="s">
        <v>80</v>
      </c>
      <c r="AT175" s="145" t="s">
        <v>72</v>
      </c>
      <c r="AU175" s="145" t="s">
        <v>80</v>
      </c>
      <c r="AY175" s="137" t="s">
        <v>202</v>
      </c>
      <c r="BK175" s="146">
        <f>BK176</f>
        <v>0</v>
      </c>
    </row>
    <row r="176" spans="1:65" s="2" customFormat="1" ht="14.45" customHeight="1">
      <c r="A176" s="32"/>
      <c r="B176" s="149"/>
      <c r="C176" s="150" t="s">
        <v>446</v>
      </c>
      <c r="D176" s="150" t="s">
        <v>204</v>
      </c>
      <c r="E176" s="151" t="s">
        <v>761</v>
      </c>
      <c r="F176" s="152" t="s">
        <v>762</v>
      </c>
      <c r="G176" s="153" t="s">
        <v>618</v>
      </c>
      <c r="H176" s="154">
        <v>31.37</v>
      </c>
      <c r="I176" s="155"/>
      <c r="J176" s="156">
        <f>ROUND(I176*H176,2)</f>
        <v>0</v>
      </c>
      <c r="K176" s="157"/>
      <c r="L176" s="33"/>
      <c r="M176" s="158" t="s">
        <v>1</v>
      </c>
      <c r="N176" s="159" t="s">
        <v>39</v>
      </c>
      <c r="O176" s="58"/>
      <c r="P176" s="160">
        <f>O176*H176</f>
        <v>0</v>
      </c>
      <c r="Q176" s="160">
        <v>0</v>
      </c>
      <c r="R176" s="160">
        <f>Q176*H176</f>
        <v>0</v>
      </c>
      <c r="S176" s="160">
        <v>0</v>
      </c>
      <c r="T176" s="161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208</v>
      </c>
      <c r="AT176" s="162" t="s">
        <v>204</v>
      </c>
      <c r="AU176" s="162" t="s">
        <v>84</v>
      </c>
      <c r="AY176" s="17" t="s">
        <v>202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7" t="s">
        <v>84</v>
      </c>
      <c r="BK176" s="163">
        <f>ROUND(I176*H176,2)</f>
        <v>0</v>
      </c>
      <c r="BL176" s="17" t="s">
        <v>208</v>
      </c>
      <c r="BM176" s="162" t="s">
        <v>996</v>
      </c>
    </row>
    <row r="177" spans="1:65" s="12" customFormat="1" ht="25.9" customHeight="1">
      <c r="B177" s="136"/>
      <c r="D177" s="137" t="s">
        <v>72</v>
      </c>
      <c r="E177" s="138" t="s">
        <v>86</v>
      </c>
      <c r="F177" s="138" t="s">
        <v>539</v>
      </c>
      <c r="I177" s="139"/>
      <c r="J177" s="140">
        <f>BK177</f>
        <v>0</v>
      </c>
      <c r="L177" s="136"/>
      <c r="M177" s="141"/>
      <c r="N177" s="142"/>
      <c r="O177" s="142"/>
      <c r="P177" s="143">
        <f>P178+P190+P194</f>
        <v>0</v>
      </c>
      <c r="Q177" s="142"/>
      <c r="R177" s="143">
        <f>R178+R190+R194</f>
        <v>0</v>
      </c>
      <c r="S177" s="142"/>
      <c r="T177" s="144">
        <f>T178+T190+T194</f>
        <v>0</v>
      </c>
      <c r="AR177" s="137" t="s">
        <v>80</v>
      </c>
      <c r="AT177" s="145" t="s">
        <v>72</v>
      </c>
      <c r="AU177" s="145" t="s">
        <v>73</v>
      </c>
      <c r="AY177" s="137" t="s">
        <v>202</v>
      </c>
      <c r="BK177" s="146">
        <f>BK178+BK190+BK194</f>
        <v>0</v>
      </c>
    </row>
    <row r="178" spans="1:65" s="12" customFormat="1" ht="22.9" customHeight="1">
      <c r="B178" s="136"/>
      <c r="D178" s="137" t="s">
        <v>72</v>
      </c>
      <c r="E178" s="147" t="s">
        <v>273</v>
      </c>
      <c r="F178" s="147" t="s">
        <v>764</v>
      </c>
      <c r="I178" s="139"/>
      <c r="J178" s="148">
        <f>BK178</f>
        <v>0</v>
      </c>
      <c r="L178" s="136"/>
      <c r="M178" s="141"/>
      <c r="N178" s="142"/>
      <c r="O178" s="142"/>
      <c r="P178" s="143">
        <f>SUM(P179:P189)</f>
        <v>0</v>
      </c>
      <c r="Q178" s="142"/>
      <c r="R178" s="143">
        <f>SUM(R179:R189)</f>
        <v>0</v>
      </c>
      <c r="S178" s="142"/>
      <c r="T178" s="144">
        <f>SUM(T179:T189)</f>
        <v>0</v>
      </c>
      <c r="AR178" s="137" t="s">
        <v>216</v>
      </c>
      <c r="AT178" s="145" t="s">
        <v>72</v>
      </c>
      <c r="AU178" s="145" t="s">
        <v>80</v>
      </c>
      <c r="AY178" s="137" t="s">
        <v>202</v>
      </c>
      <c r="BK178" s="146">
        <f>SUM(BK179:BK189)</f>
        <v>0</v>
      </c>
    </row>
    <row r="179" spans="1:65" s="2" customFormat="1" ht="14.45" customHeight="1">
      <c r="A179" s="32"/>
      <c r="B179" s="149"/>
      <c r="C179" s="150" t="s">
        <v>750</v>
      </c>
      <c r="D179" s="150" t="s">
        <v>204</v>
      </c>
      <c r="E179" s="151" t="s">
        <v>919</v>
      </c>
      <c r="F179" s="152" t="s">
        <v>767</v>
      </c>
      <c r="G179" s="153" t="s">
        <v>276</v>
      </c>
      <c r="H179" s="154">
        <v>1</v>
      </c>
      <c r="I179" s="155"/>
      <c r="J179" s="156">
        <f t="shared" ref="J179:J189" si="20">ROUND(I179*H179,2)</f>
        <v>0</v>
      </c>
      <c r="K179" s="157"/>
      <c r="L179" s="33"/>
      <c r="M179" s="158" t="s">
        <v>1</v>
      </c>
      <c r="N179" s="159" t="s">
        <v>39</v>
      </c>
      <c r="O179" s="58"/>
      <c r="P179" s="160">
        <f t="shared" ref="P179:P189" si="21">O179*H179</f>
        <v>0</v>
      </c>
      <c r="Q179" s="160">
        <v>0</v>
      </c>
      <c r="R179" s="160">
        <f t="shared" ref="R179:R189" si="22">Q179*H179</f>
        <v>0</v>
      </c>
      <c r="S179" s="160">
        <v>0</v>
      </c>
      <c r="T179" s="161">
        <f t="shared" ref="T179:T189" si="23"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479</v>
      </c>
      <c r="AT179" s="162" t="s">
        <v>204</v>
      </c>
      <c r="AU179" s="162" t="s">
        <v>84</v>
      </c>
      <c r="AY179" s="17" t="s">
        <v>202</v>
      </c>
      <c r="BE179" s="163">
        <f t="shared" ref="BE179:BE189" si="24">IF(N179="základná",J179,0)</f>
        <v>0</v>
      </c>
      <c r="BF179" s="163">
        <f t="shared" ref="BF179:BF189" si="25">IF(N179="znížená",J179,0)</f>
        <v>0</v>
      </c>
      <c r="BG179" s="163">
        <f t="shared" ref="BG179:BG189" si="26">IF(N179="zákl. prenesená",J179,0)</f>
        <v>0</v>
      </c>
      <c r="BH179" s="163">
        <f t="shared" ref="BH179:BH189" si="27">IF(N179="zníž. prenesená",J179,0)</f>
        <v>0</v>
      </c>
      <c r="BI179" s="163">
        <f t="shared" ref="BI179:BI189" si="28">IF(N179="nulová",J179,0)</f>
        <v>0</v>
      </c>
      <c r="BJ179" s="17" t="s">
        <v>84</v>
      </c>
      <c r="BK179" s="163">
        <f t="shared" ref="BK179:BK189" si="29">ROUND(I179*H179,2)</f>
        <v>0</v>
      </c>
      <c r="BL179" s="17" t="s">
        <v>479</v>
      </c>
      <c r="BM179" s="162" t="s">
        <v>749</v>
      </c>
    </row>
    <row r="180" spans="1:65" s="2" customFormat="1" ht="14.45" customHeight="1">
      <c r="A180" s="32"/>
      <c r="B180" s="149"/>
      <c r="C180" s="150" t="s">
        <v>449</v>
      </c>
      <c r="D180" s="150" t="s">
        <v>204</v>
      </c>
      <c r="E180" s="151" t="s">
        <v>920</v>
      </c>
      <c r="F180" s="152" t="s">
        <v>770</v>
      </c>
      <c r="G180" s="153" t="s">
        <v>276</v>
      </c>
      <c r="H180" s="154">
        <v>1</v>
      </c>
      <c r="I180" s="155"/>
      <c r="J180" s="156">
        <f t="shared" si="20"/>
        <v>0</v>
      </c>
      <c r="K180" s="157"/>
      <c r="L180" s="33"/>
      <c r="M180" s="158" t="s">
        <v>1</v>
      </c>
      <c r="N180" s="159" t="s">
        <v>39</v>
      </c>
      <c r="O180" s="58"/>
      <c r="P180" s="160">
        <f t="shared" si="21"/>
        <v>0</v>
      </c>
      <c r="Q180" s="160">
        <v>0</v>
      </c>
      <c r="R180" s="160">
        <f t="shared" si="22"/>
        <v>0</v>
      </c>
      <c r="S180" s="160">
        <v>0</v>
      </c>
      <c r="T180" s="161">
        <f t="shared" si="2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479</v>
      </c>
      <c r="AT180" s="162" t="s">
        <v>204</v>
      </c>
      <c r="AU180" s="162" t="s">
        <v>84</v>
      </c>
      <c r="AY180" s="17" t="s">
        <v>202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7" t="s">
        <v>84</v>
      </c>
      <c r="BK180" s="163">
        <f t="shared" si="29"/>
        <v>0</v>
      </c>
      <c r="BL180" s="17" t="s">
        <v>479</v>
      </c>
      <c r="BM180" s="162" t="s">
        <v>753</v>
      </c>
    </row>
    <row r="181" spans="1:65" s="2" customFormat="1" ht="14.45" customHeight="1">
      <c r="A181" s="32"/>
      <c r="B181" s="149"/>
      <c r="C181" s="150" t="s">
        <v>757</v>
      </c>
      <c r="D181" s="150" t="s">
        <v>204</v>
      </c>
      <c r="E181" s="151" t="s">
        <v>921</v>
      </c>
      <c r="F181" s="152" t="s">
        <v>774</v>
      </c>
      <c r="G181" s="153" t="s">
        <v>276</v>
      </c>
      <c r="H181" s="154">
        <v>1</v>
      </c>
      <c r="I181" s="155"/>
      <c r="J181" s="156">
        <f t="shared" si="20"/>
        <v>0</v>
      </c>
      <c r="K181" s="157"/>
      <c r="L181" s="33"/>
      <c r="M181" s="158" t="s">
        <v>1</v>
      </c>
      <c r="N181" s="159" t="s">
        <v>39</v>
      </c>
      <c r="O181" s="58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479</v>
      </c>
      <c r="AT181" s="162" t="s">
        <v>204</v>
      </c>
      <c r="AU181" s="162" t="s">
        <v>84</v>
      </c>
      <c r="AY181" s="17" t="s">
        <v>202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7" t="s">
        <v>84</v>
      </c>
      <c r="BK181" s="163">
        <f t="shared" si="29"/>
        <v>0</v>
      </c>
      <c r="BL181" s="17" t="s">
        <v>479</v>
      </c>
      <c r="BM181" s="162" t="s">
        <v>756</v>
      </c>
    </row>
    <row r="182" spans="1:65" s="2" customFormat="1" ht="14.45" customHeight="1">
      <c r="A182" s="32"/>
      <c r="B182" s="149"/>
      <c r="C182" s="150" t="s">
        <v>453</v>
      </c>
      <c r="D182" s="150" t="s">
        <v>204</v>
      </c>
      <c r="E182" s="151" t="s">
        <v>922</v>
      </c>
      <c r="F182" s="152" t="s">
        <v>777</v>
      </c>
      <c r="G182" s="153" t="s">
        <v>276</v>
      </c>
      <c r="H182" s="154">
        <v>1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39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479</v>
      </c>
      <c r="AT182" s="162" t="s">
        <v>204</v>
      </c>
      <c r="AU182" s="162" t="s">
        <v>84</v>
      </c>
      <c r="AY182" s="17" t="s">
        <v>202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84</v>
      </c>
      <c r="BK182" s="163">
        <f t="shared" si="29"/>
        <v>0</v>
      </c>
      <c r="BL182" s="17" t="s">
        <v>479</v>
      </c>
      <c r="BM182" s="162" t="s">
        <v>760</v>
      </c>
    </row>
    <row r="183" spans="1:65" s="2" customFormat="1" ht="14.45" customHeight="1">
      <c r="A183" s="32"/>
      <c r="B183" s="149"/>
      <c r="C183" s="150" t="s">
        <v>765</v>
      </c>
      <c r="D183" s="150" t="s">
        <v>204</v>
      </c>
      <c r="E183" s="151" t="s">
        <v>805</v>
      </c>
      <c r="F183" s="152" t="s">
        <v>781</v>
      </c>
      <c r="G183" s="153" t="s">
        <v>276</v>
      </c>
      <c r="H183" s="154">
        <v>1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39</v>
      </c>
      <c r="O183" s="58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479</v>
      </c>
      <c r="AT183" s="162" t="s">
        <v>204</v>
      </c>
      <c r="AU183" s="162" t="s">
        <v>84</v>
      </c>
      <c r="AY183" s="17" t="s">
        <v>202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84</v>
      </c>
      <c r="BK183" s="163">
        <f t="shared" si="29"/>
        <v>0</v>
      </c>
      <c r="BL183" s="17" t="s">
        <v>479</v>
      </c>
      <c r="BM183" s="162" t="s">
        <v>768</v>
      </c>
    </row>
    <row r="184" spans="1:65" s="2" customFormat="1" ht="14.45" customHeight="1">
      <c r="A184" s="32"/>
      <c r="B184" s="149"/>
      <c r="C184" s="150" t="s">
        <v>456</v>
      </c>
      <c r="D184" s="150" t="s">
        <v>204</v>
      </c>
      <c r="E184" s="151" t="s">
        <v>923</v>
      </c>
      <c r="F184" s="152" t="s">
        <v>784</v>
      </c>
      <c r="G184" s="153" t="s">
        <v>276</v>
      </c>
      <c r="H184" s="154">
        <v>1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39</v>
      </c>
      <c r="O184" s="58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479</v>
      </c>
      <c r="AT184" s="162" t="s">
        <v>204</v>
      </c>
      <c r="AU184" s="162" t="s">
        <v>84</v>
      </c>
      <c r="AY184" s="17" t="s">
        <v>202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84</v>
      </c>
      <c r="BK184" s="163">
        <f t="shared" si="29"/>
        <v>0</v>
      </c>
      <c r="BL184" s="17" t="s">
        <v>479</v>
      </c>
      <c r="BM184" s="162" t="s">
        <v>771</v>
      </c>
    </row>
    <row r="185" spans="1:65" s="2" customFormat="1" ht="14.45" customHeight="1">
      <c r="A185" s="32"/>
      <c r="B185" s="149"/>
      <c r="C185" s="150" t="s">
        <v>772</v>
      </c>
      <c r="D185" s="150" t="s">
        <v>204</v>
      </c>
      <c r="E185" s="151" t="s">
        <v>924</v>
      </c>
      <c r="F185" s="152" t="s">
        <v>788</v>
      </c>
      <c r="G185" s="153" t="s">
        <v>276</v>
      </c>
      <c r="H185" s="154">
        <v>1</v>
      </c>
      <c r="I185" s="155"/>
      <c r="J185" s="156">
        <f t="shared" si="20"/>
        <v>0</v>
      </c>
      <c r="K185" s="157"/>
      <c r="L185" s="33"/>
      <c r="M185" s="158" t="s">
        <v>1</v>
      </c>
      <c r="N185" s="159" t="s">
        <v>39</v>
      </c>
      <c r="O185" s="58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479</v>
      </c>
      <c r="AT185" s="162" t="s">
        <v>204</v>
      </c>
      <c r="AU185" s="162" t="s">
        <v>84</v>
      </c>
      <c r="AY185" s="17" t="s">
        <v>202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84</v>
      </c>
      <c r="BK185" s="163">
        <f t="shared" si="29"/>
        <v>0</v>
      </c>
      <c r="BL185" s="17" t="s">
        <v>479</v>
      </c>
      <c r="BM185" s="162" t="s">
        <v>775</v>
      </c>
    </row>
    <row r="186" spans="1:65" s="2" customFormat="1" ht="14.45" customHeight="1">
      <c r="A186" s="32"/>
      <c r="B186" s="149"/>
      <c r="C186" s="150" t="s">
        <v>459</v>
      </c>
      <c r="D186" s="150" t="s">
        <v>204</v>
      </c>
      <c r="E186" s="151" t="s">
        <v>925</v>
      </c>
      <c r="F186" s="152" t="s">
        <v>791</v>
      </c>
      <c r="G186" s="153" t="s">
        <v>276</v>
      </c>
      <c r="H186" s="154">
        <v>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39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479</v>
      </c>
      <c r="AT186" s="162" t="s">
        <v>204</v>
      </c>
      <c r="AU186" s="162" t="s">
        <v>84</v>
      </c>
      <c r="AY186" s="17" t="s">
        <v>202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84</v>
      </c>
      <c r="BK186" s="163">
        <f t="shared" si="29"/>
        <v>0</v>
      </c>
      <c r="BL186" s="17" t="s">
        <v>479</v>
      </c>
      <c r="BM186" s="162" t="s">
        <v>778</v>
      </c>
    </row>
    <row r="187" spans="1:65" s="2" customFormat="1" ht="14.45" customHeight="1">
      <c r="A187" s="32"/>
      <c r="B187" s="149"/>
      <c r="C187" s="150" t="s">
        <v>779</v>
      </c>
      <c r="D187" s="150" t="s">
        <v>204</v>
      </c>
      <c r="E187" s="151" t="s">
        <v>809</v>
      </c>
      <c r="F187" s="152" t="s">
        <v>795</v>
      </c>
      <c r="G187" s="153" t="s">
        <v>276</v>
      </c>
      <c r="H187" s="154">
        <v>1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39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479</v>
      </c>
      <c r="AT187" s="162" t="s">
        <v>204</v>
      </c>
      <c r="AU187" s="162" t="s">
        <v>84</v>
      </c>
      <c r="AY187" s="17" t="s">
        <v>202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84</v>
      </c>
      <c r="BK187" s="163">
        <f t="shared" si="29"/>
        <v>0</v>
      </c>
      <c r="BL187" s="17" t="s">
        <v>479</v>
      </c>
      <c r="BM187" s="162" t="s">
        <v>782</v>
      </c>
    </row>
    <row r="188" spans="1:65" s="2" customFormat="1" ht="14.45" customHeight="1">
      <c r="A188" s="32"/>
      <c r="B188" s="149"/>
      <c r="C188" s="150" t="s">
        <v>462</v>
      </c>
      <c r="D188" s="150" t="s">
        <v>204</v>
      </c>
      <c r="E188" s="151" t="s">
        <v>926</v>
      </c>
      <c r="F188" s="152" t="s">
        <v>798</v>
      </c>
      <c r="G188" s="153" t="s">
        <v>276</v>
      </c>
      <c r="H188" s="154">
        <v>1</v>
      </c>
      <c r="I188" s="155"/>
      <c r="J188" s="156">
        <f t="shared" si="20"/>
        <v>0</v>
      </c>
      <c r="K188" s="157"/>
      <c r="L188" s="33"/>
      <c r="M188" s="158" t="s">
        <v>1</v>
      </c>
      <c r="N188" s="159" t="s">
        <v>39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479</v>
      </c>
      <c r="AT188" s="162" t="s">
        <v>204</v>
      </c>
      <c r="AU188" s="162" t="s">
        <v>84</v>
      </c>
      <c r="AY188" s="17" t="s">
        <v>202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84</v>
      </c>
      <c r="BK188" s="163">
        <f t="shared" si="29"/>
        <v>0</v>
      </c>
      <c r="BL188" s="17" t="s">
        <v>479</v>
      </c>
      <c r="BM188" s="162" t="s">
        <v>785</v>
      </c>
    </row>
    <row r="189" spans="1:65" s="2" customFormat="1" ht="14.45" customHeight="1">
      <c r="A189" s="32"/>
      <c r="B189" s="149"/>
      <c r="C189" s="150" t="s">
        <v>786</v>
      </c>
      <c r="D189" s="150" t="s">
        <v>204</v>
      </c>
      <c r="E189" s="151" t="s">
        <v>927</v>
      </c>
      <c r="F189" s="152" t="s">
        <v>802</v>
      </c>
      <c r="G189" s="153" t="s">
        <v>276</v>
      </c>
      <c r="H189" s="154">
        <v>1</v>
      </c>
      <c r="I189" s="155"/>
      <c r="J189" s="156">
        <f t="shared" si="20"/>
        <v>0</v>
      </c>
      <c r="K189" s="157"/>
      <c r="L189" s="33"/>
      <c r="M189" s="158" t="s">
        <v>1</v>
      </c>
      <c r="N189" s="159" t="s">
        <v>39</v>
      </c>
      <c r="O189" s="58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479</v>
      </c>
      <c r="AT189" s="162" t="s">
        <v>204</v>
      </c>
      <c r="AU189" s="162" t="s">
        <v>84</v>
      </c>
      <c r="AY189" s="17" t="s">
        <v>202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7" t="s">
        <v>84</v>
      </c>
      <c r="BK189" s="163">
        <f t="shared" si="29"/>
        <v>0</v>
      </c>
      <c r="BL189" s="17" t="s">
        <v>479</v>
      </c>
      <c r="BM189" s="162" t="s">
        <v>789</v>
      </c>
    </row>
    <row r="190" spans="1:65" s="12" customFormat="1" ht="22.9" customHeight="1">
      <c r="B190" s="136"/>
      <c r="D190" s="137" t="s">
        <v>72</v>
      </c>
      <c r="E190" s="147" t="s">
        <v>540</v>
      </c>
      <c r="F190" s="147" t="s">
        <v>541</v>
      </c>
      <c r="I190" s="139"/>
      <c r="J190" s="148">
        <f>BK190</f>
        <v>0</v>
      </c>
      <c r="L190" s="136"/>
      <c r="M190" s="141"/>
      <c r="N190" s="142"/>
      <c r="O190" s="142"/>
      <c r="P190" s="143">
        <f>SUM(P191:P193)</f>
        <v>0</v>
      </c>
      <c r="Q190" s="142"/>
      <c r="R190" s="143">
        <f>SUM(R191:R193)</f>
        <v>0</v>
      </c>
      <c r="S190" s="142"/>
      <c r="T190" s="144">
        <f>SUM(T191:T193)</f>
        <v>0</v>
      </c>
      <c r="AR190" s="137" t="s">
        <v>216</v>
      </c>
      <c r="AT190" s="145" t="s">
        <v>72</v>
      </c>
      <c r="AU190" s="145" t="s">
        <v>80</v>
      </c>
      <c r="AY190" s="137" t="s">
        <v>202</v>
      </c>
      <c r="BK190" s="146">
        <f>SUM(BK191:BK193)</f>
        <v>0</v>
      </c>
    </row>
    <row r="191" spans="1:65" s="2" customFormat="1" ht="14.45" customHeight="1">
      <c r="A191" s="32"/>
      <c r="B191" s="149"/>
      <c r="C191" s="150" t="s">
        <v>465</v>
      </c>
      <c r="D191" s="150" t="s">
        <v>204</v>
      </c>
      <c r="E191" s="151" t="s">
        <v>928</v>
      </c>
      <c r="F191" s="152" t="s">
        <v>817</v>
      </c>
      <c r="G191" s="153" t="s">
        <v>276</v>
      </c>
      <c r="H191" s="154">
        <v>10</v>
      </c>
      <c r="I191" s="155"/>
      <c r="J191" s="156">
        <f>ROUND(I191*H191,2)</f>
        <v>0</v>
      </c>
      <c r="K191" s="157"/>
      <c r="L191" s="33"/>
      <c r="M191" s="158" t="s">
        <v>1</v>
      </c>
      <c r="N191" s="159" t="s">
        <v>39</v>
      </c>
      <c r="O191" s="58"/>
      <c r="P191" s="160">
        <f>O191*H191</f>
        <v>0</v>
      </c>
      <c r="Q191" s="160">
        <v>0</v>
      </c>
      <c r="R191" s="160">
        <f>Q191*H191</f>
        <v>0</v>
      </c>
      <c r="S191" s="160">
        <v>0</v>
      </c>
      <c r="T191" s="161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479</v>
      </c>
      <c r="AT191" s="162" t="s">
        <v>204</v>
      </c>
      <c r="AU191" s="162" t="s">
        <v>84</v>
      </c>
      <c r="AY191" s="17" t="s">
        <v>202</v>
      </c>
      <c r="BE191" s="163">
        <f>IF(N191="základná",J191,0)</f>
        <v>0</v>
      </c>
      <c r="BF191" s="163">
        <f>IF(N191="znížená",J191,0)</f>
        <v>0</v>
      </c>
      <c r="BG191" s="163">
        <f>IF(N191="zákl. prenesená",J191,0)</f>
        <v>0</v>
      </c>
      <c r="BH191" s="163">
        <f>IF(N191="zníž. prenesená",J191,0)</f>
        <v>0</v>
      </c>
      <c r="BI191" s="163">
        <f>IF(N191="nulová",J191,0)</f>
        <v>0</v>
      </c>
      <c r="BJ191" s="17" t="s">
        <v>84</v>
      </c>
      <c r="BK191" s="163">
        <f>ROUND(I191*H191,2)</f>
        <v>0</v>
      </c>
      <c r="BL191" s="17" t="s">
        <v>479</v>
      </c>
      <c r="BM191" s="162" t="s">
        <v>792</v>
      </c>
    </row>
    <row r="192" spans="1:65" s="2" customFormat="1" ht="14.45" customHeight="1">
      <c r="A192" s="32"/>
      <c r="B192" s="149"/>
      <c r="C192" s="150" t="s">
        <v>793</v>
      </c>
      <c r="D192" s="150" t="s">
        <v>204</v>
      </c>
      <c r="E192" s="151" t="s">
        <v>997</v>
      </c>
      <c r="F192" s="152" t="s">
        <v>820</v>
      </c>
      <c r="G192" s="153" t="s">
        <v>276</v>
      </c>
      <c r="H192" s="154">
        <v>0.25</v>
      </c>
      <c r="I192" s="155"/>
      <c r="J192" s="156">
        <f>ROUND(I192*H192,2)</f>
        <v>0</v>
      </c>
      <c r="K192" s="157"/>
      <c r="L192" s="33"/>
      <c r="M192" s="158" t="s">
        <v>1</v>
      </c>
      <c r="N192" s="159" t="s">
        <v>39</v>
      </c>
      <c r="O192" s="58"/>
      <c r="P192" s="160">
        <f>O192*H192</f>
        <v>0</v>
      </c>
      <c r="Q192" s="160">
        <v>0</v>
      </c>
      <c r="R192" s="160">
        <f>Q192*H192</f>
        <v>0</v>
      </c>
      <c r="S192" s="160">
        <v>0</v>
      </c>
      <c r="T192" s="16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479</v>
      </c>
      <c r="AT192" s="162" t="s">
        <v>204</v>
      </c>
      <c r="AU192" s="162" t="s">
        <v>84</v>
      </c>
      <c r="AY192" s="17" t="s">
        <v>202</v>
      </c>
      <c r="BE192" s="163">
        <f>IF(N192="základná",J192,0)</f>
        <v>0</v>
      </c>
      <c r="BF192" s="163">
        <f>IF(N192="znížená",J192,0)</f>
        <v>0</v>
      </c>
      <c r="BG192" s="163">
        <f>IF(N192="zákl. prenesená",J192,0)</f>
        <v>0</v>
      </c>
      <c r="BH192" s="163">
        <f>IF(N192="zníž. prenesená",J192,0)</f>
        <v>0</v>
      </c>
      <c r="BI192" s="163">
        <f>IF(N192="nulová",J192,0)</f>
        <v>0</v>
      </c>
      <c r="BJ192" s="17" t="s">
        <v>84</v>
      </c>
      <c r="BK192" s="163">
        <f>ROUND(I192*H192,2)</f>
        <v>0</v>
      </c>
      <c r="BL192" s="17" t="s">
        <v>479</v>
      </c>
      <c r="BM192" s="162" t="s">
        <v>796</v>
      </c>
    </row>
    <row r="193" spans="1:65" s="2" customFormat="1" ht="14.45" customHeight="1">
      <c r="A193" s="32"/>
      <c r="B193" s="149"/>
      <c r="C193" s="150" t="s">
        <v>469</v>
      </c>
      <c r="D193" s="150" t="s">
        <v>204</v>
      </c>
      <c r="E193" s="151" t="s">
        <v>823</v>
      </c>
      <c r="F193" s="152" t="s">
        <v>824</v>
      </c>
      <c r="G193" s="153" t="s">
        <v>276</v>
      </c>
      <c r="H193" s="154">
        <v>0.25</v>
      </c>
      <c r="I193" s="155"/>
      <c r="J193" s="156">
        <f>ROUND(I193*H193,2)</f>
        <v>0</v>
      </c>
      <c r="K193" s="157"/>
      <c r="L193" s="33"/>
      <c r="M193" s="158" t="s">
        <v>1</v>
      </c>
      <c r="N193" s="159" t="s">
        <v>39</v>
      </c>
      <c r="O193" s="58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479</v>
      </c>
      <c r="AT193" s="162" t="s">
        <v>204</v>
      </c>
      <c r="AU193" s="162" t="s">
        <v>84</v>
      </c>
      <c r="AY193" s="17" t="s">
        <v>202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7" t="s">
        <v>84</v>
      </c>
      <c r="BK193" s="163">
        <f>ROUND(I193*H193,2)</f>
        <v>0</v>
      </c>
      <c r="BL193" s="17" t="s">
        <v>479</v>
      </c>
      <c r="BM193" s="162" t="s">
        <v>799</v>
      </c>
    </row>
    <row r="194" spans="1:65" s="12" customFormat="1" ht="22.9" customHeight="1">
      <c r="B194" s="136"/>
      <c r="D194" s="137" t="s">
        <v>72</v>
      </c>
      <c r="E194" s="147" t="s">
        <v>386</v>
      </c>
      <c r="F194" s="147" t="s">
        <v>387</v>
      </c>
      <c r="I194" s="139"/>
      <c r="J194" s="148">
        <f>BK194</f>
        <v>0</v>
      </c>
      <c r="L194" s="136"/>
      <c r="M194" s="141"/>
      <c r="N194" s="142"/>
      <c r="O194" s="142"/>
      <c r="P194" s="143">
        <f>P195</f>
        <v>0</v>
      </c>
      <c r="Q194" s="142"/>
      <c r="R194" s="143">
        <f>R195</f>
        <v>0</v>
      </c>
      <c r="S194" s="142"/>
      <c r="T194" s="144">
        <f>T195</f>
        <v>0</v>
      </c>
      <c r="AR194" s="137" t="s">
        <v>225</v>
      </c>
      <c r="AT194" s="145" t="s">
        <v>72</v>
      </c>
      <c r="AU194" s="145" t="s">
        <v>80</v>
      </c>
      <c r="AY194" s="137" t="s">
        <v>202</v>
      </c>
      <c r="BK194" s="146">
        <f>BK195</f>
        <v>0</v>
      </c>
    </row>
    <row r="195" spans="1:65" s="2" customFormat="1" ht="24.2" customHeight="1">
      <c r="A195" s="32"/>
      <c r="B195" s="149"/>
      <c r="C195" s="150" t="s">
        <v>800</v>
      </c>
      <c r="D195" s="150" t="s">
        <v>204</v>
      </c>
      <c r="E195" s="151" t="s">
        <v>825</v>
      </c>
      <c r="F195" s="152" t="s">
        <v>826</v>
      </c>
      <c r="G195" s="153" t="s">
        <v>276</v>
      </c>
      <c r="H195" s="154">
        <v>1</v>
      </c>
      <c r="I195" s="155"/>
      <c r="J195" s="156">
        <f>ROUND(I195*H195,2)</f>
        <v>0</v>
      </c>
      <c r="K195" s="157"/>
      <c r="L195" s="33"/>
      <c r="M195" s="192" t="s">
        <v>1</v>
      </c>
      <c r="N195" s="193" t="s">
        <v>39</v>
      </c>
      <c r="O195" s="194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208</v>
      </c>
      <c r="AT195" s="162" t="s">
        <v>204</v>
      </c>
      <c r="AU195" s="162" t="s">
        <v>84</v>
      </c>
      <c r="AY195" s="17" t="s">
        <v>202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84</v>
      </c>
      <c r="BK195" s="163">
        <f>ROUND(I195*H195,2)</f>
        <v>0</v>
      </c>
      <c r="BL195" s="17" t="s">
        <v>208</v>
      </c>
      <c r="BM195" s="162" t="s">
        <v>803</v>
      </c>
    </row>
    <row r="196" spans="1:65" s="2" customFormat="1" ht="6.95" customHeight="1">
      <c r="A196" s="32"/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33"/>
      <c r="M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</row>
  </sheetData>
  <autoFilter ref="C127:K195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90" workbookViewId="0">
      <selection activeCell="W82" sqref="W8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137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966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380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25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966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ZS - Zariadenie staveniska, ...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348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4.95" customHeight="1">
      <c r="B100" s="117"/>
      <c r="D100" s="118" t="s">
        <v>381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188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59" t="str">
        <f>E7</f>
        <v>Vodozádržné opatrenia v meste Nemšová - ZŠ Janka Palu 2</v>
      </c>
      <c r="F110" s="260"/>
      <c r="G110" s="260"/>
      <c r="H110" s="260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174</v>
      </c>
      <c r="L111" s="20"/>
    </row>
    <row r="112" spans="1:47" s="2" customFormat="1" ht="23.25" customHeight="1">
      <c r="A112" s="32"/>
      <c r="B112" s="33"/>
      <c r="C112" s="32"/>
      <c r="D112" s="32"/>
      <c r="E112" s="259" t="s">
        <v>966</v>
      </c>
      <c r="F112" s="261"/>
      <c r="G112" s="261"/>
      <c r="H112" s="261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342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1" t="str">
        <f>E11</f>
        <v>ZS - Zariadenie staveniska, ...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Mesto Nemšová</v>
      </c>
      <c r="G116" s="32"/>
      <c r="H116" s="32"/>
      <c r="I116" s="27" t="s">
        <v>21</v>
      </c>
      <c r="J116" s="55" t="str">
        <f>IF(J14="","",J14)</f>
        <v>1. 8. 2020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23</v>
      </c>
      <c r="D118" s="32"/>
      <c r="E118" s="32"/>
      <c r="F118" s="25" t="str">
        <f>E17</f>
        <v>Mesto Nemšová</v>
      </c>
      <c r="G118" s="32"/>
      <c r="H118" s="32"/>
      <c r="I118" s="27" t="s">
        <v>28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 t="str">
        <f>IF(E20="","",E20)</f>
        <v>Vyplň údaj</v>
      </c>
      <c r="G119" s="32"/>
      <c r="H119" s="32"/>
      <c r="I119" s="27" t="s">
        <v>31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189</v>
      </c>
      <c r="D121" s="128" t="s">
        <v>58</v>
      </c>
      <c r="E121" s="128" t="s">
        <v>54</v>
      </c>
      <c r="F121" s="128" t="s">
        <v>55</v>
      </c>
      <c r="G121" s="128" t="s">
        <v>190</v>
      </c>
      <c r="H121" s="128" t="s">
        <v>191</v>
      </c>
      <c r="I121" s="128" t="s">
        <v>192</v>
      </c>
      <c r="J121" s="129" t="s">
        <v>179</v>
      </c>
      <c r="K121" s="130" t="s">
        <v>193</v>
      </c>
      <c r="L121" s="131"/>
      <c r="M121" s="62" t="s">
        <v>1</v>
      </c>
      <c r="N121" s="63" t="s">
        <v>37</v>
      </c>
      <c r="O121" s="63" t="s">
        <v>194</v>
      </c>
      <c r="P121" s="63" t="s">
        <v>195</v>
      </c>
      <c r="Q121" s="63" t="s">
        <v>196</v>
      </c>
      <c r="R121" s="63" t="s">
        <v>197</v>
      </c>
      <c r="S121" s="63" t="s">
        <v>198</v>
      </c>
      <c r="T121" s="64" t="s">
        <v>199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180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181</v>
      </c>
      <c r="BK122" s="135">
        <f>BK123+BK125</f>
        <v>0</v>
      </c>
    </row>
    <row r="123" spans="1:65" s="12" customFormat="1" ht="25.9" customHeight="1">
      <c r="B123" s="136"/>
      <c r="D123" s="137" t="s">
        <v>72</v>
      </c>
      <c r="E123" s="138" t="s">
        <v>371</v>
      </c>
      <c r="F123" s="138" t="s">
        <v>372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208</v>
      </c>
      <c r="AT123" s="145" t="s">
        <v>72</v>
      </c>
      <c r="AU123" s="145" t="s">
        <v>73</v>
      </c>
      <c r="AY123" s="137" t="s">
        <v>202</v>
      </c>
      <c r="BK123" s="146">
        <f>BK124</f>
        <v>0</v>
      </c>
    </row>
    <row r="124" spans="1:65" s="2" customFormat="1" ht="37.9" customHeight="1">
      <c r="A124" s="32"/>
      <c r="B124" s="149"/>
      <c r="C124" s="150" t="s">
        <v>80</v>
      </c>
      <c r="D124" s="150" t="s">
        <v>204</v>
      </c>
      <c r="E124" s="151" t="s">
        <v>382</v>
      </c>
      <c r="F124" s="152" t="s">
        <v>383</v>
      </c>
      <c r="G124" s="153" t="s">
        <v>375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39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384</v>
      </c>
      <c r="AT124" s="162" t="s">
        <v>204</v>
      </c>
      <c r="AU124" s="162" t="s">
        <v>80</v>
      </c>
      <c r="AY124" s="17" t="s">
        <v>202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84</v>
      </c>
      <c r="BK124" s="163">
        <f>ROUND(I124*H124,2)</f>
        <v>0</v>
      </c>
      <c r="BL124" s="17" t="s">
        <v>384</v>
      </c>
      <c r="BM124" s="162" t="s">
        <v>385</v>
      </c>
    </row>
    <row r="125" spans="1:65" s="12" customFormat="1" ht="25.9" customHeight="1">
      <c r="B125" s="136"/>
      <c r="D125" s="137" t="s">
        <v>72</v>
      </c>
      <c r="E125" s="138" t="s">
        <v>386</v>
      </c>
      <c r="F125" s="138" t="s">
        <v>387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225</v>
      </c>
      <c r="AT125" s="145" t="s">
        <v>72</v>
      </c>
      <c r="AU125" s="145" t="s">
        <v>73</v>
      </c>
      <c r="AY125" s="137" t="s">
        <v>202</v>
      </c>
      <c r="BK125" s="146">
        <f>SUM(BK126:BK129)</f>
        <v>0</v>
      </c>
    </row>
    <row r="126" spans="1:65" s="2" customFormat="1" ht="14.45" customHeight="1">
      <c r="A126" s="32"/>
      <c r="B126" s="149"/>
      <c r="C126" s="150" t="s">
        <v>84</v>
      </c>
      <c r="D126" s="150" t="s">
        <v>204</v>
      </c>
      <c r="E126" s="151" t="s">
        <v>388</v>
      </c>
      <c r="F126" s="152" t="s">
        <v>389</v>
      </c>
      <c r="G126" s="153" t="s">
        <v>390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391</v>
      </c>
      <c r="AT126" s="162" t="s">
        <v>204</v>
      </c>
      <c r="AU126" s="162" t="s">
        <v>80</v>
      </c>
      <c r="AY126" s="17" t="s">
        <v>202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84</v>
      </c>
      <c r="BK126" s="163">
        <f>ROUND(I126*H126,2)</f>
        <v>0</v>
      </c>
      <c r="BL126" s="17" t="s">
        <v>391</v>
      </c>
      <c r="BM126" s="162" t="s">
        <v>392</v>
      </c>
    </row>
    <row r="127" spans="1:65" s="2" customFormat="1" ht="24.2" customHeight="1">
      <c r="A127" s="32"/>
      <c r="B127" s="149"/>
      <c r="C127" s="150" t="s">
        <v>216</v>
      </c>
      <c r="D127" s="150" t="s">
        <v>204</v>
      </c>
      <c r="E127" s="151" t="s">
        <v>393</v>
      </c>
      <c r="F127" s="152" t="s">
        <v>394</v>
      </c>
      <c r="G127" s="153" t="s">
        <v>390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391</v>
      </c>
      <c r="AT127" s="162" t="s">
        <v>204</v>
      </c>
      <c r="AU127" s="162" t="s">
        <v>80</v>
      </c>
      <c r="AY127" s="17" t="s">
        <v>202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84</v>
      </c>
      <c r="BK127" s="163">
        <f>ROUND(I127*H127,2)</f>
        <v>0</v>
      </c>
      <c r="BL127" s="17" t="s">
        <v>391</v>
      </c>
      <c r="BM127" s="162" t="s">
        <v>395</v>
      </c>
    </row>
    <row r="128" spans="1:65" s="2" customFormat="1" ht="37.9" customHeight="1">
      <c r="A128" s="32"/>
      <c r="B128" s="149"/>
      <c r="C128" s="150" t="s">
        <v>208</v>
      </c>
      <c r="D128" s="150" t="s">
        <v>204</v>
      </c>
      <c r="E128" s="151" t="s">
        <v>396</v>
      </c>
      <c r="F128" s="152" t="s">
        <v>397</v>
      </c>
      <c r="G128" s="153" t="s">
        <v>398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39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391</v>
      </c>
      <c r="AT128" s="162" t="s">
        <v>204</v>
      </c>
      <c r="AU128" s="162" t="s">
        <v>80</v>
      </c>
      <c r="AY128" s="17" t="s">
        <v>202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84</v>
      </c>
      <c r="BK128" s="163">
        <f>ROUND(I128*H128,2)</f>
        <v>0</v>
      </c>
      <c r="BL128" s="17" t="s">
        <v>391</v>
      </c>
      <c r="BM128" s="162" t="s">
        <v>399</v>
      </c>
    </row>
    <row r="129" spans="1:65" s="2" customFormat="1" ht="24.2" customHeight="1">
      <c r="A129" s="32"/>
      <c r="B129" s="149"/>
      <c r="C129" s="150" t="s">
        <v>225</v>
      </c>
      <c r="D129" s="150" t="s">
        <v>204</v>
      </c>
      <c r="E129" s="151" t="s">
        <v>400</v>
      </c>
      <c r="F129" s="152" t="s">
        <v>401</v>
      </c>
      <c r="G129" s="153" t="s">
        <v>390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39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391</v>
      </c>
      <c r="AT129" s="162" t="s">
        <v>204</v>
      </c>
      <c r="AU129" s="162" t="s">
        <v>80</v>
      </c>
      <c r="AY129" s="17" t="s">
        <v>202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84</v>
      </c>
      <c r="BK129" s="163">
        <f>ROUND(I129*H129,2)</f>
        <v>0</v>
      </c>
      <c r="BL129" s="17" t="s">
        <v>391</v>
      </c>
      <c r="BM129" s="162" t="s">
        <v>402</v>
      </c>
    </row>
    <row r="130" spans="1:65" s="2" customFormat="1" ht="6.95" customHeight="1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topLeftCell="A117" workbookViewId="0">
      <selection activeCell="W177" sqref="W17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142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998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999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344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345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ROUND((SUM(BE126:BE173)),  2)</f>
        <v>0</v>
      </c>
      <c r="G35" s="32"/>
      <c r="H35" s="32"/>
      <c r="I35" s="105">
        <v>0.2</v>
      </c>
      <c r="J35" s="104">
        <f>ROUND(((SUM(BE126:BE173))*I35),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ROUND((SUM(BF126:BF173)),  2)</f>
        <v>0</v>
      </c>
      <c r="G36" s="32"/>
      <c r="H36" s="32"/>
      <c r="I36" s="105">
        <v>0.2</v>
      </c>
      <c r="J36" s="104">
        <f>ROUND(((SUM(BF126:BF173))*I36),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ROUND((SUM(BG126:BG173)),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ROUND((SUM(BH126:BH173)),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ROUND((SUM(BI126:BI173)),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998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 06.1 - Zberné systémy na zadržiavanie zrážkovej vody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47" s="10" customFormat="1" ht="19.899999999999999" customHeight="1">
      <c r="B100" s="121"/>
      <c r="D100" s="122" t="s">
        <v>183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47" s="10" customFormat="1" ht="19.899999999999999" customHeight="1">
      <c r="B101" s="121"/>
      <c r="D101" s="122" t="s">
        <v>184</v>
      </c>
      <c r="E101" s="123"/>
      <c r="F101" s="123"/>
      <c r="G101" s="123"/>
      <c r="H101" s="123"/>
      <c r="I101" s="123"/>
      <c r="J101" s="124">
        <f>J143</f>
        <v>0</v>
      </c>
      <c r="L101" s="121"/>
    </row>
    <row r="102" spans="1:47" s="10" customFormat="1" ht="19.899999999999999" customHeight="1">
      <c r="B102" s="121"/>
      <c r="D102" s="122" t="s">
        <v>405</v>
      </c>
      <c r="E102" s="123"/>
      <c r="F102" s="123"/>
      <c r="G102" s="123"/>
      <c r="H102" s="123"/>
      <c r="I102" s="123"/>
      <c r="J102" s="124">
        <f>J145</f>
        <v>0</v>
      </c>
      <c r="L102" s="121"/>
    </row>
    <row r="103" spans="1:47" s="10" customFormat="1" ht="19.899999999999999" customHeight="1">
      <c r="B103" s="121"/>
      <c r="D103" s="122" t="s">
        <v>187</v>
      </c>
      <c r="E103" s="123"/>
      <c r="F103" s="123"/>
      <c r="G103" s="123"/>
      <c r="H103" s="123"/>
      <c r="I103" s="123"/>
      <c r="J103" s="124">
        <f>J169</f>
        <v>0</v>
      </c>
      <c r="L103" s="121"/>
    </row>
    <row r="104" spans="1:47" s="9" customFormat="1" ht="24.95" customHeight="1">
      <c r="B104" s="117"/>
      <c r="D104" s="118" t="s">
        <v>406</v>
      </c>
      <c r="E104" s="119"/>
      <c r="F104" s="119"/>
      <c r="G104" s="119"/>
      <c r="H104" s="119"/>
      <c r="I104" s="119"/>
      <c r="J104" s="120">
        <f>J171</f>
        <v>0</v>
      </c>
      <c r="L104" s="117"/>
    </row>
    <row r="105" spans="1:47" s="2" customFormat="1" ht="21.7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6.95" customHeight="1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6.95" customHeight="1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4.95" customHeight="1">
      <c r="A111" s="32"/>
      <c r="B111" s="33"/>
      <c r="C111" s="21" t="s">
        <v>188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>
      <c r="A113" s="32"/>
      <c r="B113" s="33"/>
      <c r="C113" s="27" t="s">
        <v>15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>
      <c r="A114" s="32"/>
      <c r="B114" s="33"/>
      <c r="C114" s="32"/>
      <c r="D114" s="32"/>
      <c r="E114" s="259" t="str">
        <f>E7</f>
        <v>Vodozádržné opatrenia v meste Nemšová - ZŠ Janka Palu 2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>
      <c r="B115" s="20"/>
      <c r="C115" s="27" t="s">
        <v>174</v>
      </c>
      <c r="L115" s="20"/>
    </row>
    <row r="116" spans="1:63" s="2" customFormat="1" ht="23.25" customHeight="1">
      <c r="A116" s="32"/>
      <c r="B116" s="33"/>
      <c r="C116" s="32"/>
      <c r="D116" s="32"/>
      <c r="E116" s="259" t="s">
        <v>998</v>
      </c>
      <c r="F116" s="261"/>
      <c r="G116" s="261"/>
      <c r="H116" s="261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342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2"/>
      <c r="D118" s="32"/>
      <c r="E118" s="241" t="str">
        <f>E11</f>
        <v>SO 06.1 - Zberné systémy na zadržiavanie zrážkovej vody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7" t="s">
        <v>19</v>
      </c>
      <c r="D120" s="32"/>
      <c r="E120" s="32"/>
      <c r="F120" s="25" t="str">
        <f>F14</f>
        <v>Mesto Nemšová</v>
      </c>
      <c r="G120" s="32"/>
      <c r="H120" s="32"/>
      <c r="I120" s="27" t="s">
        <v>21</v>
      </c>
      <c r="J120" s="55" t="str">
        <f>IF(J14="","",J14)</f>
        <v>1. 8. 2020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23</v>
      </c>
      <c r="D122" s="32"/>
      <c r="E122" s="32"/>
      <c r="F122" s="25" t="str">
        <f>E17</f>
        <v>Mesto Nemšová</v>
      </c>
      <c r="G122" s="32"/>
      <c r="H122" s="32"/>
      <c r="I122" s="27" t="s">
        <v>28</v>
      </c>
      <c r="J122" s="30" t="str">
        <f>E23</f>
        <v>Ing. Miloslav Remiš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7" customHeight="1">
      <c r="A123" s="32"/>
      <c r="B123" s="33"/>
      <c r="C123" s="27" t="s">
        <v>26</v>
      </c>
      <c r="D123" s="32"/>
      <c r="E123" s="32"/>
      <c r="F123" s="25" t="str">
        <f>IF(E20="","",E20)</f>
        <v>Vyplň údaj</v>
      </c>
      <c r="G123" s="32"/>
      <c r="H123" s="32"/>
      <c r="I123" s="27" t="s">
        <v>31</v>
      </c>
      <c r="J123" s="30" t="str">
        <f>E26</f>
        <v>Bc. Miroslav Šeliga, Ing. Juraj Barčiak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25"/>
      <c r="B125" s="126"/>
      <c r="C125" s="127" t="s">
        <v>189</v>
      </c>
      <c r="D125" s="128" t="s">
        <v>58</v>
      </c>
      <c r="E125" s="128" t="s">
        <v>54</v>
      </c>
      <c r="F125" s="128" t="s">
        <v>55</v>
      </c>
      <c r="G125" s="128" t="s">
        <v>190</v>
      </c>
      <c r="H125" s="128" t="s">
        <v>191</v>
      </c>
      <c r="I125" s="128" t="s">
        <v>192</v>
      </c>
      <c r="J125" s="129" t="s">
        <v>179</v>
      </c>
      <c r="K125" s="130" t="s">
        <v>193</v>
      </c>
      <c r="L125" s="131"/>
      <c r="M125" s="62" t="s">
        <v>1</v>
      </c>
      <c r="N125" s="63" t="s">
        <v>37</v>
      </c>
      <c r="O125" s="63" t="s">
        <v>194</v>
      </c>
      <c r="P125" s="63" t="s">
        <v>195</v>
      </c>
      <c r="Q125" s="63" t="s">
        <v>196</v>
      </c>
      <c r="R125" s="63" t="s">
        <v>197</v>
      </c>
      <c r="S125" s="63" t="s">
        <v>198</v>
      </c>
      <c r="T125" s="64" t="s">
        <v>199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>
      <c r="A126" s="32"/>
      <c r="B126" s="33"/>
      <c r="C126" s="69" t="s">
        <v>180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P127+P171</f>
        <v>0</v>
      </c>
      <c r="Q126" s="66"/>
      <c r="R126" s="133">
        <f>R127+R171</f>
        <v>0</v>
      </c>
      <c r="S126" s="66"/>
      <c r="T126" s="134">
        <f>T127+T171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72</v>
      </c>
      <c r="AU126" s="17" t="s">
        <v>181</v>
      </c>
      <c r="BK126" s="135">
        <f>BK127+BK171</f>
        <v>0</v>
      </c>
    </row>
    <row r="127" spans="1:63" s="12" customFormat="1" ht="25.9" customHeight="1">
      <c r="B127" s="136"/>
      <c r="D127" s="137" t="s">
        <v>72</v>
      </c>
      <c r="E127" s="138" t="s">
        <v>200</v>
      </c>
      <c r="F127" s="138" t="s">
        <v>201</v>
      </c>
      <c r="I127" s="139"/>
      <c r="J127" s="140">
        <f>BK127</f>
        <v>0</v>
      </c>
      <c r="L127" s="136"/>
      <c r="M127" s="141"/>
      <c r="N127" s="142"/>
      <c r="O127" s="142"/>
      <c r="P127" s="143">
        <f>P128+P143+P145+P169</f>
        <v>0</v>
      </c>
      <c r="Q127" s="142"/>
      <c r="R127" s="143">
        <f>R128+R143+R145+R169</f>
        <v>0</v>
      </c>
      <c r="S127" s="142"/>
      <c r="T127" s="144">
        <f>T128+T143+T145+T169</f>
        <v>0</v>
      </c>
      <c r="AR127" s="137" t="s">
        <v>80</v>
      </c>
      <c r="AT127" s="145" t="s">
        <v>72</v>
      </c>
      <c r="AU127" s="145" t="s">
        <v>73</v>
      </c>
      <c r="AY127" s="137" t="s">
        <v>202</v>
      </c>
      <c r="BK127" s="146">
        <f>BK128+BK143+BK145+BK169</f>
        <v>0</v>
      </c>
    </row>
    <row r="128" spans="1:63" s="12" customFormat="1" ht="22.9" customHeight="1">
      <c r="B128" s="136"/>
      <c r="D128" s="137" t="s">
        <v>72</v>
      </c>
      <c r="E128" s="147" t="s">
        <v>80</v>
      </c>
      <c r="F128" s="147" t="s">
        <v>203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SUM(P129:P142)</f>
        <v>0</v>
      </c>
      <c r="Q128" s="142"/>
      <c r="R128" s="143">
        <f>SUM(R129:R142)</f>
        <v>0</v>
      </c>
      <c r="S128" s="142"/>
      <c r="T128" s="144">
        <f>SUM(T129:T142)</f>
        <v>0</v>
      </c>
      <c r="AR128" s="137" t="s">
        <v>80</v>
      </c>
      <c r="AT128" s="145" t="s">
        <v>72</v>
      </c>
      <c r="AU128" s="145" t="s">
        <v>80</v>
      </c>
      <c r="AY128" s="137" t="s">
        <v>202</v>
      </c>
      <c r="BK128" s="146">
        <f>SUM(BK129:BK142)</f>
        <v>0</v>
      </c>
    </row>
    <row r="129" spans="1:65" s="2" customFormat="1" ht="24.2" customHeight="1">
      <c r="A129" s="32"/>
      <c r="B129" s="149"/>
      <c r="C129" s="150" t="s">
        <v>80</v>
      </c>
      <c r="D129" s="150" t="s">
        <v>204</v>
      </c>
      <c r="E129" s="151" t="s">
        <v>407</v>
      </c>
      <c r="F129" s="152" t="s">
        <v>408</v>
      </c>
      <c r="G129" s="153" t="s">
        <v>219</v>
      </c>
      <c r="H129" s="154">
        <v>350</v>
      </c>
      <c r="I129" s="155"/>
      <c r="J129" s="156">
        <f t="shared" ref="J129:J142" si="0">ROUND(I129*H129,2)</f>
        <v>0</v>
      </c>
      <c r="K129" s="157"/>
      <c r="L129" s="33"/>
      <c r="M129" s="158" t="s">
        <v>1</v>
      </c>
      <c r="N129" s="159" t="s">
        <v>39</v>
      </c>
      <c r="O129" s="58"/>
      <c r="P129" s="160">
        <f t="shared" ref="P129:P142" si="1">O129*H129</f>
        <v>0</v>
      </c>
      <c r="Q129" s="160">
        <v>0</v>
      </c>
      <c r="R129" s="160">
        <f t="shared" ref="R129:R142" si="2">Q129*H129</f>
        <v>0</v>
      </c>
      <c r="S129" s="160">
        <v>0</v>
      </c>
      <c r="T129" s="161">
        <f t="shared" ref="T129:T142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208</v>
      </c>
      <c r="AT129" s="162" t="s">
        <v>204</v>
      </c>
      <c r="AU129" s="162" t="s">
        <v>84</v>
      </c>
      <c r="AY129" s="17" t="s">
        <v>202</v>
      </c>
      <c r="BE129" s="163">
        <f t="shared" ref="BE129:BE142" si="4">IF(N129="základná",J129,0)</f>
        <v>0</v>
      </c>
      <c r="BF129" s="163">
        <f t="shared" ref="BF129:BF142" si="5">IF(N129="znížená",J129,0)</f>
        <v>0</v>
      </c>
      <c r="BG129" s="163">
        <f t="shared" ref="BG129:BG142" si="6">IF(N129="zákl. prenesená",J129,0)</f>
        <v>0</v>
      </c>
      <c r="BH129" s="163">
        <f t="shared" ref="BH129:BH142" si="7">IF(N129="zníž. prenesená",J129,0)</f>
        <v>0</v>
      </c>
      <c r="BI129" s="163">
        <f t="shared" ref="BI129:BI142" si="8">IF(N129="nulová",J129,0)</f>
        <v>0</v>
      </c>
      <c r="BJ129" s="17" t="s">
        <v>84</v>
      </c>
      <c r="BK129" s="163">
        <f t="shared" ref="BK129:BK142" si="9">ROUND(I129*H129,2)</f>
        <v>0</v>
      </c>
      <c r="BL129" s="17" t="s">
        <v>208</v>
      </c>
      <c r="BM129" s="162" t="s">
        <v>84</v>
      </c>
    </row>
    <row r="130" spans="1:65" s="2" customFormat="1" ht="24.2" customHeight="1">
      <c r="A130" s="32"/>
      <c r="B130" s="149"/>
      <c r="C130" s="150" t="s">
        <v>84</v>
      </c>
      <c r="D130" s="150" t="s">
        <v>204</v>
      </c>
      <c r="E130" s="151" t="s">
        <v>350</v>
      </c>
      <c r="F130" s="152" t="s">
        <v>351</v>
      </c>
      <c r="G130" s="153" t="s">
        <v>219</v>
      </c>
      <c r="H130" s="154">
        <v>350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39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208</v>
      </c>
      <c r="AT130" s="162" t="s">
        <v>204</v>
      </c>
      <c r="AU130" s="162" t="s">
        <v>84</v>
      </c>
      <c r="AY130" s="17" t="s">
        <v>202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208</v>
      </c>
      <c r="BM130" s="162" t="s">
        <v>208</v>
      </c>
    </row>
    <row r="131" spans="1:65" s="2" customFormat="1" ht="14.45" customHeight="1">
      <c r="A131" s="32"/>
      <c r="B131" s="149"/>
      <c r="C131" s="150" t="s">
        <v>216</v>
      </c>
      <c r="D131" s="150" t="s">
        <v>204</v>
      </c>
      <c r="E131" s="151" t="s">
        <v>352</v>
      </c>
      <c r="F131" s="152" t="s">
        <v>353</v>
      </c>
      <c r="G131" s="153" t="s">
        <v>219</v>
      </c>
      <c r="H131" s="154">
        <v>81.599999999999994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208</v>
      </c>
      <c r="BM131" s="162" t="s">
        <v>230</v>
      </c>
    </row>
    <row r="132" spans="1:65" s="2" customFormat="1" ht="37.9" customHeight="1">
      <c r="A132" s="32"/>
      <c r="B132" s="149"/>
      <c r="C132" s="150" t="s">
        <v>208</v>
      </c>
      <c r="D132" s="150" t="s">
        <v>204</v>
      </c>
      <c r="E132" s="151" t="s">
        <v>354</v>
      </c>
      <c r="F132" s="152" t="s">
        <v>355</v>
      </c>
      <c r="G132" s="153" t="s">
        <v>219</v>
      </c>
      <c r="H132" s="154">
        <v>81.599999999999994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239</v>
      </c>
    </row>
    <row r="133" spans="1:65" s="2" customFormat="1" ht="24.2" customHeight="1">
      <c r="A133" s="32"/>
      <c r="B133" s="149"/>
      <c r="C133" s="150" t="s">
        <v>225</v>
      </c>
      <c r="D133" s="150" t="s">
        <v>204</v>
      </c>
      <c r="E133" s="151" t="s">
        <v>356</v>
      </c>
      <c r="F133" s="152" t="s">
        <v>357</v>
      </c>
      <c r="G133" s="153" t="s">
        <v>219</v>
      </c>
      <c r="H133" s="154">
        <v>66.959999999999994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248</v>
      </c>
    </row>
    <row r="134" spans="1:65" s="2" customFormat="1" ht="37.9" customHeight="1">
      <c r="A134" s="32"/>
      <c r="B134" s="149"/>
      <c r="C134" s="150" t="s">
        <v>230</v>
      </c>
      <c r="D134" s="150" t="s">
        <v>204</v>
      </c>
      <c r="E134" s="151" t="s">
        <v>358</v>
      </c>
      <c r="F134" s="152" t="s">
        <v>359</v>
      </c>
      <c r="G134" s="153" t="s">
        <v>219</v>
      </c>
      <c r="H134" s="154">
        <v>1339.2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258</v>
      </c>
    </row>
    <row r="135" spans="1:65" s="2" customFormat="1" ht="24.2" customHeight="1">
      <c r="A135" s="32"/>
      <c r="B135" s="149"/>
      <c r="C135" s="150" t="s">
        <v>235</v>
      </c>
      <c r="D135" s="150" t="s">
        <v>204</v>
      </c>
      <c r="E135" s="151" t="s">
        <v>360</v>
      </c>
      <c r="F135" s="152" t="s">
        <v>361</v>
      </c>
      <c r="G135" s="153" t="s">
        <v>219</v>
      </c>
      <c r="H135" s="154">
        <v>66.959999999999994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268</v>
      </c>
    </row>
    <row r="136" spans="1:65" s="2" customFormat="1" ht="14.45" customHeight="1">
      <c r="A136" s="32"/>
      <c r="B136" s="149"/>
      <c r="C136" s="150" t="s">
        <v>239</v>
      </c>
      <c r="D136" s="150" t="s">
        <v>204</v>
      </c>
      <c r="E136" s="151" t="s">
        <v>409</v>
      </c>
      <c r="F136" s="152" t="s">
        <v>410</v>
      </c>
      <c r="G136" s="153" t="s">
        <v>219</v>
      </c>
      <c r="H136" s="154">
        <v>66.959999999999994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279</v>
      </c>
    </row>
    <row r="137" spans="1:65" s="2" customFormat="1" ht="24.2" customHeight="1">
      <c r="A137" s="32"/>
      <c r="B137" s="149"/>
      <c r="C137" s="150" t="s">
        <v>243</v>
      </c>
      <c r="D137" s="150" t="s">
        <v>204</v>
      </c>
      <c r="E137" s="151" t="s">
        <v>411</v>
      </c>
      <c r="F137" s="152" t="s">
        <v>254</v>
      </c>
      <c r="G137" s="153" t="s">
        <v>255</v>
      </c>
      <c r="H137" s="154">
        <v>120.52800000000001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287</v>
      </c>
    </row>
    <row r="138" spans="1:65" s="2" customFormat="1" ht="24.2" customHeight="1">
      <c r="A138" s="32"/>
      <c r="B138" s="149"/>
      <c r="C138" s="150" t="s">
        <v>248</v>
      </c>
      <c r="D138" s="150" t="s">
        <v>204</v>
      </c>
      <c r="E138" s="151" t="s">
        <v>412</v>
      </c>
      <c r="F138" s="152" t="s">
        <v>413</v>
      </c>
      <c r="G138" s="153" t="s">
        <v>219</v>
      </c>
      <c r="H138" s="154">
        <v>81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7</v>
      </c>
    </row>
    <row r="139" spans="1:65" s="2" customFormat="1" ht="14.45" customHeight="1">
      <c r="A139" s="32"/>
      <c r="B139" s="149"/>
      <c r="C139" s="150" t="s">
        <v>252</v>
      </c>
      <c r="D139" s="150" t="s">
        <v>204</v>
      </c>
      <c r="E139" s="151" t="s">
        <v>414</v>
      </c>
      <c r="F139" s="152" t="s">
        <v>415</v>
      </c>
      <c r="G139" s="153" t="s">
        <v>219</v>
      </c>
      <c r="H139" s="154">
        <v>25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306</v>
      </c>
    </row>
    <row r="140" spans="1:65" s="2" customFormat="1" ht="24.2" customHeight="1">
      <c r="A140" s="32"/>
      <c r="B140" s="149"/>
      <c r="C140" s="150" t="s">
        <v>258</v>
      </c>
      <c r="D140" s="150" t="s">
        <v>204</v>
      </c>
      <c r="E140" s="151" t="s">
        <v>416</v>
      </c>
      <c r="F140" s="152" t="s">
        <v>417</v>
      </c>
      <c r="G140" s="153" t="s">
        <v>219</v>
      </c>
      <c r="H140" s="154">
        <v>16.32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315</v>
      </c>
    </row>
    <row r="141" spans="1:65" s="2" customFormat="1" ht="14.45" customHeight="1">
      <c r="A141" s="32"/>
      <c r="B141" s="149"/>
      <c r="C141" s="181" t="s">
        <v>264</v>
      </c>
      <c r="D141" s="181" t="s">
        <v>273</v>
      </c>
      <c r="E141" s="182" t="s">
        <v>418</v>
      </c>
      <c r="F141" s="183" t="s">
        <v>419</v>
      </c>
      <c r="G141" s="184" t="s">
        <v>219</v>
      </c>
      <c r="H141" s="185">
        <v>25.9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239</v>
      </c>
      <c r="AT141" s="162" t="s">
        <v>273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328</v>
      </c>
    </row>
    <row r="142" spans="1:65" s="2" customFormat="1" ht="14.45" customHeight="1">
      <c r="A142" s="32"/>
      <c r="B142" s="149"/>
      <c r="C142" s="181" t="s">
        <v>268</v>
      </c>
      <c r="D142" s="181" t="s">
        <v>273</v>
      </c>
      <c r="E142" s="182" t="s">
        <v>420</v>
      </c>
      <c r="F142" s="183" t="s">
        <v>421</v>
      </c>
      <c r="G142" s="184" t="s">
        <v>255</v>
      </c>
      <c r="H142" s="185">
        <v>22.032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239</v>
      </c>
      <c r="AT142" s="162" t="s">
        <v>273</v>
      </c>
      <c r="AU142" s="162" t="s">
        <v>84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208</v>
      </c>
      <c r="BM142" s="162" t="s">
        <v>338</v>
      </c>
    </row>
    <row r="143" spans="1:65" s="12" customFormat="1" ht="22.9" customHeight="1">
      <c r="B143" s="136"/>
      <c r="D143" s="137" t="s">
        <v>72</v>
      </c>
      <c r="E143" s="147" t="s">
        <v>208</v>
      </c>
      <c r="F143" s="147" t="s">
        <v>263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80</v>
      </c>
      <c r="AT143" s="145" t="s">
        <v>72</v>
      </c>
      <c r="AU143" s="145" t="s">
        <v>80</v>
      </c>
      <c r="AY143" s="137" t="s">
        <v>202</v>
      </c>
      <c r="BK143" s="146">
        <f>BK144</f>
        <v>0</v>
      </c>
    </row>
    <row r="144" spans="1:65" s="2" customFormat="1" ht="37.9" customHeight="1">
      <c r="A144" s="32"/>
      <c r="B144" s="149"/>
      <c r="C144" s="150" t="s">
        <v>272</v>
      </c>
      <c r="D144" s="150" t="s">
        <v>204</v>
      </c>
      <c r="E144" s="151" t="s">
        <v>422</v>
      </c>
      <c r="F144" s="152" t="s">
        <v>423</v>
      </c>
      <c r="G144" s="153" t="s">
        <v>219</v>
      </c>
      <c r="H144" s="154">
        <v>8.44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39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208</v>
      </c>
      <c r="AT144" s="162" t="s">
        <v>204</v>
      </c>
      <c r="AU144" s="162" t="s">
        <v>84</v>
      </c>
      <c r="AY144" s="17" t="s">
        <v>202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84</v>
      </c>
      <c r="BK144" s="163">
        <f>ROUND(I144*H144,2)</f>
        <v>0</v>
      </c>
      <c r="BL144" s="17" t="s">
        <v>208</v>
      </c>
      <c r="BM144" s="162" t="s">
        <v>424</v>
      </c>
    </row>
    <row r="145" spans="1:65" s="12" customFormat="1" ht="22.9" customHeight="1">
      <c r="B145" s="136"/>
      <c r="D145" s="137" t="s">
        <v>72</v>
      </c>
      <c r="E145" s="147" t="s">
        <v>239</v>
      </c>
      <c r="F145" s="147" t="s">
        <v>425</v>
      </c>
      <c r="I145" s="139"/>
      <c r="J145" s="148">
        <f>BK145</f>
        <v>0</v>
      </c>
      <c r="L145" s="136"/>
      <c r="M145" s="141"/>
      <c r="N145" s="142"/>
      <c r="O145" s="142"/>
      <c r="P145" s="143">
        <f>SUM(P146:P168)</f>
        <v>0</v>
      </c>
      <c r="Q145" s="142"/>
      <c r="R145" s="143">
        <f>SUM(R146:R168)</f>
        <v>0</v>
      </c>
      <c r="S145" s="142"/>
      <c r="T145" s="144">
        <f>SUM(T146:T168)</f>
        <v>0</v>
      </c>
      <c r="AR145" s="137" t="s">
        <v>80</v>
      </c>
      <c r="AT145" s="145" t="s">
        <v>72</v>
      </c>
      <c r="AU145" s="145" t="s">
        <v>80</v>
      </c>
      <c r="AY145" s="137" t="s">
        <v>202</v>
      </c>
      <c r="BK145" s="146">
        <f>SUM(BK146:BK168)</f>
        <v>0</v>
      </c>
    </row>
    <row r="146" spans="1:65" s="2" customFormat="1" ht="14.45" customHeight="1">
      <c r="A146" s="32"/>
      <c r="B146" s="149"/>
      <c r="C146" s="150" t="s">
        <v>279</v>
      </c>
      <c r="D146" s="150" t="s">
        <v>204</v>
      </c>
      <c r="E146" s="151" t="s">
        <v>426</v>
      </c>
      <c r="F146" s="152" t="s">
        <v>427</v>
      </c>
      <c r="G146" s="153" t="s">
        <v>300</v>
      </c>
      <c r="H146" s="154">
        <v>10</v>
      </c>
      <c r="I146" s="155"/>
      <c r="J146" s="156">
        <f t="shared" ref="J146:J153" si="10">ROUND(I146*H146,2)</f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ref="P146:P153" si="11">O146*H146</f>
        <v>0</v>
      </c>
      <c r="Q146" s="160">
        <v>0</v>
      </c>
      <c r="R146" s="160">
        <f t="shared" ref="R146:R153" si="12">Q146*H146</f>
        <v>0</v>
      </c>
      <c r="S146" s="160">
        <v>0</v>
      </c>
      <c r="T146" s="161">
        <f t="shared" ref="T146:T153" si="1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84</v>
      </c>
      <c r="AY146" s="17" t="s">
        <v>202</v>
      </c>
      <c r="BE146" s="163">
        <f t="shared" ref="BE146:BE153" si="14">IF(N146="základná",J146,0)</f>
        <v>0</v>
      </c>
      <c r="BF146" s="163">
        <f t="shared" ref="BF146:BF153" si="15">IF(N146="znížená",J146,0)</f>
        <v>0</v>
      </c>
      <c r="BG146" s="163">
        <f t="shared" ref="BG146:BG153" si="16">IF(N146="zákl. prenesená",J146,0)</f>
        <v>0</v>
      </c>
      <c r="BH146" s="163">
        <f t="shared" ref="BH146:BH153" si="17">IF(N146="zníž. prenesená",J146,0)</f>
        <v>0</v>
      </c>
      <c r="BI146" s="163">
        <f t="shared" ref="BI146:BI153" si="18">IF(N146="nulová",J146,0)</f>
        <v>0</v>
      </c>
      <c r="BJ146" s="17" t="s">
        <v>84</v>
      </c>
      <c r="BK146" s="163">
        <f t="shared" ref="BK146:BK153" si="19">ROUND(I146*H146,2)</f>
        <v>0</v>
      </c>
      <c r="BL146" s="17" t="s">
        <v>208</v>
      </c>
      <c r="BM146" s="162" t="s">
        <v>428</v>
      </c>
    </row>
    <row r="147" spans="1:65" s="2" customFormat="1" ht="37.9" customHeight="1">
      <c r="A147" s="32"/>
      <c r="B147" s="149"/>
      <c r="C147" s="181" t="s">
        <v>283</v>
      </c>
      <c r="D147" s="181" t="s">
        <v>273</v>
      </c>
      <c r="E147" s="182" t="s">
        <v>429</v>
      </c>
      <c r="F147" s="183" t="s">
        <v>430</v>
      </c>
      <c r="G147" s="184" t="s">
        <v>300</v>
      </c>
      <c r="H147" s="185">
        <v>10</v>
      </c>
      <c r="I147" s="186"/>
      <c r="J147" s="187">
        <f t="shared" si="1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239</v>
      </c>
      <c r="AT147" s="162" t="s">
        <v>273</v>
      </c>
      <c r="AU147" s="162" t="s">
        <v>84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431</v>
      </c>
    </row>
    <row r="148" spans="1:65" s="2" customFormat="1" ht="24.2" customHeight="1">
      <c r="A148" s="32"/>
      <c r="B148" s="149"/>
      <c r="C148" s="150" t="s">
        <v>287</v>
      </c>
      <c r="D148" s="150" t="s">
        <v>204</v>
      </c>
      <c r="E148" s="151" t="s">
        <v>432</v>
      </c>
      <c r="F148" s="152" t="s">
        <v>433</v>
      </c>
      <c r="G148" s="153" t="s">
        <v>300</v>
      </c>
      <c r="H148" s="154">
        <v>50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84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434</v>
      </c>
    </row>
    <row r="149" spans="1:65" s="2" customFormat="1" ht="24.2" customHeight="1">
      <c r="A149" s="32"/>
      <c r="B149" s="149"/>
      <c r="C149" s="181" t="s">
        <v>292</v>
      </c>
      <c r="D149" s="181" t="s">
        <v>273</v>
      </c>
      <c r="E149" s="182" t="s">
        <v>435</v>
      </c>
      <c r="F149" s="183" t="s">
        <v>436</v>
      </c>
      <c r="G149" s="184" t="s">
        <v>276</v>
      </c>
      <c r="H149" s="185">
        <v>10</v>
      </c>
      <c r="I149" s="186"/>
      <c r="J149" s="187">
        <f t="shared" si="1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239</v>
      </c>
      <c r="AT149" s="162" t="s">
        <v>273</v>
      </c>
      <c r="AU149" s="162" t="s">
        <v>84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437</v>
      </c>
    </row>
    <row r="150" spans="1:65" s="2" customFormat="1" ht="14.45" customHeight="1">
      <c r="A150" s="32"/>
      <c r="B150" s="149"/>
      <c r="C150" s="150" t="s">
        <v>306</v>
      </c>
      <c r="D150" s="150" t="s">
        <v>204</v>
      </c>
      <c r="E150" s="151" t="s">
        <v>438</v>
      </c>
      <c r="F150" s="152" t="s">
        <v>439</v>
      </c>
      <c r="G150" s="153" t="s">
        <v>276</v>
      </c>
      <c r="H150" s="154">
        <v>4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84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440</v>
      </c>
    </row>
    <row r="151" spans="1:65" s="2" customFormat="1" ht="24.2" customHeight="1">
      <c r="A151" s="32"/>
      <c r="B151" s="149"/>
      <c r="C151" s="181" t="s">
        <v>311</v>
      </c>
      <c r="D151" s="181" t="s">
        <v>273</v>
      </c>
      <c r="E151" s="182" t="s">
        <v>441</v>
      </c>
      <c r="F151" s="183" t="s">
        <v>442</v>
      </c>
      <c r="G151" s="184" t="s">
        <v>276</v>
      </c>
      <c r="H151" s="185">
        <v>4</v>
      </c>
      <c r="I151" s="186"/>
      <c r="J151" s="187">
        <f t="shared" si="10"/>
        <v>0</v>
      </c>
      <c r="K151" s="188"/>
      <c r="L151" s="189"/>
      <c r="M151" s="190" t="s">
        <v>1</v>
      </c>
      <c r="N151" s="191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239</v>
      </c>
      <c r="AT151" s="162" t="s">
        <v>273</v>
      </c>
      <c r="AU151" s="162" t="s">
        <v>84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443</v>
      </c>
    </row>
    <row r="152" spans="1:65" s="2" customFormat="1" ht="24.2" customHeight="1">
      <c r="A152" s="32"/>
      <c r="B152" s="149"/>
      <c r="C152" s="150" t="s">
        <v>338</v>
      </c>
      <c r="D152" s="150" t="s">
        <v>204</v>
      </c>
      <c r="E152" s="151" t="s">
        <v>444</v>
      </c>
      <c r="F152" s="152" t="s">
        <v>445</v>
      </c>
      <c r="G152" s="153" t="s">
        <v>276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84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446</v>
      </c>
    </row>
    <row r="153" spans="1:65" s="2" customFormat="1" ht="14.45" customHeight="1">
      <c r="A153" s="32"/>
      <c r="B153" s="149"/>
      <c r="C153" s="181" t="s">
        <v>324</v>
      </c>
      <c r="D153" s="181" t="s">
        <v>273</v>
      </c>
      <c r="E153" s="182" t="s">
        <v>447</v>
      </c>
      <c r="F153" s="183" t="s">
        <v>448</v>
      </c>
      <c r="G153" s="184" t="s">
        <v>276</v>
      </c>
      <c r="H153" s="185">
        <v>1</v>
      </c>
      <c r="I153" s="186"/>
      <c r="J153" s="187">
        <f t="shared" si="10"/>
        <v>0</v>
      </c>
      <c r="K153" s="188"/>
      <c r="L153" s="189"/>
      <c r="M153" s="190" t="s">
        <v>1</v>
      </c>
      <c r="N153" s="191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239</v>
      </c>
      <c r="AT153" s="162" t="s">
        <v>273</v>
      </c>
      <c r="AU153" s="162" t="s">
        <v>84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449</v>
      </c>
    </row>
    <row r="154" spans="1:65" s="2" customFormat="1" ht="68.25">
      <c r="A154" s="32"/>
      <c r="B154" s="33"/>
      <c r="C154" s="32"/>
      <c r="D154" s="165" t="s">
        <v>377</v>
      </c>
      <c r="E154" s="32"/>
      <c r="F154" s="197" t="s">
        <v>450</v>
      </c>
      <c r="G154" s="32"/>
      <c r="H154" s="32"/>
      <c r="I154" s="198"/>
      <c r="J154" s="32"/>
      <c r="K154" s="32"/>
      <c r="L154" s="33"/>
      <c r="M154" s="202"/>
      <c r="N154" s="203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377</v>
      </c>
      <c r="AU154" s="17" t="s">
        <v>84</v>
      </c>
    </row>
    <row r="155" spans="1:65" s="2" customFormat="1" ht="24.2" customHeight="1">
      <c r="A155" s="32"/>
      <c r="B155" s="149"/>
      <c r="C155" s="150" t="s">
        <v>424</v>
      </c>
      <c r="D155" s="150" t="s">
        <v>204</v>
      </c>
      <c r="E155" s="151" t="s">
        <v>451</v>
      </c>
      <c r="F155" s="152" t="s">
        <v>452</v>
      </c>
      <c r="G155" s="153" t="s">
        <v>276</v>
      </c>
      <c r="H155" s="154">
        <v>1</v>
      </c>
      <c r="I155" s="155"/>
      <c r="J155" s="156">
        <f t="shared" ref="J155:J168" si="20"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 t="shared" ref="P155:P168" si="21">O155*H155</f>
        <v>0</v>
      </c>
      <c r="Q155" s="160">
        <v>0</v>
      </c>
      <c r="R155" s="160">
        <f t="shared" ref="R155:R168" si="22">Q155*H155</f>
        <v>0</v>
      </c>
      <c r="S155" s="160">
        <v>0</v>
      </c>
      <c r="T155" s="161">
        <f t="shared" ref="T155:T168" si="23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208</v>
      </c>
      <c r="AT155" s="162" t="s">
        <v>204</v>
      </c>
      <c r="AU155" s="162" t="s">
        <v>84</v>
      </c>
      <c r="AY155" s="17" t="s">
        <v>202</v>
      </c>
      <c r="BE155" s="163">
        <f t="shared" ref="BE155:BE168" si="24">IF(N155="základná",J155,0)</f>
        <v>0</v>
      </c>
      <c r="BF155" s="163">
        <f t="shared" ref="BF155:BF168" si="25">IF(N155="znížená",J155,0)</f>
        <v>0</v>
      </c>
      <c r="BG155" s="163">
        <f t="shared" ref="BG155:BG168" si="26">IF(N155="zákl. prenesená",J155,0)</f>
        <v>0</v>
      </c>
      <c r="BH155" s="163">
        <f t="shared" ref="BH155:BH168" si="27">IF(N155="zníž. prenesená",J155,0)</f>
        <v>0</v>
      </c>
      <c r="BI155" s="163">
        <f t="shared" ref="BI155:BI168" si="28">IF(N155="nulová",J155,0)</f>
        <v>0</v>
      </c>
      <c r="BJ155" s="17" t="s">
        <v>84</v>
      </c>
      <c r="BK155" s="163">
        <f t="shared" ref="BK155:BK168" si="29">ROUND(I155*H155,2)</f>
        <v>0</v>
      </c>
      <c r="BL155" s="17" t="s">
        <v>208</v>
      </c>
      <c r="BM155" s="162" t="s">
        <v>453</v>
      </c>
    </row>
    <row r="156" spans="1:65" s="2" customFormat="1" ht="24.2" customHeight="1">
      <c r="A156" s="32"/>
      <c r="B156" s="149"/>
      <c r="C156" s="150" t="s">
        <v>466</v>
      </c>
      <c r="D156" s="150" t="s">
        <v>204</v>
      </c>
      <c r="E156" s="151" t="s">
        <v>454</v>
      </c>
      <c r="F156" s="152" t="s">
        <v>455</v>
      </c>
      <c r="G156" s="153" t="s">
        <v>276</v>
      </c>
      <c r="H156" s="154">
        <v>1</v>
      </c>
      <c r="I156" s="155"/>
      <c r="J156" s="156">
        <f t="shared" si="20"/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84</v>
      </c>
      <c r="AY156" s="17" t="s">
        <v>202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84</v>
      </c>
      <c r="BK156" s="163">
        <f t="shared" si="29"/>
        <v>0</v>
      </c>
      <c r="BL156" s="17" t="s">
        <v>208</v>
      </c>
      <c r="BM156" s="162" t="s">
        <v>456</v>
      </c>
    </row>
    <row r="157" spans="1:65" s="2" customFormat="1" ht="24.2" customHeight="1">
      <c r="A157" s="32"/>
      <c r="B157" s="149"/>
      <c r="C157" s="181" t="s">
        <v>428</v>
      </c>
      <c r="D157" s="181" t="s">
        <v>273</v>
      </c>
      <c r="E157" s="182" t="s">
        <v>457</v>
      </c>
      <c r="F157" s="183" t="s">
        <v>458</v>
      </c>
      <c r="G157" s="184" t="s">
        <v>276</v>
      </c>
      <c r="H157" s="185">
        <v>1</v>
      </c>
      <c r="I157" s="186"/>
      <c r="J157" s="187">
        <f t="shared" si="20"/>
        <v>0</v>
      </c>
      <c r="K157" s="188"/>
      <c r="L157" s="189"/>
      <c r="M157" s="190" t="s">
        <v>1</v>
      </c>
      <c r="N157" s="191" t="s">
        <v>39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239</v>
      </c>
      <c r="AT157" s="162" t="s">
        <v>273</v>
      </c>
      <c r="AU157" s="162" t="s">
        <v>84</v>
      </c>
      <c r="AY157" s="17" t="s">
        <v>202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84</v>
      </c>
      <c r="BK157" s="163">
        <f t="shared" si="29"/>
        <v>0</v>
      </c>
      <c r="BL157" s="17" t="s">
        <v>208</v>
      </c>
      <c r="BM157" s="162" t="s">
        <v>459</v>
      </c>
    </row>
    <row r="158" spans="1:65" s="2" customFormat="1" ht="24.2" customHeight="1">
      <c r="A158" s="32"/>
      <c r="B158" s="149"/>
      <c r="C158" s="181" t="s">
        <v>431</v>
      </c>
      <c r="D158" s="181" t="s">
        <v>273</v>
      </c>
      <c r="E158" s="182" t="s">
        <v>460</v>
      </c>
      <c r="F158" s="183" t="s">
        <v>461</v>
      </c>
      <c r="G158" s="184" t="s">
        <v>300</v>
      </c>
      <c r="H158" s="185">
        <v>6</v>
      </c>
      <c r="I158" s="186"/>
      <c r="J158" s="187">
        <f t="shared" si="20"/>
        <v>0</v>
      </c>
      <c r="K158" s="188"/>
      <c r="L158" s="189"/>
      <c r="M158" s="190" t="s">
        <v>1</v>
      </c>
      <c r="N158" s="191" t="s">
        <v>39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239</v>
      </c>
      <c r="AT158" s="162" t="s">
        <v>273</v>
      </c>
      <c r="AU158" s="162" t="s">
        <v>84</v>
      </c>
      <c r="AY158" s="17" t="s">
        <v>202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84</v>
      </c>
      <c r="BK158" s="163">
        <f t="shared" si="29"/>
        <v>0</v>
      </c>
      <c r="BL158" s="17" t="s">
        <v>208</v>
      </c>
      <c r="BM158" s="162" t="s">
        <v>462</v>
      </c>
    </row>
    <row r="159" spans="1:65" s="2" customFormat="1" ht="24.2" customHeight="1">
      <c r="A159" s="32"/>
      <c r="B159" s="149"/>
      <c r="C159" s="181" t="s">
        <v>480</v>
      </c>
      <c r="D159" s="181" t="s">
        <v>273</v>
      </c>
      <c r="E159" s="182" t="s">
        <v>463</v>
      </c>
      <c r="F159" s="183" t="s">
        <v>464</v>
      </c>
      <c r="G159" s="184" t="s">
        <v>276</v>
      </c>
      <c r="H159" s="185">
        <v>1</v>
      </c>
      <c r="I159" s="186"/>
      <c r="J159" s="187">
        <f t="shared" si="20"/>
        <v>0</v>
      </c>
      <c r="K159" s="188"/>
      <c r="L159" s="189"/>
      <c r="M159" s="190" t="s">
        <v>1</v>
      </c>
      <c r="N159" s="191" t="s">
        <v>39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239</v>
      </c>
      <c r="AT159" s="162" t="s">
        <v>273</v>
      </c>
      <c r="AU159" s="162" t="s">
        <v>84</v>
      </c>
      <c r="AY159" s="17" t="s">
        <v>202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84</v>
      </c>
      <c r="BK159" s="163">
        <f t="shared" si="29"/>
        <v>0</v>
      </c>
      <c r="BL159" s="17" t="s">
        <v>208</v>
      </c>
      <c r="BM159" s="162" t="s">
        <v>465</v>
      </c>
    </row>
    <row r="160" spans="1:65" s="2" customFormat="1" ht="24.2" customHeight="1">
      <c r="A160" s="32"/>
      <c r="B160" s="149"/>
      <c r="C160" s="181" t="s">
        <v>434</v>
      </c>
      <c r="D160" s="181" t="s">
        <v>273</v>
      </c>
      <c r="E160" s="182" t="s">
        <v>467</v>
      </c>
      <c r="F160" s="183" t="s">
        <v>468</v>
      </c>
      <c r="G160" s="184" t="s">
        <v>276</v>
      </c>
      <c r="H160" s="185">
        <v>1</v>
      </c>
      <c r="I160" s="186"/>
      <c r="J160" s="187">
        <f t="shared" si="20"/>
        <v>0</v>
      </c>
      <c r="K160" s="188"/>
      <c r="L160" s="189"/>
      <c r="M160" s="190" t="s">
        <v>1</v>
      </c>
      <c r="N160" s="191" t="s">
        <v>39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239</v>
      </c>
      <c r="AT160" s="162" t="s">
        <v>273</v>
      </c>
      <c r="AU160" s="162" t="s">
        <v>84</v>
      </c>
      <c r="AY160" s="17" t="s">
        <v>202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84</v>
      </c>
      <c r="BK160" s="163">
        <f t="shared" si="29"/>
        <v>0</v>
      </c>
      <c r="BL160" s="17" t="s">
        <v>208</v>
      </c>
      <c r="BM160" s="162" t="s">
        <v>469</v>
      </c>
    </row>
    <row r="161" spans="1:65" s="2" customFormat="1" ht="24.2" customHeight="1">
      <c r="A161" s="32"/>
      <c r="B161" s="149"/>
      <c r="C161" s="181" t="s">
        <v>487</v>
      </c>
      <c r="D161" s="181" t="s">
        <v>273</v>
      </c>
      <c r="E161" s="182" t="s">
        <v>470</v>
      </c>
      <c r="F161" s="183" t="s">
        <v>471</v>
      </c>
      <c r="G161" s="184" t="s">
        <v>276</v>
      </c>
      <c r="H161" s="185">
        <v>1</v>
      </c>
      <c r="I161" s="186"/>
      <c r="J161" s="187">
        <f t="shared" si="20"/>
        <v>0</v>
      </c>
      <c r="K161" s="188"/>
      <c r="L161" s="189"/>
      <c r="M161" s="190" t="s">
        <v>1</v>
      </c>
      <c r="N161" s="191" t="s">
        <v>39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239</v>
      </c>
      <c r="AT161" s="162" t="s">
        <v>273</v>
      </c>
      <c r="AU161" s="162" t="s">
        <v>84</v>
      </c>
      <c r="AY161" s="17" t="s">
        <v>202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84</v>
      </c>
      <c r="BK161" s="163">
        <f t="shared" si="29"/>
        <v>0</v>
      </c>
      <c r="BL161" s="17" t="s">
        <v>208</v>
      </c>
      <c r="BM161" s="162" t="s">
        <v>472</v>
      </c>
    </row>
    <row r="162" spans="1:65" s="2" customFormat="1" ht="14.45" customHeight="1">
      <c r="A162" s="32"/>
      <c r="B162" s="149"/>
      <c r="C162" s="181" t="s">
        <v>437</v>
      </c>
      <c r="D162" s="181" t="s">
        <v>273</v>
      </c>
      <c r="E162" s="182" t="s">
        <v>474</v>
      </c>
      <c r="F162" s="183" t="s">
        <v>475</v>
      </c>
      <c r="G162" s="184" t="s">
        <v>276</v>
      </c>
      <c r="H162" s="185">
        <v>1</v>
      </c>
      <c r="I162" s="186"/>
      <c r="J162" s="187">
        <f t="shared" si="20"/>
        <v>0</v>
      </c>
      <c r="K162" s="188"/>
      <c r="L162" s="189"/>
      <c r="M162" s="190" t="s">
        <v>1</v>
      </c>
      <c r="N162" s="191" t="s">
        <v>39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239</v>
      </c>
      <c r="AT162" s="162" t="s">
        <v>273</v>
      </c>
      <c r="AU162" s="162" t="s">
        <v>84</v>
      </c>
      <c r="AY162" s="17" t="s">
        <v>202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84</v>
      </c>
      <c r="BK162" s="163">
        <f t="shared" si="29"/>
        <v>0</v>
      </c>
      <c r="BL162" s="17" t="s">
        <v>208</v>
      </c>
      <c r="BM162" s="162" t="s">
        <v>476</v>
      </c>
    </row>
    <row r="163" spans="1:65" s="2" customFormat="1" ht="24.2" customHeight="1">
      <c r="A163" s="32"/>
      <c r="B163" s="149"/>
      <c r="C163" s="150" t="s">
        <v>494</v>
      </c>
      <c r="D163" s="150" t="s">
        <v>204</v>
      </c>
      <c r="E163" s="151" t="s">
        <v>477</v>
      </c>
      <c r="F163" s="152" t="s">
        <v>478</v>
      </c>
      <c r="G163" s="153" t="s">
        <v>219</v>
      </c>
      <c r="H163" s="154">
        <v>8.4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84</v>
      </c>
      <c r="AY163" s="17" t="s">
        <v>202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84</v>
      </c>
      <c r="BK163" s="163">
        <f t="shared" si="29"/>
        <v>0</v>
      </c>
      <c r="BL163" s="17" t="s">
        <v>208</v>
      </c>
      <c r="BM163" s="162" t="s">
        <v>479</v>
      </c>
    </row>
    <row r="164" spans="1:65" s="2" customFormat="1" ht="14.45" customHeight="1">
      <c r="A164" s="32"/>
      <c r="B164" s="149"/>
      <c r="C164" s="181" t="s">
        <v>440</v>
      </c>
      <c r="D164" s="181" t="s">
        <v>273</v>
      </c>
      <c r="E164" s="182" t="s">
        <v>481</v>
      </c>
      <c r="F164" s="183" t="s">
        <v>482</v>
      </c>
      <c r="G164" s="184" t="s">
        <v>276</v>
      </c>
      <c r="H164" s="185">
        <v>1</v>
      </c>
      <c r="I164" s="186"/>
      <c r="J164" s="187">
        <f t="shared" si="20"/>
        <v>0</v>
      </c>
      <c r="K164" s="188"/>
      <c r="L164" s="189"/>
      <c r="M164" s="190" t="s">
        <v>1</v>
      </c>
      <c r="N164" s="191" t="s">
        <v>39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239</v>
      </c>
      <c r="AT164" s="162" t="s">
        <v>273</v>
      </c>
      <c r="AU164" s="162" t="s">
        <v>84</v>
      </c>
      <c r="AY164" s="17" t="s">
        <v>202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84</v>
      </c>
      <c r="BK164" s="163">
        <f t="shared" si="29"/>
        <v>0</v>
      </c>
      <c r="BL164" s="17" t="s">
        <v>208</v>
      </c>
      <c r="BM164" s="162" t="s">
        <v>483</v>
      </c>
    </row>
    <row r="165" spans="1:65" s="2" customFormat="1" ht="24.2" customHeight="1">
      <c r="A165" s="32"/>
      <c r="B165" s="149"/>
      <c r="C165" s="150" t="s">
        <v>502</v>
      </c>
      <c r="D165" s="150" t="s">
        <v>204</v>
      </c>
      <c r="E165" s="151" t="s">
        <v>484</v>
      </c>
      <c r="F165" s="152" t="s">
        <v>485</v>
      </c>
      <c r="G165" s="153" t="s">
        <v>276</v>
      </c>
      <c r="H165" s="154">
        <v>1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39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208</v>
      </c>
      <c r="AT165" s="162" t="s">
        <v>204</v>
      </c>
      <c r="AU165" s="162" t="s">
        <v>84</v>
      </c>
      <c r="AY165" s="17" t="s">
        <v>202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84</v>
      </c>
      <c r="BK165" s="163">
        <f t="shared" si="29"/>
        <v>0</v>
      </c>
      <c r="BL165" s="17" t="s">
        <v>208</v>
      </c>
      <c r="BM165" s="162" t="s">
        <v>486</v>
      </c>
    </row>
    <row r="166" spans="1:65" s="2" customFormat="1" ht="14.45" customHeight="1">
      <c r="A166" s="32"/>
      <c r="B166" s="149"/>
      <c r="C166" s="181" t="s">
        <v>443</v>
      </c>
      <c r="D166" s="181" t="s">
        <v>273</v>
      </c>
      <c r="E166" s="182" t="s">
        <v>488</v>
      </c>
      <c r="F166" s="183" t="s">
        <v>489</v>
      </c>
      <c r="G166" s="184" t="s">
        <v>276</v>
      </c>
      <c r="H166" s="185">
        <v>1</v>
      </c>
      <c r="I166" s="186"/>
      <c r="J166" s="187">
        <f t="shared" si="20"/>
        <v>0</v>
      </c>
      <c r="K166" s="188"/>
      <c r="L166" s="189"/>
      <c r="M166" s="190" t="s">
        <v>1</v>
      </c>
      <c r="N166" s="191" t="s">
        <v>39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239</v>
      </c>
      <c r="AT166" s="162" t="s">
        <v>273</v>
      </c>
      <c r="AU166" s="162" t="s">
        <v>84</v>
      </c>
      <c r="AY166" s="17" t="s">
        <v>202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84</v>
      </c>
      <c r="BK166" s="163">
        <f t="shared" si="29"/>
        <v>0</v>
      </c>
      <c r="BL166" s="17" t="s">
        <v>208</v>
      </c>
      <c r="BM166" s="162" t="s">
        <v>490</v>
      </c>
    </row>
    <row r="167" spans="1:65" s="2" customFormat="1" ht="24.2" customHeight="1">
      <c r="A167" s="32"/>
      <c r="B167" s="149"/>
      <c r="C167" s="150" t="s">
        <v>743</v>
      </c>
      <c r="D167" s="150" t="s">
        <v>204</v>
      </c>
      <c r="E167" s="151" t="s">
        <v>491</v>
      </c>
      <c r="F167" s="152" t="s">
        <v>492</v>
      </c>
      <c r="G167" s="153" t="s">
        <v>276</v>
      </c>
      <c r="H167" s="154">
        <v>1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39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208</v>
      </c>
      <c r="AT167" s="162" t="s">
        <v>204</v>
      </c>
      <c r="AU167" s="162" t="s">
        <v>84</v>
      </c>
      <c r="AY167" s="17" t="s">
        <v>202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84</v>
      </c>
      <c r="BK167" s="163">
        <f t="shared" si="29"/>
        <v>0</v>
      </c>
      <c r="BL167" s="17" t="s">
        <v>208</v>
      </c>
      <c r="BM167" s="162" t="s">
        <v>493</v>
      </c>
    </row>
    <row r="168" spans="1:65" s="2" customFormat="1" ht="24.2" customHeight="1">
      <c r="A168" s="32"/>
      <c r="B168" s="149"/>
      <c r="C168" s="150" t="s">
        <v>446</v>
      </c>
      <c r="D168" s="150" t="s">
        <v>204</v>
      </c>
      <c r="E168" s="151" t="s">
        <v>495</v>
      </c>
      <c r="F168" s="152" t="s">
        <v>496</v>
      </c>
      <c r="G168" s="153" t="s">
        <v>276</v>
      </c>
      <c r="H168" s="154">
        <v>2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39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208</v>
      </c>
      <c r="AT168" s="162" t="s">
        <v>204</v>
      </c>
      <c r="AU168" s="162" t="s">
        <v>84</v>
      </c>
      <c r="AY168" s="17" t="s">
        <v>202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84</v>
      </c>
      <c r="BK168" s="163">
        <f t="shared" si="29"/>
        <v>0</v>
      </c>
      <c r="BL168" s="17" t="s">
        <v>208</v>
      </c>
      <c r="BM168" s="162" t="s">
        <v>497</v>
      </c>
    </row>
    <row r="169" spans="1:65" s="12" customFormat="1" ht="22.9" customHeight="1">
      <c r="B169" s="136"/>
      <c r="D169" s="137" t="s">
        <v>72</v>
      </c>
      <c r="E169" s="147" t="s">
        <v>336</v>
      </c>
      <c r="F169" s="147" t="s">
        <v>337</v>
      </c>
      <c r="I169" s="139"/>
      <c r="J169" s="148">
        <f>BK169</f>
        <v>0</v>
      </c>
      <c r="L169" s="136"/>
      <c r="M169" s="141"/>
      <c r="N169" s="142"/>
      <c r="O169" s="142"/>
      <c r="P169" s="143">
        <f>P170</f>
        <v>0</v>
      </c>
      <c r="Q169" s="142"/>
      <c r="R169" s="143">
        <f>R170</f>
        <v>0</v>
      </c>
      <c r="S169" s="142"/>
      <c r="T169" s="144">
        <f>T170</f>
        <v>0</v>
      </c>
      <c r="AR169" s="137" t="s">
        <v>80</v>
      </c>
      <c r="AT169" s="145" t="s">
        <v>72</v>
      </c>
      <c r="AU169" s="145" t="s">
        <v>80</v>
      </c>
      <c r="AY169" s="137" t="s">
        <v>202</v>
      </c>
      <c r="BK169" s="146">
        <f>BK170</f>
        <v>0</v>
      </c>
    </row>
    <row r="170" spans="1:65" s="2" customFormat="1" ht="24.2" customHeight="1">
      <c r="A170" s="32"/>
      <c r="B170" s="149"/>
      <c r="C170" s="150" t="s">
        <v>750</v>
      </c>
      <c r="D170" s="150" t="s">
        <v>204</v>
      </c>
      <c r="E170" s="151" t="s">
        <v>369</v>
      </c>
      <c r="F170" s="152" t="s">
        <v>498</v>
      </c>
      <c r="G170" s="153" t="s">
        <v>255</v>
      </c>
      <c r="H170" s="154">
        <v>15.36</v>
      </c>
      <c r="I170" s="155"/>
      <c r="J170" s="156">
        <f>ROUND(I170*H170,2)</f>
        <v>0</v>
      </c>
      <c r="K170" s="157"/>
      <c r="L170" s="33"/>
      <c r="M170" s="158" t="s">
        <v>1</v>
      </c>
      <c r="N170" s="159" t="s">
        <v>39</v>
      </c>
      <c r="O170" s="58"/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1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208</v>
      </c>
      <c r="AT170" s="162" t="s">
        <v>204</v>
      </c>
      <c r="AU170" s="162" t="s">
        <v>84</v>
      </c>
      <c r="AY170" s="17" t="s">
        <v>202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84</v>
      </c>
      <c r="BK170" s="163">
        <f>ROUND(I170*H170,2)</f>
        <v>0</v>
      </c>
      <c r="BL170" s="17" t="s">
        <v>208</v>
      </c>
      <c r="BM170" s="162" t="s">
        <v>499</v>
      </c>
    </row>
    <row r="171" spans="1:65" s="12" customFormat="1" ht="25.9" customHeight="1">
      <c r="B171" s="136"/>
      <c r="D171" s="137" t="s">
        <v>72</v>
      </c>
      <c r="E171" s="138" t="s">
        <v>500</v>
      </c>
      <c r="F171" s="138" t="s">
        <v>501</v>
      </c>
      <c r="I171" s="139"/>
      <c r="J171" s="140">
        <f>BK171</f>
        <v>0</v>
      </c>
      <c r="L171" s="136"/>
      <c r="M171" s="141"/>
      <c r="N171" s="142"/>
      <c r="O171" s="142"/>
      <c r="P171" s="143">
        <f>SUM(P172:P173)</f>
        <v>0</v>
      </c>
      <c r="Q171" s="142"/>
      <c r="R171" s="143">
        <f>SUM(R172:R173)</f>
        <v>0</v>
      </c>
      <c r="S171" s="142"/>
      <c r="T171" s="144">
        <f>SUM(T172:T173)</f>
        <v>0</v>
      </c>
      <c r="AR171" s="137" t="s">
        <v>208</v>
      </c>
      <c r="AT171" s="145" t="s">
        <v>72</v>
      </c>
      <c r="AU171" s="145" t="s">
        <v>73</v>
      </c>
      <c r="AY171" s="137" t="s">
        <v>202</v>
      </c>
      <c r="BK171" s="146">
        <f>SUM(BK172:BK173)</f>
        <v>0</v>
      </c>
    </row>
    <row r="172" spans="1:65" s="2" customFormat="1" ht="14.45" customHeight="1">
      <c r="A172" s="32"/>
      <c r="B172" s="149"/>
      <c r="C172" s="150" t="s">
        <v>449</v>
      </c>
      <c r="D172" s="150" t="s">
        <v>204</v>
      </c>
      <c r="E172" s="151" t="s">
        <v>503</v>
      </c>
      <c r="F172" s="152" t="s">
        <v>504</v>
      </c>
      <c r="G172" s="153" t="s">
        <v>505</v>
      </c>
      <c r="H172" s="154">
        <v>1</v>
      </c>
      <c r="I172" s="155"/>
      <c r="J172" s="156">
        <f>ROUND(I172*H172,2)</f>
        <v>0</v>
      </c>
      <c r="K172" s="157"/>
      <c r="L172" s="33"/>
      <c r="M172" s="158" t="s">
        <v>1</v>
      </c>
      <c r="N172" s="159" t="s">
        <v>39</v>
      </c>
      <c r="O172" s="58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376</v>
      </c>
      <c r="AT172" s="162" t="s">
        <v>204</v>
      </c>
      <c r="AU172" s="162" t="s">
        <v>80</v>
      </c>
      <c r="AY172" s="17" t="s">
        <v>202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84</v>
      </c>
      <c r="BK172" s="163">
        <f>ROUND(I172*H172,2)</f>
        <v>0</v>
      </c>
      <c r="BL172" s="17" t="s">
        <v>376</v>
      </c>
      <c r="BM172" s="162" t="s">
        <v>506</v>
      </c>
    </row>
    <row r="173" spans="1:65" s="2" customFormat="1" ht="14.45" customHeight="1">
      <c r="A173" s="32"/>
      <c r="B173" s="149"/>
      <c r="C173" s="150" t="s">
        <v>757</v>
      </c>
      <c r="D173" s="150" t="s">
        <v>204</v>
      </c>
      <c r="E173" s="151" t="s">
        <v>507</v>
      </c>
      <c r="F173" s="152" t="s">
        <v>508</v>
      </c>
      <c r="G173" s="153" t="s">
        <v>219</v>
      </c>
      <c r="H173" s="154">
        <v>42</v>
      </c>
      <c r="I173" s="155"/>
      <c r="J173" s="156">
        <f>ROUND(I173*H173,2)</f>
        <v>0</v>
      </c>
      <c r="K173" s="157"/>
      <c r="L173" s="33"/>
      <c r="M173" s="192" t="s">
        <v>1</v>
      </c>
      <c r="N173" s="193" t="s">
        <v>39</v>
      </c>
      <c r="O173" s="194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376</v>
      </c>
      <c r="AT173" s="162" t="s">
        <v>204</v>
      </c>
      <c r="AU173" s="162" t="s">
        <v>80</v>
      </c>
      <c r="AY173" s="17" t="s">
        <v>202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84</v>
      </c>
      <c r="BK173" s="163">
        <f>ROUND(I173*H173,2)</f>
        <v>0</v>
      </c>
      <c r="BL173" s="17" t="s">
        <v>376</v>
      </c>
      <c r="BM173" s="162" t="s">
        <v>509</v>
      </c>
    </row>
    <row r="174" spans="1:65" s="2" customFormat="1" ht="6.95" customHeight="1">
      <c r="A174" s="32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3"/>
      <c r="M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</sheetData>
  <autoFilter ref="C125:K173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4"/>
  <sheetViews>
    <sheetView showGridLines="0" topLeftCell="A130" workbookViewId="0">
      <selection activeCell="Y151" sqref="Y15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144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998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1000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511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511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ROUND((SUM(BE128:BE163)),  2)</f>
        <v>0</v>
      </c>
      <c r="G35" s="32"/>
      <c r="H35" s="32"/>
      <c r="I35" s="105">
        <v>0.2</v>
      </c>
      <c r="J35" s="104">
        <f>ROUND(((SUM(BE128:BE163))*I35),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ROUND((SUM(BF128:BF163)),  2)</f>
        <v>0</v>
      </c>
      <c r="G36" s="32"/>
      <c r="H36" s="32"/>
      <c r="I36" s="105">
        <v>0.2</v>
      </c>
      <c r="J36" s="104">
        <f>ROUND(((SUM(BF128:BF163))*I36),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ROUND((SUM(BG128:BG163)),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ROUND((SUM(BH128:BH163)),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ROUND((SUM(BI128:BI163)),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998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SO-06.2 - Elektroinštalácia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Jozef Hlobík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Jozef Hlobík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512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>
      <c r="B100" s="121"/>
      <c r="D100" s="122" t="s">
        <v>513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>
      <c r="B101" s="121"/>
      <c r="D101" s="122" t="s">
        <v>514</v>
      </c>
      <c r="E101" s="123"/>
      <c r="F101" s="123"/>
      <c r="G101" s="123"/>
      <c r="H101" s="123"/>
      <c r="I101" s="123"/>
      <c r="J101" s="124">
        <f>J132</f>
        <v>0</v>
      </c>
      <c r="L101" s="121"/>
    </row>
    <row r="102" spans="1:47" s="9" customFormat="1" ht="24.95" customHeight="1">
      <c r="B102" s="117"/>
      <c r="D102" s="118" t="s">
        <v>182</v>
      </c>
      <c r="E102" s="119"/>
      <c r="F102" s="119"/>
      <c r="G102" s="119"/>
      <c r="H102" s="119"/>
      <c r="I102" s="119"/>
      <c r="J102" s="120">
        <f>J134</f>
        <v>0</v>
      </c>
      <c r="L102" s="117"/>
    </row>
    <row r="103" spans="1:47" s="10" customFormat="1" ht="19.899999999999999" customHeight="1">
      <c r="B103" s="121"/>
      <c r="D103" s="122" t="s">
        <v>183</v>
      </c>
      <c r="E103" s="123"/>
      <c r="F103" s="123"/>
      <c r="G103" s="123"/>
      <c r="H103" s="123"/>
      <c r="I103" s="123"/>
      <c r="J103" s="124">
        <f>J135</f>
        <v>0</v>
      </c>
      <c r="L103" s="121"/>
    </row>
    <row r="104" spans="1:47" s="9" customFormat="1" ht="24.95" customHeight="1">
      <c r="B104" s="117"/>
      <c r="D104" s="118" t="s">
        <v>515</v>
      </c>
      <c r="E104" s="119"/>
      <c r="F104" s="119"/>
      <c r="G104" s="119"/>
      <c r="H104" s="119"/>
      <c r="I104" s="119"/>
      <c r="J104" s="120">
        <f>J137</f>
        <v>0</v>
      </c>
      <c r="L104" s="117"/>
    </row>
    <row r="105" spans="1:47" s="10" customFormat="1" ht="19.899999999999999" customHeight="1">
      <c r="B105" s="121"/>
      <c r="D105" s="122" t="s">
        <v>516</v>
      </c>
      <c r="E105" s="123"/>
      <c r="F105" s="123"/>
      <c r="G105" s="123"/>
      <c r="H105" s="123"/>
      <c r="I105" s="123"/>
      <c r="J105" s="124">
        <f>J138</f>
        <v>0</v>
      </c>
      <c r="L105" s="121"/>
    </row>
    <row r="106" spans="1:47" s="10" customFormat="1" ht="19.899999999999999" customHeight="1">
      <c r="B106" s="121"/>
      <c r="D106" s="122" t="s">
        <v>517</v>
      </c>
      <c r="E106" s="123"/>
      <c r="F106" s="123"/>
      <c r="G106" s="123"/>
      <c r="H106" s="123"/>
      <c r="I106" s="123"/>
      <c r="J106" s="124">
        <f>J154</f>
        <v>0</v>
      </c>
      <c r="L106" s="121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188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259" t="str">
        <f>E7</f>
        <v>Vodozádržné opatrenia v meste Nemšová - ZŠ Janka Palu 2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>
      <c r="B117" s="20"/>
      <c r="C117" s="27" t="s">
        <v>174</v>
      </c>
      <c r="L117" s="20"/>
    </row>
    <row r="118" spans="1:63" s="2" customFormat="1" ht="23.25" customHeight="1">
      <c r="A118" s="32"/>
      <c r="B118" s="33"/>
      <c r="C118" s="32"/>
      <c r="D118" s="32"/>
      <c r="E118" s="259" t="s">
        <v>998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342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41" t="str">
        <f>E11</f>
        <v>SO-06.2 - Elektroinštalácia</v>
      </c>
      <c r="F120" s="261"/>
      <c r="G120" s="261"/>
      <c r="H120" s="26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F14</f>
        <v>Mesto Nemšová</v>
      </c>
      <c r="G122" s="32"/>
      <c r="H122" s="32"/>
      <c r="I122" s="27" t="s">
        <v>21</v>
      </c>
      <c r="J122" s="55" t="str">
        <f>IF(J14="","",J14)</f>
        <v>1. 8. 2020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23</v>
      </c>
      <c r="D124" s="32"/>
      <c r="E124" s="32"/>
      <c r="F124" s="25" t="str">
        <f>E17</f>
        <v>Mesto Nemšová</v>
      </c>
      <c r="G124" s="32"/>
      <c r="H124" s="32"/>
      <c r="I124" s="27" t="s">
        <v>28</v>
      </c>
      <c r="J124" s="30" t="str">
        <f>E23</f>
        <v>Jozef Hlobík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26</v>
      </c>
      <c r="D125" s="32"/>
      <c r="E125" s="32"/>
      <c r="F125" s="25" t="str">
        <f>IF(E20="","",E20)</f>
        <v>Vyplň údaj</v>
      </c>
      <c r="G125" s="32"/>
      <c r="H125" s="32"/>
      <c r="I125" s="27" t="s">
        <v>31</v>
      </c>
      <c r="J125" s="30" t="str">
        <f>E26</f>
        <v>Jozef Hlobík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5"/>
      <c r="B127" s="126"/>
      <c r="C127" s="127" t="s">
        <v>189</v>
      </c>
      <c r="D127" s="128" t="s">
        <v>58</v>
      </c>
      <c r="E127" s="128" t="s">
        <v>54</v>
      </c>
      <c r="F127" s="128" t="s">
        <v>55</v>
      </c>
      <c r="G127" s="128" t="s">
        <v>190</v>
      </c>
      <c r="H127" s="128" t="s">
        <v>191</v>
      </c>
      <c r="I127" s="128" t="s">
        <v>192</v>
      </c>
      <c r="J127" s="129" t="s">
        <v>179</v>
      </c>
      <c r="K127" s="130" t="s">
        <v>193</v>
      </c>
      <c r="L127" s="131"/>
      <c r="M127" s="62" t="s">
        <v>1</v>
      </c>
      <c r="N127" s="63" t="s">
        <v>37</v>
      </c>
      <c r="O127" s="63" t="s">
        <v>194</v>
      </c>
      <c r="P127" s="63" t="s">
        <v>195</v>
      </c>
      <c r="Q127" s="63" t="s">
        <v>196</v>
      </c>
      <c r="R127" s="63" t="s">
        <v>197</v>
      </c>
      <c r="S127" s="63" t="s">
        <v>198</v>
      </c>
      <c r="T127" s="64" t="s">
        <v>199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>
      <c r="A128" s="32"/>
      <c r="B128" s="33"/>
      <c r="C128" s="69" t="s">
        <v>180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P129+P134+P137</f>
        <v>0</v>
      </c>
      <c r="Q128" s="66"/>
      <c r="R128" s="133">
        <f>R129+R134+R137</f>
        <v>3.21048</v>
      </c>
      <c r="S128" s="66"/>
      <c r="T128" s="134">
        <f>T129+T134+T137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72</v>
      </c>
      <c r="AU128" s="17" t="s">
        <v>181</v>
      </c>
      <c r="BK128" s="135">
        <f>BK129+BK134+BK137</f>
        <v>0</v>
      </c>
    </row>
    <row r="129" spans="1:65" s="12" customFormat="1" ht="25.9" customHeight="1">
      <c r="B129" s="136"/>
      <c r="D129" s="137" t="s">
        <v>72</v>
      </c>
      <c r="E129" s="138" t="s">
        <v>518</v>
      </c>
      <c r="F129" s="138" t="s">
        <v>519</v>
      </c>
      <c r="I129" s="139"/>
      <c r="J129" s="140">
        <f>BK129</f>
        <v>0</v>
      </c>
      <c r="L129" s="136"/>
      <c r="M129" s="141"/>
      <c r="N129" s="142"/>
      <c r="O129" s="142"/>
      <c r="P129" s="143">
        <f>P130+P132</f>
        <v>0</v>
      </c>
      <c r="Q129" s="142"/>
      <c r="R129" s="143">
        <f>R130+R132</f>
        <v>0</v>
      </c>
      <c r="S129" s="142"/>
      <c r="T129" s="144">
        <f>T130+T132</f>
        <v>0</v>
      </c>
      <c r="AR129" s="137" t="s">
        <v>80</v>
      </c>
      <c r="AT129" s="145" t="s">
        <v>72</v>
      </c>
      <c r="AU129" s="145" t="s">
        <v>73</v>
      </c>
      <c r="AY129" s="137" t="s">
        <v>202</v>
      </c>
      <c r="BK129" s="146">
        <f>BK130+BK132</f>
        <v>0</v>
      </c>
    </row>
    <row r="130" spans="1:65" s="12" customFormat="1" ht="22.9" customHeight="1">
      <c r="B130" s="136"/>
      <c r="D130" s="137" t="s">
        <v>72</v>
      </c>
      <c r="E130" s="147" t="s">
        <v>520</v>
      </c>
      <c r="F130" s="147" t="s">
        <v>521</v>
      </c>
      <c r="I130" s="139"/>
      <c r="J130" s="148">
        <f>BK130</f>
        <v>0</v>
      </c>
      <c r="L130" s="136"/>
      <c r="M130" s="141"/>
      <c r="N130" s="142"/>
      <c r="O130" s="142"/>
      <c r="P130" s="143">
        <f>P131</f>
        <v>0</v>
      </c>
      <c r="Q130" s="142"/>
      <c r="R130" s="143">
        <f>R131</f>
        <v>0</v>
      </c>
      <c r="S130" s="142"/>
      <c r="T130" s="144">
        <f>T131</f>
        <v>0</v>
      </c>
      <c r="AR130" s="137" t="s">
        <v>80</v>
      </c>
      <c r="AT130" s="145" t="s">
        <v>72</v>
      </c>
      <c r="AU130" s="145" t="s">
        <v>80</v>
      </c>
      <c r="AY130" s="137" t="s">
        <v>202</v>
      </c>
      <c r="BK130" s="146">
        <f>BK131</f>
        <v>0</v>
      </c>
    </row>
    <row r="131" spans="1:65" s="2" customFormat="1" ht="24.2" customHeight="1">
      <c r="A131" s="32"/>
      <c r="B131" s="149"/>
      <c r="C131" s="150" t="s">
        <v>80</v>
      </c>
      <c r="D131" s="150" t="s">
        <v>204</v>
      </c>
      <c r="E131" s="151" t="s">
        <v>522</v>
      </c>
      <c r="F131" s="152" t="s">
        <v>523</v>
      </c>
      <c r="G131" s="153" t="s">
        <v>276</v>
      </c>
      <c r="H131" s="154">
        <v>5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84</v>
      </c>
      <c r="BK131" s="163">
        <f>ROUND(I131*H131,2)</f>
        <v>0</v>
      </c>
      <c r="BL131" s="17" t="s">
        <v>208</v>
      </c>
      <c r="BM131" s="162" t="s">
        <v>1001</v>
      </c>
    </row>
    <row r="132" spans="1:65" s="12" customFormat="1" ht="22.9" customHeight="1">
      <c r="B132" s="136"/>
      <c r="D132" s="137" t="s">
        <v>72</v>
      </c>
      <c r="E132" s="147" t="s">
        <v>525</v>
      </c>
      <c r="F132" s="147" t="s">
        <v>526</v>
      </c>
      <c r="I132" s="139"/>
      <c r="J132" s="148">
        <f>BK132</f>
        <v>0</v>
      </c>
      <c r="L132" s="136"/>
      <c r="M132" s="141"/>
      <c r="N132" s="142"/>
      <c r="O132" s="142"/>
      <c r="P132" s="143">
        <f>P133</f>
        <v>0</v>
      </c>
      <c r="Q132" s="142"/>
      <c r="R132" s="143">
        <f>R133</f>
        <v>0</v>
      </c>
      <c r="S132" s="142"/>
      <c r="T132" s="144">
        <f>T133</f>
        <v>0</v>
      </c>
      <c r="AR132" s="137" t="s">
        <v>80</v>
      </c>
      <c r="AT132" s="145" t="s">
        <v>72</v>
      </c>
      <c r="AU132" s="145" t="s">
        <v>80</v>
      </c>
      <c r="AY132" s="137" t="s">
        <v>202</v>
      </c>
      <c r="BK132" s="146">
        <f>BK133</f>
        <v>0</v>
      </c>
    </row>
    <row r="133" spans="1:65" s="2" customFormat="1" ht="24.2" customHeight="1">
      <c r="A133" s="32"/>
      <c r="B133" s="149"/>
      <c r="C133" s="150" t="s">
        <v>84</v>
      </c>
      <c r="D133" s="150" t="s">
        <v>204</v>
      </c>
      <c r="E133" s="151" t="s">
        <v>533</v>
      </c>
      <c r="F133" s="152" t="s">
        <v>534</v>
      </c>
      <c r="G133" s="153" t="s">
        <v>276</v>
      </c>
      <c r="H133" s="154">
        <v>1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39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84</v>
      </c>
      <c r="BK133" s="163">
        <f>ROUND(I133*H133,2)</f>
        <v>0</v>
      </c>
      <c r="BL133" s="17" t="s">
        <v>208</v>
      </c>
      <c r="BM133" s="162" t="s">
        <v>1002</v>
      </c>
    </row>
    <row r="134" spans="1:65" s="12" customFormat="1" ht="25.9" customHeight="1">
      <c r="B134" s="136"/>
      <c r="D134" s="137" t="s">
        <v>72</v>
      </c>
      <c r="E134" s="138" t="s">
        <v>200</v>
      </c>
      <c r="F134" s="138" t="s">
        <v>201</v>
      </c>
      <c r="I134" s="139"/>
      <c r="J134" s="140">
        <f>BK134</f>
        <v>0</v>
      </c>
      <c r="L134" s="136"/>
      <c r="M134" s="141"/>
      <c r="N134" s="142"/>
      <c r="O134" s="142"/>
      <c r="P134" s="143">
        <f>P135</f>
        <v>0</v>
      </c>
      <c r="Q134" s="142"/>
      <c r="R134" s="143">
        <f>R135</f>
        <v>0</v>
      </c>
      <c r="S134" s="142"/>
      <c r="T134" s="144">
        <f>T135</f>
        <v>0</v>
      </c>
      <c r="AR134" s="137" t="s">
        <v>80</v>
      </c>
      <c r="AT134" s="145" t="s">
        <v>72</v>
      </c>
      <c r="AU134" s="145" t="s">
        <v>73</v>
      </c>
      <c r="AY134" s="137" t="s">
        <v>202</v>
      </c>
      <c r="BK134" s="146">
        <f>BK135</f>
        <v>0</v>
      </c>
    </row>
    <row r="135" spans="1:65" s="12" customFormat="1" ht="22.9" customHeight="1">
      <c r="B135" s="136"/>
      <c r="D135" s="137" t="s">
        <v>72</v>
      </c>
      <c r="E135" s="147" t="s">
        <v>80</v>
      </c>
      <c r="F135" s="147" t="s">
        <v>203</v>
      </c>
      <c r="I135" s="139"/>
      <c r="J135" s="148">
        <f>BK135</f>
        <v>0</v>
      </c>
      <c r="L135" s="136"/>
      <c r="M135" s="141"/>
      <c r="N135" s="142"/>
      <c r="O135" s="142"/>
      <c r="P135" s="143">
        <f>P136</f>
        <v>0</v>
      </c>
      <c r="Q135" s="142"/>
      <c r="R135" s="143">
        <f>R136</f>
        <v>0</v>
      </c>
      <c r="S135" s="142"/>
      <c r="T135" s="144">
        <f>T136</f>
        <v>0</v>
      </c>
      <c r="AR135" s="137" t="s">
        <v>80</v>
      </c>
      <c r="AT135" s="145" t="s">
        <v>72</v>
      </c>
      <c r="AU135" s="145" t="s">
        <v>80</v>
      </c>
      <c r="AY135" s="137" t="s">
        <v>202</v>
      </c>
      <c r="BK135" s="146">
        <f>BK136</f>
        <v>0</v>
      </c>
    </row>
    <row r="136" spans="1:65" s="2" customFormat="1" ht="24.2" customHeight="1">
      <c r="A136" s="32"/>
      <c r="B136" s="149"/>
      <c r="C136" s="150" t="s">
        <v>216</v>
      </c>
      <c r="D136" s="150" t="s">
        <v>204</v>
      </c>
      <c r="E136" s="151" t="s">
        <v>536</v>
      </c>
      <c r="F136" s="152" t="s">
        <v>537</v>
      </c>
      <c r="G136" s="153" t="s">
        <v>219</v>
      </c>
      <c r="H136" s="154">
        <v>4.4999999999999998E-2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208</v>
      </c>
      <c r="BM136" s="162" t="s">
        <v>1003</v>
      </c>
    </row>
    <row r="137" spans="1:65" s="12" customFormat="1" ht="25.9" customHeight="1">
      <c r="B137" s="136"/>
      <c r="D137" s="137" t="s">
        <v>72</v>
      </c>
      <c r="E137" s="138" t="s">
        <v>273</v>
      </c>
      <c r="F137" s="138" t="s">
        <v>539</v>
      </c>
      <c r="I137" s="139"/>
      <c r="J137" s="140">
        <f>BK137</f>
        <v>0</v>
      </c>
      <c r="L137" s="136"/>
      <c r="M137" s="141"/>
      <c r="N137" s="142"/>
      <c r="O137" s="142"/>
      <c r="P137" s="143">
        <f>P138+P154</f>
        <v>0</v>
      </c>
      <c r="Q137" s="142"/>
      <c r="R137" s="143">
        <f>R138+R154</f>
        <v>3.21048</v>
      </c>
      <c r="S137" s="142"/>
      <c r="T137" s="144">
        <f>T138+T154</f>
        <v>0</v>
      </c>
      <c r="AR137" s="137" t="s">
        <v>216</v>
      </c>
      <c r="AT137" s="145" t="s">
        <v>72</v>
      </c>
      <c r="AU137" s="145" t="s">
        <v>73</v>
      </c>
      <c r="AY137" s="137" t="s">
        <v>202</v>
      </c>
      <c r="BK137" s="146">
        <f>BK138+BK154</f>
        <v>0</v>
      </c>
    </row>
    <row r="138" spans="1:65" s="12" customFormat="1" ht="22.9" customHeight="1">
      <c r="B138" s="136"/>
      <c r="D138" s="137" t="s">
        <v>72</v>
      </c>
      <c r="E138" s="147" t="s">
        <v>540</v>
      </c>
      <c r="F138" s="147" t="s">
        <v>541</v>
      </c>
      <c r="I138" s="139"/>
      <c r="J138" s="148">
        <f>BK138</f>
        <v>0</v>
      </c>
      <c r="L138" s="136"/>
      <c r="M138" s="141"/>
      <c r="N138" s="142"/>
      <c r="O138" s="142"/>
      <c r="P138" s="143">
        <f>SUM(P139:P153)</f>
        <v>0</v>
      </c>
      <c r="Q138" s="142"/>
      <c r="R138" s="143">
        <f>SUM(R139:R153)</f>
        <v>9.0480000000000005E-2</v>
      </c>
      <c r="S138" s="142"/>
      <c r="T138" s="144">
        <f>SUM(T139:T153)</f>
        <v>0</v>
      </c>
      <c r="AR138" s="137" t="s">
        <v>216</v>
      </c>
      <c r="AT138" s="145" t="s">
        <v>72</v>
      </c>
      <c r="AU138" s="145" t="s">
        <v>80</v>
      </c>
      <c r="AY138" s="137" t="s">
        <v>202</v>
      </c>
      <c r="BK138" s="146">
        <f>SUM(BK139:BK153)</f>
        <v>0</v>
      </c>
    </row>
    <row r="139" spans="1:65" s="2" customFormat="1" ht="24.2" customHeight="1">
      <c r="A139" s="32"/>
      <c r="B139" s="149"/>
      <c r="C139" s="150" t="s">
        <v>208</v>
      </c>
      <c r="D139" s="150" t="s">
        <v>204</v>
      </c>
      <c r="E139" s="151" t="s">
        <v>542</v>
      </c>
      <c r="F139" s="152" t="s">
        <v>543</v>
      </c>
      <c r="G139" s="153" t="s">
        <v>300</v>
      </c>
      <c r="H139" s="154">
        <v>60</v>
      </c>
      <c r="I139" s="155"/>
      <c r="J139" s="156">
        <f t="shared" ref="J139:J152" si="0">ROUND(I139*H139,2)</f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ref="P139:P152" si="1">O139*H139</f>
        <v>0</v>
      </c>
      <c r="Q139" s="160">
        <v>0</v>
      </c>
      <c r="R139" s="160">
        <f t="shared" ref="R139:R152" si="2">Q139*H139</f>
        <v>0</v>
      </c>
      <c r="S139" s="160">
        <v>0</v>
      </c>
      <c r="T139" s="161">
        <f t="shared" ref="T139:T152" si="3"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479</v>
      </c>
      <c r="AT139" s="162" t="s">
        <v>204</v>
      </c>
      <c r="AU139" s="162" t="s">
        <v>84</v>
      </c>
      <c r="AY139" s="17" t="s">
        <v>202</v>
      </c>
      <c r="BE139" s="163">
        <f t="shared" ref="BE139:BE152" si="4">IF(N139="základná",J139,0)</f>
        <v>0</v>
      </c>
      <c r="BF139" s="163">
        <f t="shared" ref="BF139:BF152" si="5">IF(N139="znížená",J139,0)</f>
        <v>0</v>
      </c>
      <c r="BG139" s="163">
        <f t="shared" ref="BG139:BG152" si="6">IF(N139="zákl. prenesená",J139,0)</f>
        <v>0</v>
      </c>
      <c r="BH139" s="163">
        <f t="shared" ref="BH139:BH152" si="7">IF(N139="zníž. prenesená",J139,0)</f>
        <v>0</v>
      </c>
      <c r="BI139" s="163">
        <f t="shared" ref="BI139:BI152" si="8">IF(N139="nulová",J139,0)</f>
        <v>0</v>
      </c>
      <c r="BJ139" s="17" t="s">
        <v>84</v>
      </c>
      <c r="BK139" s="163">
        <f t="shared" ref="BK139:BK152" si="9">ROUND(I139*H139,2)</f>
        <v>0</v>
      </c>
      <c r="BL139" s="17" t="s">
        <v>479</v>
      </c>
      <c r="BM139" s="162" t="s">
        <v>1004</v>
      </c>
    </row>
    <row r="140" spans="1:65" s="2" customFormat="1" ht="24.2" customHeight="1">
      <c r="A140" s="32"/>
      <c r="B140" s="149"/>
      <c r="C140" s="181" t="s">
        <v>225</v>
      </c>
      <c r="D140" s="181" t="s">
        <v>273</v>
      </c>
      <c r="E140" s="182" t="s">
        <v>545</v>
      </c>
      <c r="F140" s="183" t="s">
        <v>546</v>
      </c>
      <c r="G140" s="184" t="s">
        <v>276</v>
      </c>
      <c r="H140" s="185">
        <v>3</v>
      </c>
      <c r="I140" s="186"/>
      <c r="J140" s="187">
        <f t="shared" si="0"/>
        <v>0</v>
      </c>
      <c r="K140" s="188"/>
      <c r="L140" s="189"/>
      <c r="M140" s="190" t="s">
        <v>1</v>
      </c>
      <c r="N140" s="191" t="s">
        <v>39</v>
      </c>
      <c r="O140" s="58"/>
      <c r="P140" s="160">
        <f t="shared" si="1"/>
        <v>0</v>
      </c>
      <c r="Q140" s="160">
        <v>1.0000000000000001E-5</v>
      </c>
      <c r="R140" s="160">
        <f t="shared" si="2"/>
        <v>3.0000000000000004E-5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547</v>
      </c>
      <c r="AT140" s="162" t="s">
        <v>273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547</v>
      </c>
      <c r="BM140" s="162" t="s">
        <v>1005</v>
      </c>
    </row>
    <row r="141" spans="1:65" s="2" customFormat="1" ht="37.9" customHeight="1">
      <c r="A141" s="32"/>
      <c r="B141" s="149"/>
      <c r="C141" s="181" t="s">
        <v>230</v>
      </c>
      <c r="D141" s="181" t="s">
        <v>273</v>
      </c>
      <c r="E141" s="182" t="s">
        <v>549</v>
      </c>
      <c r="F141" s="183" t="s">
        <v>550</v>
      </c>
      <c r="G141" s="184" t="s">
        <v>300</v>
      </c>
      <c r="H141" s="185">
        <v>60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39</v>
      </c>
      <c r="O141" s="58"/>
      <c r="P141" s="160">
        <f t="shared" si="1"/>
        <v>0</v>
      </c>
      <c r="Q141" s="160">
        <v>1.1E-4</v>
      </c>
      <c r="R141" s="160">
        <f t="shared" si="2"/>
        <v>6.6E-3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547</v>
      </c>
      <c r="AT141" s="162" t="s">
        <v>273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547</v>
      </c>
      <c r="BM141" s="162" t="s">
        <v>1006</v>
      </c>
    </row>
    <row r="142" spans="1:65" s="2" customFormat="1" ht="14.45" customHeight="1">
      <c r="A142" s="32"/>
      <c r="B142" s="149"/>
      <c r="C142" s="150" t="s">
        <v>235</v>
      </c>
      <c r="D142" s="150" t="s">
        <v>204</v>
      </c>
      <c r="E142" s="151" t="s">
        <v>579</v>
      </c>
      <c r="F142" s="152" t="s">
        <v>580</v>
      </c>
      <c r="G142" s="153" t="s">
        <v>276</v>
      </c>
      <c r="H142" s="154">
        <v>1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479</v>
      </c>
      <c r="AT142" s="162" t="s">
        <v>204</v>
      </c>
      <c r="AU142" s="162" t="s">
        <v>84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479</v>
      </c>
      <c r="BM142" s="162" t="s">
        <v>1007</v>
      </c>
    </row>
    <row r="143" spans="1:65" s="2" customFormat="1" ht="24.2" customHeight="1">
      <c r="A143" s="32"/>
      <c r="B143" s="149"/>
      <c r="C143" s="181" t="s">
        <v>239</v>
      </c>
      <c r="D143" s="181" t="s">
        <v>273</v>
      </c>
      <c r="E143" s="182" t="s">
        <v>582</v>
      </c>
      <c r="F143" s="183" t="s">
        <v>583</v>
      </c>
      <c r="G143" s="184" t="s">
        <v>276</v>
      </c>
      <c r="H143" s="185">
        <v>1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39</v>
      </c>
      <c r="O143" s="58"/>
      <c r="P143" s="160">
        <f t="shared" si="1"/>
        <v>0</v>
      </c>
      <c r="Q143" s="160">
        <v>3.2000000000000003E-4</v>
      </c>
      <c r="R143" s="160">
        <f t="shared" si="2"/>
        <v>3.2000000000000003E-4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547</v>
      </c>
      <c r="AT143" s="162" t="s">
        <v>273</v>
      </c>
      <c r="AU143" s="162" t="s">
        <v>84</v>
      </c>
      <c r="AY143" s="17" t="s">
        <v>202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547</v>
      </c>
      <c r="BM143" s="162" t="s">
        <v>1008</v>
      </c>
    </row>
    <row r="144" spans="1:65" s="2" customFormat="1" ht="14.45" customHeight="1">
      <c r="A144" s="32"/>
      <c r="B144" s="149"/>
      <c r="C144" s="150" t="s">
        <v>243</v>
      </c>
      <c r="D144" s="150" t="s">
        <v>204</v>
      </c>
      <c r="E144" s="151" t="s">
        <v>591</v>
      </c>
      <c r="F144" s="152" t="s">
        <v>592</v>
      </c>
      <c r="G144" s="153" t="s">
        <v>276</v>
      </c>
      <c r="H144" s="154">
        <v>10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39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479</v>
      </c>
      <c r="AT144" s="162" t="s">
        <v>204</v>
      </c>
      <c r="AU144" s="162" t="s">
        <v>84</v>
      </c>
      <c r="AY144" s="17" t="s">
        <v>202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479</v>
      </c>
      <c r="BM144" s="162" t="s">
        <v>1009</v>
      </c>
    </row>
    <row r="145" spans="1:65" s="2" customFormat="1" ht="14.45" customHeight="1">
      <c r="A145" s="32"/>
      <c r="B145" s="149"/>
      <c r="C145" s="181" t="s">
        <v>248</v>
      </c>
      <c r="D145" s="181" t="s">
        <v>273</v>
      </c>
      <c r="E145" s="182" t="s">
        <v>594</v>
      </c>
      <c r="F145" s="183" t="s">
        <v>595</v>
      </c>
      <c r="G145" s="184" t="s">
        <v>276</v>
      </c>
      <c r="H145" s="185">
        <v>10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39</v>
      </c>
      <c r="O145" s="58"/>
      <c r="P145" s="160">
        <f t="shared" si="1"/>
        <v>0</v>
      </c>
      <c r="Q145" s="160">
        <v>1.6000000000000001E-4</v>
      </c>
      <c r="R145" s="160">
        <f t="shared" si="2"/>
        <v>1.6000000000000001E-3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547</v>
      </c>
      <c r="AT145" s="162" t="s">
        <v>273</v>
      </c>
      <c r="AU145" s="162" t="s">
        <v>84</v>
      </c>
      <c r="AY145" s="17" t="s">
        <v>202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547</v>
      </c>
      <c r="BM145" s="162" t="s">
        <v>1010</v>
      </c>
    </row>
    <row r="146" spans="1:65" s="2" customFormat="1" ht="24.2" customHeight="1">
      <c r="A146" s="32"/>
      <c r="B146" s="149"/>
      <c r="C146" s="150" t="s">
        <v>252</v>
      </c>
      <c r="D146" s="150" t="s">
        <v>204</v>
      </c>
      <c r="E146" s="151" t="s">
        <v>597</v>
      </c>
      <c r="F146" s="152" t="s">
        <v>598</v>
      </c>
      <c r="G146" s="153" t="s">
        <v>300</v>
      </c>
      <c r="H146" s="154">
        <v>40</v>
      </c>
      <c r="I146" s="155"/>
      <c r="J146" s="156">
        <f t="shared" si="0"/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479</v>
      </c>
      <c r="AT146" s="162" t="s">
        <v>204</v>
      </c>
      <c r="AU146" s="162" t="s">
        <v>84</v>
      </c>
      <c r="AY146" s="17" t="s">
        <v>202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479</v>
      </c>
      <c r="BM146" s="162" t="s">
        <v>1011</v>
      </c>
    </row>
    <row r="147" spans="1:65" s="2" customFormat="1" ht="14.45" customHeight="1">
      <c r="A147" s="32"/>
      <c r="B147" s="149"/>
      <c r="C147" s="181" t="s">
        <v>258</v>
      </c>
      <c r="D147" s="181" t="s">
        <v>273</v>
      </c>
      <c r="E147" s="182" t="s">
        <v>600</v>
      </c>
      <c r="F147" s="183" t="s">
        <v>601</v>
      </c>
      <c r="G147" s="184" t="s">
        <v>602</v>
      </c>
      <c r="H147" s="185">
        <v>37.68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"/>
        <v>0</v>
      </c>
      <c r="Q147" s="160">
        <v>1E-3</v>
      </c>
      <c r="R147" s="160">
        <f t="shared" si="2"/>
        <v>3.7679999999999998E-2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547</v>
      </c>
      <c r="AT147" s="162" t="s">
        <v>273</v>
      </c>
      <c r="AU147" s="162" t="s">
        <v>84</v>
      </c>
      <c r="AY147" s="17" t="s">
        <v>202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547</v>
      </c>
      <c r="BM147" s="162" t="s">
        <v>1012</v>
      </c>
    </row>
    <row r="148" spans="1:65" s="2" customFormat="1" ht="14.45" customHeight="1">
      <c r="A148" s="32"/>
      <c r="B148" s="149"/>
      <c r="C148" s="150" t="s">
        <v>264</v>
      </c>
      <c r="D148" s="150" t="s">
        <v>204</v>
      </c>
      <c r="E148" s="151" t="s">
        <v>604</v>
      </c>
      <c r="F148" s="152" t="s">
        <v>605</v>
      </c>
      <c r="G148" s="153" t="s">
        <v>300</v>
      </c>
      <c r="H148" s="154">
        <v>75</v>
      </c>
      <c r="I148" s="155"/>
      <c r="J148" s="156">
        <f t="shared" si="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479</v>
      </c>
      <c r="AT148" s="162" t="s">
        <v>204</v>
      </c>
      <c r="AU148" s="162" t="s">
        <v>84</v>
      </c>
      <c r="AY148" s="17" t="s">
        <v>202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84</v>
      </c>
      <c r="BK148" s="163">
        <f t="shared" si="9"/>
        <v>0</v>
      </c>
      <c r="BL148" s="17" t="s">
        <v>479</v>
      </c>
      <c r="BM148" s="162" t="s">
        <v>1013</v>
      </c>
    </row>
    <row r="149" spans="1:65" s="2" customFormat="1" ht="14.45" customHeight="1">
      <c r="A149" s="32"/>
      <c r="B149" s="149"/>
      <c r="C149" s="181" t="s">
        <v>268</v>
      </c>
      <c r="D149" s="181" t="s">
        <v>273</v>
      </c>
      <c r="E149" s="182" t="s">
        <v>607</v>
      </c>
      <c r="F149" s="183" t="s">
        <v>608</v>
      </c>
      <c r="G149" s="184" t="s">
        <v>300</v>
      </c>
      <c r="H149" s="185">
        <v>75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"/>
        <v>0</v>
      </c>
      <c r="Q149" s="160">
        <v>1.1E-4</v>
      </c>
      <c r="R149" s="160">
        <f t="shared" si="2"/>
        <v>8.2500000000000004E-3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547</v>
      </c>
      <c r="AT149" s="162" t="s">
        <v>273</v>
      </c>
      <c r="AU149" s="162" t="s">
        <v>84</v>
      </c>
      <c r="AY149" s="17" t="s">
        <v>202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84</v>
      </c>
      <c r="BK149" s="163">
        <f t="shared" si="9"/>
        <v>0</v>
      </c>
      <c r="BL149" s="17" t="s">
        <v>547</v>
      </c>
      <c r="BM149" s="162" t="s">
        <v>1014</v>
      </c>
    </row>
    <row r="150" spans="1:65" s="2" customFormat="1" ht="14.45" customHeight="1">
      <c r="A150" s="32"/>
      <c r="B150" s="149"/>
      <c r="C150" s="150" t="s">
        <v>272</v>
      </c>
      <c r="D150" s="150" t="s">
        <v>204</v>
      </c>
      <c r="E150" s="151" t="s">
        <v>610</v>
      </c>
      <c r="F150" s="152" t="s">
        <v>611</v>
      </c>
      <c r="G150" s="153" t="s">
        <v>300</v>
      </c>
      <c r="H150" s="154">
        <v>75</v>
      </c>
      <c r="I150" s="155"/>
      <c r="J150" s="156">
        <f t="shared" si="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479</v>
      </c>
      <c r="AT150" s="162" t="s">
        <v>204</v>
      </c>
      <c r="AU150" s="162" t="s">
        <v>84</v>
      </c>
      <c r="AY150" s="17" t="s">
        <v>202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84</v>
      </c>
      <c r="BK150" s="163">
        <f t="shared" si="9"/>
        <v>0</v>
      </c>
      <c r="BL150" s="17" t="s">
        <v>479</v>
      </c>
      <c r="BM150" s="162" t="s">
        <v>1015</v>
      </c>
    </row>
    <row r="151" spans="1:65" s="2" customFormat="1" ht="14.45" customHeight="1">
      <c r="A151" s="32"/>
      <c r="B151" s="149"/>
      <c r="C151" s="181" t="s">
        <v>279</v>
      </c>
      <c r="D151" s="181" t="s">
        <v>273</v>
      </c>
      <c r="E151" s="182" t="s">
        <v>613</v>
      </c>
      <c r="F151" s="183" t="s">
        <v>614</v>
      </c>
      <c r="G151" s="184" t="s">
        <v>300</v>
      </c>
      <c r="H151" s="185">
        <v>75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39</v>
      </c>
      <c r="O151" s="58"/>
      <c r="P151" s="160">
        <f t="shared" si="1"/>
        <v>0</v>
      </c>
      <c r="Q151" s="160">
        <v>4.8000000000000001E-4</v>
      </c>
      <c r="R151" s="160">
        <f t="shared" si="2"/>
        <v>3.6000000000000004E-2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547</v>
      </c>
      <c r="AT151" s="162" t="s">
        <v>273</v>
      </c>
      <c r="AU151" s="162" t="s">
        <v>84</v>
      </c>
      <c r="AY151" s="17" t="s">
        <v>202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84</v>
      </c>
      <c r="BK151" s="163">
        <f t="shared" si="9"/>
        <v>0</v>
      </c>
      <c r="BL151" s="17" t="s">
        <v>547</v>
      </c>
      <c r="BM151" s="162" t="s">
        <v>1016</v>
      </c>
    </row>
    <row r="152" spans="1:65" s="2" customFormat="1" ht="14.45" customHeight="1">
      <c r="A152" s="32"/>
      <c r="B152" s="149"/>
      <c r="C152" s="150" t="s">
        <v>283</v>
      </c>
      <c r="D152" s="150" t="s">
        <v>204</v>
      </c>
      <c r="E152" s="151" t="s">
        <v>616</v>
      </c>
      <c r="F152" s="152" t="s">
        <v>617</v>
      </c>
      <c r="G152" s="153" t="s">
        <v>618</v>
      </c>
      <c r="H152" s="154">
        <v>8</v>
      </c>
      <c r="I152" s="155"/>
      <c r="J152" s="156">
        <f t="shared" si="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479</v>
      </c>
      <c r="AT152" s="162" t="s">
        <v>204</v>
      </c>
      <c r="AU152" s="162" t="s">
        <v>84</v>
      </c>
      <c r="AY152" s="17" t="s">
        <v>202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84</v>
      </c>
      <c r="BK152" s="163">
        <f t="shared" si="9"/>
        <v>0</v>
      </c>
      <c r="BL152" s="17" t="s">
        <v>479</v>
      </c>
      <c r="BM152" s="162" t="s">
        <v>1017</v>
      </c>
    </row>
    <row r="153" spans="1:65" s="13" customFormat="1" ht="22.5">
      <c r="B153" s="164"/>
      <c r="D153" s="165" t="s">
        <v>210</v>
      </c>
      <c r="E153" s="166" t="s">
        <v>1</v>
      </c>
      <c r="F153" s="167" t="s">
        <v>620</v>
      </c>
      <c r="H153" s="168">
        <v>8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210</v>
      </c>
      <c r="AU153" s="166" t="s">
        <v>84</v>
      </c>
      <c r="AV153" s="13" t="s">
        <v>84</v>
      </c>
      <c r="AW153" s="13" t="s">
        <v>30</v>
      </c>
      <c r="AX153" s="13" t="s">
        <v>80</v>
      </c>
      <c r="AY153" s="166" t="s">
        <v>202</v>
      </c>
    </row>
    <row r="154" spans="1:65" s="12" customFormat="1" ht="22.9" customHeight="1">
      <c r="B154" s="136"/>
      <c r="D154" s="137" t="s">
        <v>72</v>
      </c>
      <c r="E154" s="147" t="s">
        <v>621</v>
      </c>
      <c r="F154" s="147" t="s">
        <v>622</v>
      </c>
      <c r="I154" s="139"/>
      <c r="J154" s="148">
        <f>BK154</f>
        <v>0</v>
      </c>
      <c r="L154" s="136"/>
      <c r="M154" s="141"/>
      <c r="N154" s="142"/>
      <c r="O154" s="142"/>
      <c r="P154" s="143">
        <f>SUM(P155:P163)</f>
        <v>0</v>
      </c>
      <c r="Q154" s="142"/>
      <c r="R154" s="143">
        <f>SUM(R155:R163)</f>
        <v>3.12</v>
      </c>
      <c r="S154" s="142"/>
      <c r="T154" s="144">
        <f>SUM(T155:T163)</f>
        <v>0</v>
      </c>
      <c r="AR154" s="137" t="s">
        <v>216</v>
      </c>
      <c r="AT154" s="145" t="s">
        <v>72</v>
      </c>
      <c r="AU154" s="145" t="s">
        <v>80</v>
      </c>
      <c r="AY154" s="137" t="s">
        <v>202</v>
      </c>
      <c r="BK154" s="146">
        <f>SUM(BK155:BK163)</f>
        <v>0</v>
      </c>
    </row>
    <row r="155" spans="1:65" s="2" customFormat="1" ht="24.2" customHeight="1">
      <c r="A155" s="32"/>
      <c r="B155" s="149"/>
      <c r="C155" s="150" t="s">
        <v>287</v>
      </c>
      <c r="D155" s="150" t="s">
        <v>204</v>
      </c>
      <c r="E155" s="151" t="s">
        <v>623</v>
      </c>
      <c r="F155" s="152" t="s">
        <v>624</v>
      </c>
      <c r="G155" s="153" t="s">
        <v>625</v>
      </c>
      <c r="H155" s="154">
        <v>0.06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479</v>
      </c>
      <c r="AT155" s="162" t="s">
        <v>204</v>
      </c>
      <c r="AU155" s="162" t="s">
        <v>84</v>
      </c>
      <c r="AY155" s="17" t="s">
        <v>202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84</v>
      </c>
      <c r="BK155" s="163">
        <f>ROUND(I155*H155,2)</f>
        <v>0</v>
      </c>
      <c r="BL155" s="17" t="s">
        <v>479</v>
      </c>
      <c r="BM155" s="162" t="s">
        <v>1018</v>
      </c>
    </row>
    <row r="156" spans="1:65" s="2" customFormat="1" ht="24.2" customHeight="1">
      <c r="A156" s="32"/>
      <c r="B156" s="149"/>
      <c r="C156" s="150" t="s">
        <v>292</v>
      </c>
      <c r="D156" s="150" t="s">
        <v>204</v>
      </c>
      <c r="E156" s="151" t="s">
        <v>627</v>
      </c>
      <c r="F156" s="152" t="s">
        <v>628</v>
      </c>
      <c r="G156" s="153" t="s">
        <v>219</v>
      </c>
      <c r="H156" s="154">
        <v>17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39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479</v>
      </c>
      <c r="AT156" s="162" t="s">
        <v>204</v>
      </c>
      <c r="AU156" s="162" t="s">
        <v>84</v>
      </c>
      <c r="AY156" s="17" t="s">
        <v>202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84</v>
      </c>
      <c r="BK156" s="163">
        <f>ROUND(I156*H156,2)</f>
        <v>0</v>
      </c>
      <c r="BL156" s="17" t="s">
        <v>479</v>
      </c>
      <c r="BM156" s="162" t="s">
        <v>1019</v>
      </c>
    </row>
    <row r="157" spans="1:65" s="2" customFormat="1" ht="24.2" customHeight="1">
      <c r="A157" s="32"/>
      <c r="B157" s="149"/>
      <c r="C157" s="150" t="s">
        <v>7</v>
      </c>
      <c r="D157" s="150" t="s">
        <v>204</v>
      </c>
      <c r="E157" s="151" t="s">
        <v>630</v>
      </c>
      <c r="F157" s="152" t="s">
        <v>631</v>
      </c>
      <c r="G157" s="153" t="s">
        <v>300</v>
      </c>
      <c r="H157" s="154">
        <v>60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39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479</v>
      </c>
      <c r="AT157" s="162" t="s">
        <v>204</v>
      </c>
      <c r="AU157" s="162" t="s">
        <v>84</v>
      </c>
      <c r="AY157" s="17" t="s">
        <v>202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84</v>
      </c>
      <c r="BK157" s="163">
        <f>ROUND(I157*H157,2)</f>
        <v>0</v>
      </c>
      <c r="BL157" s="17" t="s">
        <v>479</v>
      </c>
      <c r="BM157" s="162" t="s">
        <v>1020</v>
      </c>
    </row>
    <row r="158" spans="1:65" s="2" customFormat="1" ht="24.2" customHeight="1">
      <c r="A158" s="32"/>
      <c r="B158" s="149"/>
      <c r="C158" s="150" t="s">
        <v>302</v>
      </c>
      <c r="D158" s="150" t="s">
        <v>204</v>
      </c>
      <c r="E158" s="151" t="s">
        <v>633</v>
      </c>
      <c r="F158" s="152" t="s">
        <v>634</v>
      </c>
      <c r="G158" s="153" t="s">
        <v>300</v>
      </c>
      <c r="H158" s="154">
        <v>60</v>
      </c>
      <c r="I158" s="155"/>
      <c r="J158" s="156">
        <f>ROUND(I158*H158,2)</f>
        <v>0</v>
      </c>
      <c r="K158" s="157"/>
      <c r="L158" s="33"/>
      <c r="M158" s="158" t="s">
        <v>1</v>
      </c>
      <c r="N158" s="159" t="s">
        <v>39</v>
      </c>
      <c r="O158" s="58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479</v>
      </c>
      <c r="AT158" s="162" t="s">
        <v>204</v>
      </c>
      <c r="AU158" s="162" t="s">
        <v>84</v>
      </c>
      <c r="AY158" s="17" t="s">
        <v>202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84</v>
      </c>
      <c r="BK158" s="163">
        <f>ROUND(I158*H158,2)</f>
        <v>0</v>
      </c>
      <c r="BL158" s="17" t="s">
        <v>479</v>
      </c>
      <c r="BM158" s="162" t="s">
        <v>1021</v>
      </c>
    </row>
    <row r="159" spans="1:65" s="2" customFormat="1" ht="14.45" customHeight="1">
      <c r="A159" s="32"/>
      <c r="B159" s="149"/>
      <c r="C159" s="181" t="s">
        <v>306</v>
      </c>
      <c r="D159" s="181" t="s">
        <v>273</v>
      </c>
      <c r="E159" s="182" t="s">
        <v>636</v>
      </c>
      <c r="F159" s="183" t="s">
        <v>637</v>
      </c>
      <c r="G159" s="184" t="s">
        <v>255</v>
      </c>
      <c r="H159" s="185">
        <v>3.12</v>
      </c>
      <c r="I159" s="186"/>
      <c r="J159" s="187">
        <f>ROUND(I159*H159,2)</f>
        <v>0</v>
      </c>
      <c r="K159" s="188"/>
      <c r="L159" s="189"/>
      <c r="M159" s="190" t="s">
        <v>1</v>
      </c>
      <c r="N159" s="191" t="s">
        <v>39</v>
      </c>
      <c r="O159" s="58"/>
      <c r="P159" s="160">
        <f>O159*H159</f>
        <v>0</v>
      </c>
      <c r="Q159" s="160">
        <v>1</v>
      </c>
      <c r="R159" s="160">
        <f>Q159*H159</f>
        <v>3.12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547</v>
      </c>
      <c r="AT159" s="162" t="s">
        <v>273</v>
      </c>
      <c r="AU159" s="162" t="s">
        <v>84</v>
      </c>
      <c r="AY159" s="17" t="s">
        <v>202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84</v>
      </c>
      <c r="BK159" s="163">
        <f>ROUND(I159*H159,2)</f>
        <v>0</v>
      </c>
      <c r="BL159" s="17" t="s">
        <v>547</v>
      </c>
      <c r="BM159" s="162" t="s">
        <v>1022</v>
      </c>
    </row>
    <row r="160" spans="1:65" s="13" customFormat="1" ht="11.25">
      <c r="B160" s="164"/>
      <c r="D160" s="165" t="s">
        <v>210</v>
      </c>
      <c r="E160" s="166" t="s">
        <v>1</v>
      </c>
      <c r="F160" s="167" t="s">
        <v>1023</v>
      </c>
      <c r="H160" s="168">
        <v>3.12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210</v>
      </c>
      <c r="AU160" s="166" t="s">
        <v>84</v>
      </c>
      <c r="AV160" s="13" t="s">
        <v>84</v>
      </c>
      <c r="AW160" s="13" t="s">
        <v>30</v>
      </c>
      <c r="AX160" s="13" t="s">
        <v>80</v>
      </c>
      <c r="AY160" s="166" t="s">
        <v>202</v>
      </c>
    </row>
    <row r="161" spans="1:65" s="2" customFormat="1" ht="24.2" customHeight="1">
      <c r="A161" s="32"/>
      <c r="B161" s="149"/>
      <c r="C161" s="150" t="s">
        <v>311</v>
      </c>
      <c r="D161" s="150" t="s">
        <v>204</v>
      </c>
      <c r="E161" s="151" t="s">
        <v>640</v>
      </c>
      <c r="F161" s="152" t="s">
        <v>641</v>
      </c>
      <c r="G161" s="153" t="s">
        <v>300</v>
      </c>
      <c r="H161" s="154">
        <v>60</v>
      </c>
      <c r="I161" s="155"/>
      <c r="J161" s="156">
        <f>ROUND(I161*H161,2)</f>
        <v>0</v>
      </c>
      <c r="K161" s="157"/>
      <c r="L161" s="33"/>
      <c r="M161" s="158" t="s">
        <v>1</v>
      </c>
      <c r="N161" s="159" t="s">
        <v>39</v>
      </c>
      <c r="O161" s="58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479</v>
      </c>
      <c r="AT161" s="162" t="s">
        <v>204</v>
      </c>
      <c r="AU161" s="162" t="s">
        <v>84</v>
      </c>
      <c r="AY161" s="17" t="s">
        <v>202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7" t="s">
        <v>84</v>
      </c>
      <c r="BK161" s="163">
        <f>ROUND(I161*H161,2)</f>
        <v>0</v>
      </c>
      <c r="BL161" s="17" t="s">
        <v>479</v>
      </c>
      <c r="BM161" s="162" t="s">
        <v>1024</v>
      </c>
    </row>
    <row r="162" spans="1:65" s="2" customFormat="1" ht="14.45" customHeight="1">
      <c r="A162" s="32"/>
      <c r="B162" s="149"/>
      <c r="C162" s="181" t="s">
        <v>315</v>
      </c>
      <c r="D162" s="181" t="s">
        <v>273</v>
      </c>
      <c r="E162" s="182" t="s">
        <v>643</v>
      </c>
      <c r="F162" s="183" t="s">
        <v>644</v>
      </c>
      <c r="G162" s="184" t="s">
        <v>273</v>
      </c>
      <c r="H162" s="185">
        <v>60</v>
      </c>
      <c r="I162" s="186"/>
      <c r="J162" s="187">
        <f>ROUND(I162*H162,2)</f>
        <v>0</v>
      </c>
      <c r="K162" s="188"/>
      <c r="L162" s="189"/>
      <c r="M162" s="190" t="s">
        <v>1</v>
      </c>
      <c r="N162" s="191" t="s">
        <v>39</v>
      </c>
      <c r="O162" s="58"/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547</v>
      </c>
      <c r="AT162" s="162" t="s">
        <v>273</v>
      </c>
      <c r="AU162" s="162" t="s">
        <v>84</v>
      </c>
      <c r="AY162" s="17" t="s">
        <v>202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84</v>
      </c>
      <c r="BK162" s="163">
        <f>ROUND(I162*H162,2)</f>
        <v>0</v>
      </c>
      <c r="BL162" s="17" t="s">
        <v>547</v>
      </c>
      <c r="BM162" s="162" t="s">
        <v>1025</v>
      </c>
    </row>
    <row r="163" spans="1:65" s="2" customFormat="1" ht="24.2" customHeight="1">
      <c r="A163" s="32"/>
      <c r="B163" s="149"/>
      <c r="C163" s="150" t="s">
        <v>319</v>
      </c>
      <c r="D163" s="150" t="s">
        <v>204</v>
      </c>
      <c r="E163" s="151" t="s">
        <v>646</v>
      </c>
      <c r="F163" s="152" t="s">
        <v>647</v>
      </c>
      <c r="G163" s="153" t="s">
        <v>207</v>
      </c>
      <c r="H163" s="154">
        <v>21</v>
      </c>
      <c r="I163" s="155"/>
      <c r="J163" s="156">
        <f>ROUND(I163*H163,2)</f>
        <v>0</v>
      </c>
      <c r="K163" s="157"/>
      <c r="L163" s="33"/>
      <c r="M163" s="192" t="s">
        <v>1</v>
      </c>
      <c r="N163" s="193" t="s">
        <v>39</v>
      </c>
      <c r="O163" s="194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479</v>
      </c>
      <c r="AT163" s="162" t="s">
        <v>204</v>
      </c>
      <c r="AU163" s="162" t="s">
        <v>84</v>
      </c>
      <c r="AY163" s="17" t="s">
        <v>202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7" t="s">
        <v>84</v>
      </c>
      <c r="BK163" s="163">
        <f>ROUND(I163*H163,2)</f>
        <v>0</v>
      </c>
      <c r="BL163" s="17" t="s">
        <v>479</v>
      </c>
      <c r="BM163" s="162" t="s">
        <v>1026</v>
      </c>
    </row>
    <row r="164" spans="1:65" s="2" customFormat="1" ht="6.95" customHeight="1">
      <c r="A164" s="32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3"/>
      <c r="M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</sheetData>
  <autoFilter ref="C127:K163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8"/>
  <sheetViews>
    <sheetView showGridLines="0" topLeftCell="A161" workbookViewId="0">
      <selection activeCell="AA176" sqref="AA17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146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998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1027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650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650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ROUND((SUM(BE128:BE197)),  2)</f>
        <v>0</v>
      </c>
      <c r="G35" s="32"/>
      <c r="H35" s="32"/>
      <c r="I35" s="105">
        <v>0.2</v>
      </c>
      <c r="J35" s="104">
        <f>ROUND(((SUM(BE128:BE197))*I35),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ROUND((SUM(BF128:BF197)),  2)</f>
        <v>0</v>
      </c>
      <c r="G36" s="32"/>
      <c r="H36" s="32"/>
      <c r="I36" s="105">
        <v>0.2</v>
      </c>
      <c r="J36" s="104">
        <f>ROUND(((SUM(BF128:BF197))*I36),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ROUND((SUM(BG128:BG197)),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ROUND((SUM(BH128:BH197)),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ROUND((SUM(BI128:BI197)),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998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SO-06.3 - Automatický zavlažovací systém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Richard Crkoň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Richard Crkoň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>
      <c r="B100" s="121"/>
      <c r="D100" s="122" t="s">
        <v>346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>
      <c r="B101" s="121"/>
      <c r="D101" s="122" t="s">
        <v>405</v>
      </c>
      <c r="E101" s="123"/>
      <c r="F101" s="123"/>
      <c r="G101" s="123"/>
      <c r="H101" s="123"/>
      <c r="I101" s="123"/>
      <c r="J101" s="124">
        <f>J142</f>
        <v>0</v>
      </c>
      <c r="L101" s="121"/>
    </row>
    <row r="102" spans="1:47" s="10" customFormat="1" ht="19.899999999999999" customHeight="1">
      <c r="B102" s="121"/>
      <c r="D102" s="122" t="s">
        <v>187</v>
      </c>
      <c r="E102" s="123"/>
      <c r="F102" s="123"/>
      <c r="G102" s="123"/>
      <c r="H102" s="123"/>
      <c r="I102" s="123"/>
      <c r="J102" s="124">
        <f>J177</f>
        <v>0</v>
      </c>
      <c r="L102" s="121"/>
    </row>
    <row r="103" spans="1:47" s="9" customFormat="1" ht="24.95" customHeight="1">
      <c r="B103" s="117"/>
      <c r="D103" s="118" t="s">
        <v>651</v>
      </c>
      <c r="E103" s="119"/>
      <c r="F103" s="119"/>
      <c r="G103" s="119"/>
      <c r="H103" s="119"/>
      <c r="I103" s="119"/>
      <c r="J103" s="120">
        <f>J179</f>
        <v>0</v>
      </c>
      <c r="L103" s="117"/>
    </row>
    <row r="104" spans="1:47" s="10" customFormat="1" ht="19.899999999999999" customHeight="1">
      <c r="B104" s="121"/>
      <c r="D104" s="122" t="s">
        <v>652</v>
      </c>
      <c r="E104" s="123"/>
      <c r="F104" s="123"/>
      <c r="G104" s="123"/>
      <c r="H104" s="123"/>
      <c r="I104" s="123"/>
      <c r="J104" s="124">
        <f>J180</f>
        <v>0</v>
      </c>
      <c r="L104" s="121"/>
    </row>
    <row r="105" spans="1:47" s="10" customFormat="1" ht="19.899999999999999" customHeight="1">
      <c r="B105" s="121"/>
      <c r="D105" s="122" t="s">
        <v>516</v>
      </c>
      <c r="E105" s="123"/>
      <c r="F105" s="123"/>
      <c r="G105" s="123"/>
      <c r="H105" s="123"/>
      <c r="I105" s="123"/>
      <c r="J105" s="124">
        <f>J192</f>
        <v>0</v>
      </c>
      <c r="L105" s="121"/>
    </row>
    <row r="106" spans="1:47" s="10" customFormat="1" ht="19.899999999999999" customHeight="1">
      <c r="B106" s="121"/>
      <c r="D106" s="122" t="s">
        <v>654</v>
      </c>
      <c r="E106" s="123"/>
      <c r="F106" s="123"/>
      <c r="G106" s="123"/>
      <c r="H106" s="123"/>
      <c r="I106" s="123"/>
      <c r="J106" s="124">
        <f>J196</f>
        <v>0</v>
      </c>
      <c r="L106" s="121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188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259" t="str">
        <f>E7</f>
        <v>Vodozádržné opatrenia v meste Nemšová - ZŠ Janka Palu 2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>
      <c r="B117" s="20"/>
      <c r="C117" s="27" t="s">
        <v>174</v>
      </c>
      <c r="L117" s="20"/>
    </row>
    <row r="118" spans="1:63" s="2" customFormat="1" ht="23.25" customHeight="1">
      <c r="A118" s="32"/>
      <c r="B118" s="33"/>
      <c r="C118" s="32"/>
      <c r="D118" s="32"/>
      <c r="E118" s="259" t="s">
        <v>998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342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41" t="str">
        <f>E11</f>
        <v>SO-06.3 - Automatický zavlažovací systém</v>
      </c>
      <c r="F120" s="261"/>
      <c r="G120" s="261"/>
      <c r="H120" s="26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F14</f>
        <v>Mesto Nemšová</v>
      </c>
      <c r="G122" s="32"/>
      <c r="H122" s="32"/>
      <c r="I122" s="27" t="s">
        <v>21</v>
      </c>
      <c r="J122" s="55" t="str">
        <f>IF(J14="","",J14)</f>
        <v>1. 8. 2020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23</v>
      </c>
      <c r="D124" s="32"/>
      <c r="E124" s="32"/>
      <c r="F124" s="25" t="str">
        <f>E17</f>
        <v>Mesto Nemšová</v>
      </c>
      <c r="G124" s="32"/>
      <c r="H124" s="32"/>
      <c r="I124" s="27" t="s">
        <v>28</v>
      </c>
      <c r="J124" s="30" t="str">
        <f>E23</f>
        <v>Bc. Richard Crkoň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26</v>
      </c>
      <c r="D125" s="32"/>
      <c r="E125" s="32"/>
      <c r="F125" s="25" t="str">
        <f>IF(E20="","",E20)</f>
        <v>Vyplň údaj</v>
      </c>
      <c r="G125" s="32"/>
      <c r="H125" s="32"/>
      <c r="I125" s="27" t="s">
        <v>31</v>
      </c>
      <c r="J125" s="30" t="str">
        <f>E26</f>
        <v>Bc. Richard Crkoň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5"/>
      <c r="B127" s="126"/>
      <c r="C127" s="127" t="s">
        <v>189</v>
      </c>
      <c r="D127" s="128" t="s">
        <v>58</v>
      </c>
      <c r="E127" s="128" t="s">
        <v>54</v>
      </c>
      <c r="F127" s="128" t="s">
        <v>55</v>
      </c>
      <c r="G127" s="128" t="s">
        <v>190</v>
      </c>
      <c r="H127" s="128" t="s">
        <v>191</v>
      </c>
      <c r="I127" s="128" t="s">
        <v>192</v>
      </c>
      <c r="J127" s="129" t="s">
        <v>179</v>
      </c>
      <c r="K127" s="130" t="s">
        <v>193</v>
      </c>
      <c r="L127" s="131"/>
      <c r="M127" s="62" t="s">
        <v>1</v>
      </c>
      <c r="N127" s="63" t="s">
        <v>37</v>
      </c>
      <c r="O127" s="63" t="s">
        <v>194</v>
      </c>
      <c r="P127" s="63" t="s">
        <v>195</v>
      </c>
      <c r="Q127" s="63" t="s">
        <v>196</v>
      </c>
      <c r="R127" s="63" t="s">
        <v>197</v>
      </c>
      <c r="S127" s="63" t="s">
        <v>198</v>
      </c>
      <c r="T127" s="64" t="s">
        <v>199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>
      <c r="A128" s="32"/>
      <c r="B128" s="33"/>
      <c r="C128" s="69" t="s">
        <v>180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P129+P179</f>
        <v>0</v>
      </c>
      <c r="Q128" s="66"/>
      <c r="R128" s="133">
        <f>R129+R179</f>
        <v>0</v>
      </c>
      <c r="S128" s="66"/>
      <c r="T128" s="134">
        <f>T129+T179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72</v>
      </c>
      <c r="AU128" s="17" t="s">
        <v>181</v>
      </c>
      <c r="BK128" s="135">
        <f>BK129+BK179</f>
        <v>0</v>
      </c>
    </row>
    <row r="129" spans="1:65" s="12" customFormat="1" ht="25.9" customHeight="1">
      <c r="B129" s="136"/>
      <c r="D129" s="137" t="s">
        <v>72</v>
      </c>
      <c r="E129" s="138" t="s">
        <v>200</v>
      </c>
      <c r="F129" s="138" t="s">
        <v>201</v>
      </c>
      <c r="I129" s="139"/>
      <c r="J129" s="140">
        <f>BK129</f>
        <v>0</v>
      </c>
      <c r="L129" s="136"/>
      <c r="M129" s="141"/>
      <c r="N129" s="142"/>
      <c r="O129" s="142"/>
      <c r="P129" s="143">
        <f>P130+P142+P177</f>
        <v>0</v>
      </c>
      <c r="Q129" s="142"/>
      <c r="R129" s="143">
        <f>R130+R142+R177</f>
        <v>0</v>
      </c>
      <c r="S129" s="142"/>
      <c r="T129" s="144">
        <f>T130+T142+T177</f>
        <v>0</v>
      </c>
      <c r="AR129" s="137" t="s">
        <v>80</v>
      </c>
      <c r="AT129" s="145" t="s">
        <v>72</v>
      </c>
      <c r="AU129" s="145" t="s">
        <v>73</v>
      </c>
      <c r="AY129" s="137" t="s">
        <v>202</v>
      </c>
      <c r="BK129" s="146">
        <f>BK130+BK142+BK177</f>
        <v>0</v>
      </c>
    </row>
    <row r="130" spans="1:65" s="12" customFormat="1" ht="22.9" customHeight="1">
      <c r="B130" s="136"/>
      <c r="D130" s="137" t="s">
        <v>72</v>
      </c>
      <c r="E130" s="147" t="s">
        <v>80</v>
      </c>
      <c r="F130" s="147" t="s">
        <v>349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SUM(P131:P141)</f>
        <v>0</v>
      </c>
      <c r="Q130" s="142"/>
      <c r="R130" s="143">
        <f>SUM(R131:R141)</f>
        <v>0</v>
      </c>
      <c r="S130" s="142"/>
      <c r="T130" s="144">
        <f>SUM(T131:T141)</f>
        <v>0</v>
      </c>
      <c r="AR130" s="137" t="s">
        <v>80</v>
      </c>
      <c r="AT130" s="145" t="s">
        <v>72</v>
      </c>
      <c r="AU130" s="145" t="s">
        <v>80</v>
      </c>
      <c r="AY130" s="137" t="s">
        <v>202</v>
      </c>
      <c r="BK130" s="146">
        <f>SUM(BK131:BK141)</f>
        <v>0</v>
      </c>
    </row>
    <row r="131" spans="1:65" s="2" customFormat="1" ht="14.45" customHeight="1">
      <c r="A131" s="32"/>
      <c r="B131" s="149"/>
      <c r="C131" s="150" t="s">
        <v>80</v>
      </c>
      <c r="D131" s="150" t="s">
        <v>204</v>
      </c>
      <c r="E131" s="151" t="s">
        <v>883</v>
      </c>
      <c r="F131" s="152" t="s">
        <v>657</v>
      </c>
      <c r="G131" s="153" t="s">
        <v>300</v>
      </c>
      <c r="H131" s="154">
        <v>144</v>
      </c>
      <c r="I131" s="155"/>
      <c r="J131" s="156">
        <f t="shared" ref="J131:J141" si="0"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ref="P131:P141" si="1">O131*H131</f>
        <v>0</v>
      </c>
      <c r="Q131" s="160">
        <v>0</v>
      </c>
      <c r="R131" s="160">
        <f t="shared" ref="R131:R141" si="2">Q131*H131</f>
        <v>0</v>
      </c>
      <c r="S131" s="160">
        <v>0</v>
      </c>
      <c r="T131" s="161">
        <f t="shared" ref="T131:T141" si="3"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 t="shared" ref="BE131:BE141" si="4">IF(N131="základná",J131,0)</f>
        <v>0</v>
      </c>
      <c r="BF131" s="163">
        <f t="shared" ref="BF131:BF141" si="5">IF(N131="znížená",J131,0)</f>
        <v>0</v>
      </c>
      <c r="BG131" s="163">
        <f t="shared" ref="BG131:BG141" si="6">IF(N131="zákl. prenesená",J131,0)</f>
        <v>0</v>
      </c>
      <c r="BH131" s="163">
        <f t="shared" ref="BH131:BH141" si="7">IF(N131="zníž. prenesená",J131,0)</f>
        <v>0</v>
      </c>
      <c r="BI131" s="163">
        <f t="shared" ref="BI131:BI141" si="8">IF(N131="nulová",J131,0)</f>
        <v>0</v>
      </c>
      <c r="BJ131" s="17" t="s">
        <v>84</v>
      </c>
      <c r="BK131" s="163">
        <f t="shared" ref="BK131:BK141" si="9">ROUND(I131*H131,2)</f>
        <v>0</v>
      </c>
      <c r="BL131" s="17" t="s">
        <v>208</v>
      </c>
      <c r="BM131" s="162" t="s">
        <v>84</v>
      </c>
    </row>
    <row r="132" spans="1:65" s="2" customFormat="1" ht="14.45" customHeight="1">
      <c r="A132" s="32"/>
      <c r="B132" s="149"/>
      <c r="C132" s="150" t="s">
        <v>84</v>
      </c>
      <c r="D132" s="150" t="s">
        <v>204</v>
      </c>
      <c r="E132" s="151" t="s">
        <v>884</v>
      </c>
      <c r="F132" s="152" t="s">
        <v>659</v>
      </c>
      <c r="G132" s="153" t="s">
        <v>300</v>
      </c>
      <c r="H132" s="154">
        <v>144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208</v>
      </c>
    </row>
    <row r="133" spans="1:65" s="2" customFormat="1" ht="14.45" customHeight="1">
      <c r="A133" s="32"/>
      <c r="B133" s="149"/>
      <c r="C133" s="150" t="s">
        <v>216</v>
      </c>
      <c r="D133" s="150" t="s">
        <v>204</v>
      </c>
      <c r="E133" s="151" t="s">
        <v>885</v>
      </c>
      <c r="F133" s="152" t="s">
        <v>661</v>
      </c>
      <c r="G133" s="153" t="s">
        <v>300</v>
      </c>
      <c r="H133" s="154">
        <v>160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230</v>
      </c>
    </row>
    <row r="134" spans="1:65" s="2" customFormat="1" ht="14.45" customHeight="1">
      <c r="A134" s="32"/>
      <c r="B134" s="149"/>
      <c r="C134" s="150" t="s">
        <v>208</v>
      </c>
      <c r="D134" s="150" t="s">
        <v>204</v>
      </c>
      <c r="E134" s="151" t="s">
        <v>886</v>
      </c>
      <c r="F134" s="152" t="s">
        <v>663</v>
      </c>
      <c r="G134" s="153" t="s">
        <v>300</v>
      </c>
      <c r="H134" s="154">
        <v>160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239</v>
      </c>
    </row>
    <row r="135" spans="1:65" s="2" customFormat="1" ht="14.45" customHeight="1">
      <c r="A135" s="32"/>
      <c r="B135" s="149"/>
      <c r="C135" s="150" t="s">
        <v>225</v>
      </c>
      <c r="D135" s="150" t="s">
        <v>204</v>
      </c>
      <c r="E135" s="151" t="s">
        <v>887</v>
      </c>
      <c r="F135" s="152" t="s">
        <v>665</v>
      </c>
      <c r="G135" s="153" t="s">
        <v>276</v>
      </c>
      <c r="H135" s="154">
        <v>9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248</v>
      </c>
    </row>
    <row r="136" spans="1:65" s="2" customFormat="1" ht="14.45" customHeight="1">
      <c r="A136" s="32"/>
      <c r="B136" s="149"/>
      <c r="C136" s="150" t="s">
        <v>230</v>
      </c>
      <c r="D136" s="150" t="s">
        <v>204</v>
      </c>
      <c r="E136" s="151" t="s">
        <v>673</v>
      </c>
      <c r="F136" s="152" t="s">
        <v>667</v>
      </c>
      <c r="G136" s="153" t="s">
        <v>276</v>
      </c>
      <c r="H136" s="154">
        <v>1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258</v>
      </c>
    </row>
    <row r="137" spans="1:65" s="2" customFormat="1" ht="14.45" customHeight="1">
      <c r="A137" s="32"/>
      <c r="B137" s="149"/>
      <c r="C137" s="150" t="s">
        <v>235</v>
      </c>
      <c r="D137" s="150" t="s">
        <v>204</v>
      </c>
      <c r="E137" s="151" t="s">
        <v>670</v>
      </c>
      <c r="F137" s="152" t="s">
        <v>669</v>
      </c>
      <c r="G137" s="153" t="s">
        <v>276</v>
      </c>
      <c r="H137" s="154">
        <v>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268</v>
      </c>
    </row>
    <row r="138" spans="1:65" s="2" customFormat="1" ht="24.2" customHeight="1">
      <c r="A138" s="32"/>
      <c r="B138" s="149"/>
      <c r="C138" s="150" t="s">
        <v>239</v>
      </c>
      <c r="D138" s="150" t="s">
        <v>204</v>
      </c>
      <c r="E138" s="151" t="s">
        <v>888</v>
      </c>
      <c r="F138" s="152" t="s">
        <v>671</v>
      </c>
      <c r="G138" s="153" t="s">
        <v>672</v>
      </c>
      <c r="H138" s="154">
        <v>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279</v>
      </c>
    </row>
    <row r="139" spans="1:65" s="2" customFormat="1" ht="24.2" customHeight="1">
      <c r="A139" s="32"/>
      <c r="B139" s="149"/>
      <c r="C139" s="150" t="s">
        <v>243</v>
      </c>
      <c r="D139" s="150" t="s">
        <v>204</v>
      </c>
      <c r="E139" s="151" t="s">
        <v>889</v>
      </c>
      <c r="F139" s="152" t="s">
        <v>674</v>
      </c>
      <c r="G139" s="153" t="s">
        <v>672</v>
      </c>
      <c r="H139" s="154">
        <v>1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287</v>
      </c>
    </row>
    <row r="140" spans="1:65" s="2" customFormat="1" ht="14.45" customHeight="1">
      <c r="A140" s="32"/>
      <c r="B140" s="149"/>
      <c r="C140" s="150" t="s">
        <v>248</v>
      </c>
      <c r="D140" s="150" t="s">
        <v>204</v>
      </c>
      <c r="E140" s="151" t="s">
        <v>890</v>
      </c>
      <c r="F140" s="152" t="s">
        <v>676</v>
      </c>
      <c r="G140" s="153" t="s">
        <v>300</v>
      </c>
      <c r="H140" s="154">
        <v>10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7</v>
      </c>
    </row>
    <row r="141" spans="1:65" s="2" customFormat="1" ht="14.45" customHeight="1">
      <c r="A141" s="32"/>
      <c r="B141" s="149"/>
      <c r="C141" s="150" t="s">
        <v>252</v>
      </c>
      <c r="D141" s="150" t="s">
        <v>204</v>
      </c>
      <c r="E141" s="151" t="s">
        <v>891</v>
      </c>
      <c r="F141" s="152" t="s">
        <v>678</v>
      </c>
      <c r="G141" s="153" t="s">
        <v>300</v>
      </c>
      <c r="H141" s="154">
        <v>10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208</v>
      </c>
      <c r="AT141" s="162" t="s">
        <v>204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306</v>
      </c>
    </row>
    <row r="142" spans="1:65" s="12" customFormat="1" ht="22.9" customHeight="1">
      <c r="B142" s="136"/>
      <c r="D142" s="137" t="s">
        <v>72</v>
      </c>
      <c r="E142" s="147" t="s">
        <v>239</v>
      </c>
      <c r="F142" s="147" t="s">
        <v>425</v>
      </c>
      <c r="I142" s="139"/>
      <c r="J142" s="148">
        <f>BK142</f>
        <v>0</v>
      </c>
      <c r="L142" s="136"/>
      <c r="M142" s="141"/>
      <c r="N142" s="142"/>
      <c r="O142" s="142"/>
      <c r="P142" s="143">
        <f>SUM(P143:P176)</f>
        <v>0</v>
      </c>
      <c r="Q142" s="142"/>
      <c r="R142" s="143">
        <f>SUM(R143:R176)</f>
        <v>0</v>
      </c>
      <c r="S142" s="142"/>
      <c r="T142" s="144">
        <f>SUM(T143:T176)</f>
        <v>0</v>
      </c>
      <c r="AR142" s="137" t="s">
        <v>80</v>
      </c>
      <c r="AT142" s="145" t="s">
        <v>72</v>
      </c>
      <c r="AU142" s="145" t="s">
        <v>80</v>
      </c>
      <c r="AY142" s="137" t="s">
        <v>202</v>
      </c>
      <c r="BK142" s="146">
        <f>SUM(BK143:BK176)</f>
        <v>0</v>
      </c>
    </row>
    <row r="143" spans="1:65" s="2" customFormat="1" ht="14.45" customHeight="1">
      <c r="A143" s="32"/>
      <c r="B143" s="149"/>
      <c r="C143" s="150" t="s">
        <v>258</v>
      </c>
      <c r="D143" s="150" t="s">
        <v>204</v>
      </c>
      <c r="E143" s="151" t="s">
        <v>892</v>
      </c>
      <c r="F143" s="152" t="s">
        <v>680</v>
      </c>
      <c r="G143" s="153" t="s">
        <v>300</v>
      </c>
      <c r="H143" s="154">
        <v>5</v>
      </c>
      <c r="I143" s="155"/>
      <c r="J143" s="156">
        <f t="shared" ref="J143:J176" si="10">ROUND(I143*H143,2)</f>
        <v>0</v>
      </c>
      <c r="K143" s="157"/>
      <c r="L143" s="33"/>
      <c r="M143" s="158" t="s">
        <v>1</v>
      </c>
      <c r="N143" s="159" t="s">
        <v>39</v>
      </c>
      <c r="O143" s="58"/>
      <c r="P143" s="160">
        <f t="shared" ref="P143:P176" si="11">O143*H143</f>
        <v>0</v>
      </c>
      <c r="Q143" s="160">
        <v>0</v>
      </c>
      <c r="R143" s="160">
        <f t="shared" ref="R143:R176" si="12">Q143*H143</f>
        <v>0</v>
      </c>
      <c r="S143" s="160">
        <v>0</v>
      </c>
      <c r="T143" s="161">
        <f t="shared" ref="T143:T176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208</v>
      </c>
      <c r="AT143" s="162" t="s">
        <v>204</v>
      </c>
      <c r="AU143" s="162" t="s">
        <v>84</v>
      </c>
      <c r="AY143" s="17" t="s">
        <v>202</v>
      </c>
      <c r="BE143" s="163">
        <f t="shared" ref="BE143:BE176" si="14">IF(N143="základná",J143,0)</f>
        <v>0</v>
      </c>
      <c r="BF143" s="163">
        <f t="shared" ref="BF143:BF176" si="15">IF(N143="znížená",J143,0)</f>
        <v>0</v>
      </c>
      <c r="BG143" s="163">
        <f t="shared" ref="BG143:BG176" si="16">IF(N143="zákl. prenesená",J143,0)</f>
        <v>0</v>
      </c>
      <c r="BH143" s="163">
        <f t="shared" ref="BH143:BH176" si="17">IF(N143="zníž. prenesená",J143,0)</f>
        <v>0</v>
      </c>
      <c r="BI143" s="163">
        <f t="shared" ref="BI143:BI176" si="18">IF(N143="nulová",J143,0)</f>
        <v>0</v>
      </c>
      <c r="BJ143" s="17" t="s">
        <v>84</v>
      </c>
      <c r="BK143" s="163">
        <f t="shared" ref="BK143:BK176" si="19">ROUND(I143*H143,2)</f>
        <v>0</v>
      </c>
      <c r="BL143" s="17" t="s">
        <v>208</v>
      </c>
      <c r="BM143" s="162" t="s">
        <v>315</v>
      </c>
    </row>
    <row r="144" spans="1:65" s="2" customFormat="1" ht="14.45" customHeight="1">
      <c r="A144" s="32"/>
      <c r="B144" s="149"/>
      <c r="C144" s="150" t="s">
        <v>264</v>
      </c>
      <c r="D144" s="150" t="s">
        <v>204</v>
      </c>
      <c r="E144" s="151" t="s">
        <v>893</v>
      </c>
      <c r="F144" s="152" t="s">
        <v>682</v>
      </c>
      <c r="G144" s="153" t="s">
        <v>683</v>
      </c>
      <c r="H144" s="154">
        <v>1</v>
      </c>
      <c r="I144" s="155"/>
      <c r="J144" s="156">
        <f t="shared" si="10"/>
        <v>0</v>
      </c>
      <c r="K144" s="157"/>
      <c r="L144" s="33"/>
      <c r="M144" s="158" t="s">
        <v>1</v>
      </c>
      <c r="N144" s="159" t="s">
        <v>39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208</v>
      </c>
      <c r="AT144" s="162" t="s">
        <v>204</v>
      </c>
      <c r="AU144" s="162" t="s">
        <v>84</v>
      </c>
      <c r="AY144" s="17" t="s">
        <v>202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84</v>
      </c>
      <c r="BK144" s="163">
        <f t="shared" si="19"/>
        <v>0</v>
      </c>
      <c r="BL144" s="17" t="s">
        <v>208</v>
      </c>
      <c r="BM144" s="162" t="s">
        <v>328</v>
      </c>
    </row>
    <row r="145" spans="1:65" s="2" customFormat="1" ht="14.45" customHeight="1">
      <c r="A145" s="32"/>
      <c r="B145" s="149"/>
      <c r="C145" s="150" t="s">
        <v>268</v>
      </c>
      <c r="D145" s="150" t="s">
        <v>204</v>
      </c>
      <c r="E145" s="151" t="s">
        <v>894</v>
      </c>
      <c r="F145" s="152" t="s">
        <v>685</v>
      </c>
      <c r="G145" s="153" t="s">
        <v>300</v>
      </c>
      <c r="H145" s="154">
        <v>250</v>
      </c>
      <c r="I145" s="155"/>
      <c r="J145" s="156">
        <f t="shared" si="10"/>
        <v>0</v>
      </c>
      <c r="K145" s="157"/>
      <c r="L145" s="33"/>
      <c r="M145" s="158" t="s">
        <v>1</v>
      </c>
      <c r="N145" s="159" t="s">
        <v>39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208</v>
      </c>
      <c r="AT145" s="162" t="s">
        <v>204</v>
      </c>
      <c r="AU145" s="162" t="s">
        <v>84</v>
      </c>
      <c r="AY145" s="17" t="s">
        <v>202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84</v>
      </c>
      <c r="BK145" s="163">
        <f t="shared" si="19"/>
        <v>0</v>
      </c>
      <c r="BL145" s="17" t="s">
        <v>208</v>
      </c>
      <c r="BM145" s="162" t="s">
        <v>338</v>
      </c>
    </row>
    <row r="146" spans="1:65" s="2" customFormat="1" ht="14.45" customHeight="1">
      <c r="A146" s="32"/>
      <c r="B146" s="149"/>
      <c r="C146" s="150" t="s">
        <v>272</v>
      </c>
      <c r="D146" s="150" t="s">
        <v>204</v>
      </c>
      <c r="E146" s="151" t="s">
        <v>895</v>
      </c>
      <c r="F146" s="152" t="s">
        <v>682</v>
      </c>
      <c r="G146" s="153" t="s">
        <v>683</v>
      </c>
      <c r="H146" s="154">
        <v>1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84</v>
      </c>
      <c r="AY146" s="17" t="s">
        <v>202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84</v>
      </c>
      <c r="BK146" s="163">
        <f t="shared" si="19"/>
        <v>0</v>
      </c>
      <c r="BL146" s="17" t="s">
        <v>208</v>
      </c>
      <c r="BM146" s="162" t="s">
        <v>424</v>
      </c>
    </row>
    <row r="147" spans="1:65" s="2" customFormat="1" ht="24.2" customHeight="1">
      <c r="A147" s="32"/>
      <c r="B147" s="149"/>
      <c r="C147" s="150" t="s">
        <v>279</v>
      </c>
      <c r="D147" s="150" t="s">
        <v>204</v>
      </c>
      <c r="E147" s="151" t="s">
        <v>831</v>
      </c>
      <c r="F147" s="152" t="s">
        <v>832</v>
      </c>
      <c r="G147" s="153" t="s">
        <v>300</v>
      </c>
      <c r="H147" s="154">
        <v>40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208</v>
      </c>
      <c r="AT147" s="162" t="s">
        <v>204</v>
      </c>
      <c r="AU147" s="162" t="s">
        <v>84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428</v>
      </c>
    </row>
    <row r="148" spans="1:65" s="2" customFormat="1" ht="24.2" customHeight="1">
      <c r="A148" s="32"/>
      <c r="B148" s="149"/>
      <c r="C148" s="150" t="s">
        <v>283</v>
      </c>
      <c r="D148" s="150" t="s">
        <v>204</v>
      </c>
      <c r="E148" s="151" t="s">
        <v>834</v>
      </c>
      <c r="F148" s="152" t="s">
        <v>688</v>
      </c>
      <c r="G148" s="153" t="s">
        <v>300</v>
      </c>
      <c r="H148" s="154">
        <v>120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84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431</v>
      </c>
    </row>
    <row r="149" spans="1:65" s="2" customFormat="1" ht="14.45" customHeight="1">
      <c r="A149" s="32"/>
      <c r="B149" s="149"/>
      <c r="C149" s="150" t="s">
        <v>287</v>
      </c>
      <c r="D149" s="150" t="s">
        <v>204</v>
      </c>
      <c r="E149" s="151" t="s">
        <v>1028</v>
      </c>
      <c r="F149" s="152" t="s">
        <v>690</v>
      </c>
      <c r="G149" s="153" t="s">
        <v>300</v>
      </c>
      <c r="H149" s="154">
        <v>20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208</v>
      </c>
      <c r="AT149" s="162" t="s">
        <v>204</v>
      </c>
      <c r="AU149" s="162" t="s">
        <v>84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434</v>
      </c>
    </row>
    <row r="150" spans="1:65" s="2" customFormat="1" ht="14.45" customHeight="1">
      <c r="A150" s="32"/>
      <c r="B150" s="149"/>
      <c r="C150" s="150" t="s">
        <v>292</v>
      </c>
      <c r="D150" s="150" t="s">
        <v>204</v>
      </c>
      <c r="E150" s="151" t="s">
        <v>896</v>
      </c>
      <c r="F150" s="152" t="s">
        <v>692</v>
      </c>
      <c r="G150" s="153" t="s">
        <v>276</v>
      </c>
      <c r="H150" s="154">
        <v>2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84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437</v>
      </c>
    </row>
    <row r="151" spans="1:65" s="2" customFormat="1" ht="14.45" customHeight="1">
      <c r="A151" s="32"/>
      <c r="B151" s="149"/>
      <c r="C151" s="150" t="s">
        <v>7</v>
      </c>
      <c r="D151" s="150" t="s">
        <v>204</v>
      </c>
      <c r="E151" s="151" t="s">
        <v>897</v>
      </c>
      <c r="F151" s="152" t="s">
        <v>694</v>
      </c>
      <c r="G151" s="153" t="s">
        <v>276</v>
      </c>
      <c r="H151" s="154">
        <v>1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208</v>
      </c>
      <c r="AT151" s="162" t="s">
        <v>204</v>
      </c>
      <c r="AU151" s="162" t="s">
        <v>84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440</v>
      </c>
    </row>
    <row r="152" spans="1:65" s="2" customFormat="1" ht="14.45" customHeight="1">
      <c r="A152" s="32"/>
      <c r="B152" s="149"/>
      <c r="C152" s="150" t="s">
        <v>302</v>
      </c>
      <c r="D152" s="150" t="s">
        <v>204</v>
      </c>
      <c r="E152" s="151" t="s">
        <v>898</v>
      </c>
      <c r="F152" s="152" t="s">
        <v>696</v>
      </c>
      <c r="G152" s="153" t="s">
        <v>276</v>
      </c>
      <c r="H152" s="154">
        <v>5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84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443</v>
      </c>
    </row>
    <row r="153" spans="1:65" s="2" customFormat="1" ht="14.45" customHeight="1">
      <c r="A153" s="32"/>
      <c r="B153" s="149"/>
      <c r="C153" s="150" t="s">
        <v>306</v>
      </c>
      <c r="D153" s="150" t="s">
        <v>204</v>
      </c>
      <c r="E153" s="151" t="s">
        <v>899</v>
      </c>
      <c r="F153" s="152" t="s">
        <v>698</v>
      </c>
      <c r="G153" s="153" t="s">
        <v>276</v>
      </c>
      <c r="H153" s="154">
        <v>1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208</v>
      </c>
      <c r="AT153" s="162" t="s">
        <v>204</v>
      </c>
      <c r="AU153" s="162" t="s">
        <v>84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446</v>
      </c>
    </row>
    <row r="154" spans="1:65" s="2" customFormat="1" ht="14.45" customHeight="1">
      <c r="A154" s="32"/>
      <c r="B154" s="149"/>
      <c r="C154" s="150" t="s">
        <v>311</v>
      </c>
      <c r="D154" s="150" t="s">
        <v>204</v>
      </c>
      <c r="E154" s="151" t="s">
        <v>900</v>
      </c>
      <c r="F154" s="152" t="s">
        <v>700</v>
      </c>
      <c r="G154" s="153" t="s">
        <v>276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39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208</v>
      </c>
      <c r="AT154" s="162" t="s">
        <v>204</v>
      </c>
      <c r="AU154" s="162" t="s">
        <v>84</v>
      </c>
      <c r="AY154" s="17" t="s">
        <v>202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84</v>
      </c>
      <c r="BK154" s="163">
        <f t="shared" si="19"/>
        <v>0</v>
      </c>
      <c r="BL154" s="17" t="s">
        <v>208</v>
      </c>
      <c r="BM154" s="162" t="s">
        <v>449</v>
      </c>
    </row>
    <row r="155" spans="1:65" s="2" customFormat="1" ht="14.45" customHeight="1">
      <c r="A155" s="32"/>
      <c r="B155" s="149"/>
      <c r="C155" s="150" t="s">
        <v>315</v>
      </c>
      <c r="D155" s="150" t="s">
        <v>204</v>
      </c>
      <c r="E155" s="151" t="s">
        <v>901</v>
      </c>
      <c r="F155" s="152" t="s">
        <v>702</v>
      </c>
      <c r="G155" s="153" t="s">
        <v>276</v>
      </c>
      <c r="H155" s="154">
        <v>1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39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208</v>
      </c>
      <c r="AT155" s="162" t="s">
        <v>204</v>
      </c>
      <c r="AU155" s="162" t="s">
        <v>84</v>
      </c>
      <c r="AY155" s="17" t="s">
        <v>202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84</v>
      </c>
      <c r="BK155" s="163">
        <f t="shared" si="19"/>
        <v>0</v>
      </c>
      <c r="BL155" s="17" t="s">
        <v>208</v>
      </c>
      <c r="BM155" s="162" t="s">
        <v>453</v>
      </c>
    </row>
    <row r="156" spans="1:65" s="2" customFormat="1" ht="14.45" customHeight="1">
      <c r="A156" s="32"/>
      <c r="B156" s="149"/>
      <c r="C156" s="150" t="s">
        <v>319</v>
      </c>
      <c r="D156" s="150" t="s">
        <v>204</v>
      </c>
      <c r="E156" s="151" t="s">
        <v>902</v>
      </c>
      <c r="F156" s="152" t="s">
        <v>704</v>
      </c>
      <c r="G156" s="153" t="s">
        <v>276</v>
      </c>
      <c r="H156" s="154">
        <v>1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84</v>
      </c>
      <c r="AY156" s="17" t="s">
        <v>202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84</v>
      </c>
      <c r="BK156" s="163">
        <f t="shared" si="19"/>
        <v>0</v>
      </c>
      <c r="BL156" s="17" t="s">
        <v>208</v>
      </c>
      <c r="BM156" s="162" t="s">
        <v>456</v>
      </c>
    </row>
    <row r="157" spans="1:65" s="2" customFormat="1" ht="14.45" customHeight="1">
      <c r="A157" s="32"/>
      <c r="B157" s="149"/>
      <c r="C157" s="150" t="s">
        <v>328</v>
      </c>
      <c r="D157" s="150" t="s">
        <v>204</v>
      </c>
      <c r="E157" s="151" t="s">
        <v>903</v>
      </c>
      <c r="F157" s="152" t="s">
        <v>706</v>
      </c>
      <c r="G157" s="153" t="s">
        <v>276</v>
      </c>
      <c r="H157" s="154">
        <v>1</v>
      </c>
      <c r="I157" s="155"/>
      <c r="J157" s="156">
        <f t="shared" si="10"/>
        <v>0</v>
      </c>
      <c r="K157" s="157"/>
      <c r="L157" s="33"/>
      <c r="M157" s="158" t="s">
        <v>1</v>
      </c>
      <c r="N157" s="159" t="s">
        <v>39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208</v>
      </c>
      <c r="AT157" s="162" t="s">
        <v>204</v>
      </c>
      <c r="AU157" s="162" t="s">
        <v>84</v>
      </c>
      <c r="AY157" s="17" t="s">
        <v>202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84</v>
      </c>
      <c r="BK157" s="163">
        <f t="shared" si="19"/>
        <v>0</v>
      </c>
      <c r="BL157" s="17" t="s">
        <v>208</v>
      </c>
      <c r="BM157" s="162" t="s">
        <v>459</v>
      </c>
    </row>
    <row r="158" spans="1:65" s="2" customFormat="1" ht="14.45" customHeight="1">
      <c r="A158" s="32"/>
      <c r="B158" s="149"/>
      <c r="C158" s="150" t="s">
        <v>332</v>
      </c>
      <c r="D158" s="150" t="s">
        <v>204</v>
      </c>
      <c r="E158" s="151" t="s">
        <v>904</v>
      </c>
      <c r="F158" s="152" t="s">
        <v>708</v>
      </c>
      <c r="G158" s="153" t="s">
        <v>276</v>
      </c>
      <c r="H158" s="154">
        <v>4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39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208</v>
      </c>
      <c r="AT158" s="162" t="s">
        <v>204</v>
      </c>
      <c r="AU158" s="162" t="s">
        <v>84</v>
      </c>
      <c r="AY158" s="17" t="s">
        <v>202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84</v>
      </c>
      <c r="BK158" s="163">
        <f t="shared" si="19"/>
        <v>0</v>
      </c>
      <c r="BL158" s="17" t="s">
        <v>208</v>
      </c>
      <c r="BM158" s="162" t="s">
        <v>462</v>
      </c>
    </row>
    <row r="159" spans="1:65" s="2" customFormat="1" ht="14.45" customHeight="1">
      <c r="A159" s="32"/>
      <c r="B159" s="149"/>
      <c r="C159" s="150" t="s">
        <v>338</v>
      </c>
      <c r="D159" s="150" t="s">
        <v>204</v>
      </c>
      <c r="E159" s="151" t="s">
        <v>905</v>
      </c>
      <c r="F159" s="152" t="s">
        <v>710</v>
      </c>
      <c r="G159" s="153" t="s">
        <v>276</v>
      </c>
      <c r="H159" s="154">
        <v>1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39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208</v>
      </c>
      <c r="AT159" s="162" t="s">
        <v>204</v>
      </c>
      <c r="AU159" s="162" t="s">
        <v>84</v>
      </c>
      <c r="AY159" s="17" t="s">
        <v>202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84</v>
      </c>
      <c r="BK159" s="163">
        <f t="shared" si="19"/>
        <v>0</v>
      </c>
      <c r="BL159" s="17" t="s">
        <v>208</v>
      </c>
      <c r="BM159" s="162" t="s">
        <v>465</v>
      </c>
    </row>
    <row r="160" spans="1:65" s="2" customFormat="1" ht="14.45" customHeight="1">
      <c r="A160" s="32"/>
      <c r="B160" s="149"/>
      <c r="C160" s="150" t="s">
        <v>324</v>
      </c>
      <c r="D160" s="150" t="s">
        <v>204</v>
      </c>
      <c r="E160" s="151" t="s">
        <v>906</v>
      </c>
      <c r="F160" s="152" t="s">
        <v>712</v>
      </c>
      <c r="G160" s="153" t="s">
        <v>276</v>
      </c>
      <c r="H160" s="154">
        <v>1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39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208</v>
      </c>
      <c r="AT160" s="162" t="s">
        <v>204</v>
      </c>
      <c r="AU160" s="162" t="s">
        <v>84</v>
      </c>
      <c r="AY160" s="17" t="s">
        <v>202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84</v>
      </c>
      <c r="BK160" s="163">
        <f t="shared" si="19"/>
        <v>0</v>
      </c>
      <c r="BL160" s="17" t="s">
        <v>208</v>
      </c>
      <c r="BM160" s="162" t="s">
        <v>469</v>
      </c>
    </row>
    <row r="161" spans="1:65" s="2" customFormat="1" ht="24.2" customHeight="1">
      <c r="A161" s="32"/>
      <c r="B161" s="149"/>
      <c r="C161" s="150" t="s">
        <v>424</v>
      </c>
      <c r="D161" s="150" t="s">
        <v>204</v>
      </c>
      <c r="E161" s="151" t="s">
        <v>907</v>
      </c>
      <c r="F161" s="152" t="s">
        <v>714</v>
      </c>
      <c r="G161" s="153" t="s">
        <v>276</v>
      </c>
      <c r="H161" s="154">
        <v>1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39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208</v>
      </c>
      <c r="AT161" s="162" t="s">
        <v>204</v>
      </c>
      <c r="AU161" s="162" t="s">
        <v>84</v>
      </c>
      <c r="AY161" s="17" t="s">
        <v>202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84</v>
      </c>
      <c r="BK161" s="163">
        <f t="shared" si="19"/>
        <v>0</v>
      </c>
      <c r="BL161" s="17" t="s">
        <v>208</v>
      </c>
      <c r="BM161" s="162" t="s">
        <v>472</v>
      </c>
    </row>
    <row r="162" spans="1:65" s="2" customFormat="1" ht="14.45" customHeight="1">
      <c r="A162" s="32"/>
      <c r="B162" s="149"/>
      <c r="C162" s="150" t="s">
        <v>466</v>
      </c>
      <c r="D162" s="150" t="s">
        <v>204</v>
      </c>
      <c r="E162" s="151" t="s">
        <v>908</v>
      </c>
      <c r="F162" s="152" t="s">
        <v>716</v>
      </c>
      <c r="G162" s="153" t="s">
        <v>276</v>
      </c>
      <c r="H162" s="154">
        <v>2</v>
      </c>
      <c r="I162" s="155"/>
      <c r="J162" s="156">
        <f t="shared" si="10"/>
        <v>0</v>
      </c>
      <c r="K162" s="157"/>
      <c r="L162" s="33"/>
      <c r="M162" s="158" t="s">
        <v>1</v>
      </c>
      <c r="N162" s="159" t="s">
        <v>39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208</v>
      </c>
      <c r="AT162" s="162" t="s">
        <v>204</v>
      </c>
      <c r="AU162" s="162" t="s">
        <v>84</v>
      </c>
      <c r="AY162" s="17" t="s">
        <v>202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84</v>
      </c>
      <c r="BK162" s="163">
        <f t="shared" si="19"/>
        <v>0</v>
      </c>
      <c r="BL162" s="17" t="s">
        <v>208</v>
      </c>
      <c r="BM162" s="162" t="s">
        <v>476</v>
      </c>
    </row>
    <row r="163" spans="1:65" s="2" customFormat="1" ht="14.45" customHeight="1">
      <c r="A163" s="32"/>
      <c r="B163" s="149"/>
      <c r="C163" s="150" t="s">
        <v>428</v>
      </c>
      <c r="D163" s="150" t="s">
        <v>204</v>
      </c>
      <c r="E163" s="151" t="s">
        <v>909</v>
      </c>
      <c r="F163" s="152" t="s">
        <v>718</v>
      </c>
      <c r="G163" s="153" t="s">
        <v>276</v>
      </c>
      <c r="H163" s="154">
        <v>2</v>
      </c>
      <c r="I163" s="155"/>
      <c r="J163" s="156">
        <f t="shared" si="1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84</v>
      </c>
      <c r="AY163" s="17" t="s">
        <v>202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84</v>
      </c>
      <c r="BK163" s="163">
        <f t="shared" si="19"/>
        <v>0</v>
      </c>
      <c r="BL163" s="17" t="s">
        <v>208</v>
      </c>
      <c r="BM163" s="162" t="s">
        <v>479</v>
      </c>
    </row>
    <row r="164" spans="1:65" s="2" customFormat="1" ht="14.45" customHeight="1">
      <c r="A164" s="32"/>
      <c r="B164" s="149"/>
      <c r="C164" s="150" t="s">
        <v>473</v>
      </c>
      <c r="D164" s="150" t="s">
        <v>204</v>
      </c>
      <c r="E164" s="151" t="s">
        <v>910</v>
      </c>
      <c r="F164" s="152" t="s">
        <v>720</v>
      </c>
      <c r="G164" s="153" t="s">
        <v>276</v>
      </c>
      <c r="H164" s="154">
        <v>2</v>
      </c>
      <c r="I164" s="155"/>
      <c r="J164" s="156">
        <f t="shared" si="10"/>
        <v>0</v>
      </c>
      <c r="K164" s="157"/>
      <c r="L164" s="33"/>
      <c r="M164" s="158" t="s">
        <v>1</v>
      </c>
      <c r="N164" s="159" t="s">
        <v>39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208</v>
      </c>
      <c r="AT164" s="162" t="s">
        <v>204</v>
      </c>
      <c r="AU164" s="162" t="s">
        <v>84</v>
      </c>
      <c r="AY164" s="17" t="s">
        <v>202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84</v>
      </c>
      <c r="BK164" s="163">
        <f t="shared" si="19"/>
        <v>0</v>
      </c>
      <c r="BL164" s="17" t="s">
        <v>208</v>
      </c>
      <c r="BM164" s="162" t="s">
        <v>483</v>
      </c>
    </row>
    <row r="165" spans="1:65" s="2" customFormat="1" ht="14.45" customHeight="1">
      <c r="A165" s="32"/>
      <c r="B165" s="149"/>
      <c r="C165" s="150" t="s">
        <v>431</v>
      </c>
      <c r="D165" s="150" t="s">
        <v>204</v>
      </c>
      <c r="E165" s="151" t="s">
        <v>837</v>
      </c>
      <c r="F165" s="152" t="s">
        <v>722</v>
      </c>
      <c r="G165" s="153" t="s">
        <v>276</v>
      </c>
      <c r="H165" s="154">
        <v>9</v>
      </c>
      <c r="I165" s="155"/>
      <c r="J165" s="156">
        <f t="shared" si="10"/>
        <v>0</v>
      </c>
      <c r="K165" s="157"/>
      <c r="L165" s="33"/>
      <c r="M165" s="158" t="s">
        <v>1</v>
      </c>
      <c r="N165" s="159" t="s">
        <v>39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208</v>
      </c>
      <c r="AT165" s="162" t="s">
        <v>204</v>
      </c>
      <c r="AU165" s="162" t="s">
        <v>84</v>
      </c>
      <c r="AY165" s="17" t="s">
        <v>202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84</v>
      </c>
      <c r="BK165" s="163">
        <f t="shared" si="19"/>
        <v>0</v>
      </c>
      <c r="BL165" s="17" t="s">
        <v>208</v>
      </c>
      <c r="BM165" s="162" t="s">
        <v>486</v>
      </c>
    </row>
    <row r="166" spans="1:65" s="2" customFormat="1" ht="14.45" customHeight="1">
      <c r="A166" s="32"/>
      <c r="B166" s="149"/>
      <c r="C166" s="150" t="s">
        <v>480</v>
      </c>
      <c r="D166" s="150" t="s">
        <v>204</v>
      </c>
      <c r="E166" s="151" t="s">
        <v>723</v>
      </c>
      <c r="F166" s="152" t="s">
        <v>724</v>
      </c>
      <c r="G166" s="153" t="s">
        <v>276</v>
      </c>
      <c r="H166" s="154">
        <v>9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39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208</v>
      </c>
      <c r="AT166" s="162" t="s">
        <v>204</v>
      </c>
      <c r="AU166" s="162" t="s">
        <v>84</v>
      </c>
      <c r="AY166" s="17" t="s">
        <v>202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84</v>
      </c>
      <c r="BK166" s="163">
        <f t="shared" si="19"/>
        <v>0</v>
      </c>
      <c r="BL166" s="17" t="s">
        <v>208</v>
      </c>
      <c r="BM166" s="162" t="s">
        <v>490</v>
      </c>
    </row>
    <row r="167" spans="1:65" s="2" customFormat="1" ht="24.2" customHeight="1">
      <c r="A167" s="32"/>
      <c r="B167" s="149"/>
      <c r="C167" s="150" t="s">
        <v>434</v>
      </c>
      <c r="D167" s="150" t="s">
        <v>204</v>
      </c>
      <c r="E167" s="151" t="s">
        <v>725</v>
      </c>
      <c r="F167" s="152" t="s">
        <v>728</v>
      </c>
      <c r="G167" s="153" t="s">
        <v>276</v>
      </c>
      <c r="H167" s="154">
        <v>5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39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208</v>
      </c>
      <c r="AT167" s="162" t="s">
        <v>204</v>
      </c>
      <c r="AU167" s="162" t="s">
        <v>84</v>
      </c>
      <c r="AY167" s="17" t="s">
        <v>202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84</v>
      </c>
      <c r="BK167" s="163">
        <f t="shared" si="19"/>
        <v>0</v>
      </c>
      <c r="BL167" s="17" t="s">
        <v>208</v>
      </c>
      <c r="BM167" s="162" t="s">
        <v>493</v>
      </c>
    </row>
    <row r="168" spans="1:65" s="2" customFormat="1" ht="14.45" customHeight="1">
      <c r="A168" s="32"/>
      <c r="B168" s="149"/>
      <c r="C168" s="150" t="s">
        <v>487</v>
      </c>
      <c r="D168" s="150" t="s">
        <v>204</v>
      </c>
      <c r="E168" s="151" t="s">
        <v>727</v>
      </c>
      <c r="F168" s="152" t="s">
        <v>726</v>
      </c>
      <c r="G168" s="153" t="s">
        <v>276</v>
      </c>
      <c r="H168" s="154">
        <v>4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39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208</v>
      </c>
      <c r="AT168" s="162" t="s">
        <v>204</v>
      </c>
      <c r="AU168" s="162" t="s">
        <v>84</v>
      </c>
      <c r="AY168" s="17" t="s">
        <v>202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84</v>
      </c>
      <c r="BK168" s="163">
        <f t="shared" si="19"/>
        <v>0</v>
      </c>
      <c r="BL168" s="17" t="s">
        <v>208</v>
      </c>
      <c r="BM168" s="162" t="s">
        <v>497</v>
      </c>
    </row>
    <row r="169" spans="1:65" s="2" customFormat="1" ht="14.45" customHeight="1">
      <c r="A169" s="32"/>
      <c r="B169" s="149"/>
      <c r="C169" s="150" t="s">
        <v>437</v>
      </c>
      <c r="D169" s="150" t="s">
        <v>204</v>
      </c>
      <c r="E169" s="151" t="s">
        <v>911</v>
      </c>
      <c r="F169" s="152" t="s">
        <v>734</v>
      </c>
      <c r="G169" s="153" t="s">
        <v>276</v>
      </c>
      <c r="H169" s="154">
        <v>20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39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208</v>
      </c>
      <c r="AT169" s="162" t="s">
        <v>204</v>
      </c>
      <c r="AU169" s="162" t="s">
        <v>84</v>
      </c>
      <c r="AY169" s="17" t="s">
        <v>202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84</v>
      </c>
      <c r="BK169" s="163">
        <f t="shared" si="19"/>
        <v>0</v>
      </c>
      <c r="BL169" s="17" t="s">
        <v>208</v>
      </c>
      <c r="BM169" s="162" t="s">
        <v>499</v>
      </c>
    </row>
    <row r="170" spans="1:65" s="2" customFormat="1" ht="14.45" customHeight="1">
      <c r="A170" s="32"/>
      <c r="B170" s="149"/>
      <c r="C170" s="150" t="s">
        <v>494</v>
      </c>
      <c r="D170" s="150" t="s">
        <v>204</v>
      </c>
      <c r="E170" s="151" t="s">
        <v>912</v>
      </c>
      <c r="F170" s="152" t="s">
        <v>736</v>
      </c>
      <c r="G170" s="153" t="s">
        <v>276</v>
      </c>
      <c r="H170" s="154">
        <v>20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39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208</v>
      </c>
      <c r="AT170" s="162" t="s">
        <v>204</v>
      </c>
      <c r="AU170" s="162" t="s">
        <v>84</v>
      </c>
      <c r="AY170" s="17" t="s">
        <v>202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84</v>
      </c>
      <c r="BK170" s="163">
        <f t="shared" si="19"/>
        <v>0</v>
      </c>
      <c r="BL170" s="17" t="s">
        <v>208</v>
      </c>
      <c r="BM170" s="162" t="s">
        <v>506</v>
      </c>
    </row>
    <row r="171" spans="1:65" s="2" customFormat="1" ht="14.45" customHeight="1">
      <c r="A171" s="32"/>
      <c r="B171" s="149"/>
      <c r="C171" s="150" t="s">
        <v>440</v>
      </c>
      <c r="D171" s="150" t="s">
        <v>204</v>
      </c>
      <c r="E171" s="151" t="s">
        <v>913</v>
      </c>
      <c r="F171" s="152" t="s">
        <v>738</v>
      </c>
      <c r="G171" s="153" t="s">
        <v>276</v>
      </c>
      <c r="H171" s="154">
        <v>20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39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208</v>
      </c>
      <c r="AT171" s="162" t="s">
        <v>204</v>
      </c>
      <c r="AU171" s="162" t="s">
        <v>84</v>
      </c>
      <c r="AY171" s="17" t="s">
        <v>202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84</v>
      </c>
      <c r="BK171" s="163">
        <f t="shared" si="19"/>
        <v>0</v>
      </c>
      <c r="BL171" s="17" t="s">
        <v>208</v>
      </c>
      <c r="BM171" s="162" t="s">
        <v>509</v>
      </c>
    </row>
    <row r="172" spans="1:65" s="2" customFormat="1" ht="14.45" customHeight="1">
      <c r="A172" s="32"/>
      <c r="B172" s="149"/>
      <c r="C172" s="150" t="s">
        <v>502</v>
      </c>
      <c r="D172" s="150" t="s">
        <v>204</v>
      </c>
      <c r="E172" s="151" t="s">
        <v>914</v>
      </c>
      <c r="F172" s="152" t="s">
        <v>741</v>
      </c>
      <c r="G172" s="153" t="s">
        <v>276</v>
      </c>
      <c r="H172" s="154">
        <v>160</v>
      </c>
      <c r="I172" s="155"/>
      <c r="J172" s="156">
        <f t="shared" si="10"/>
        <v>0</v>
      </c>
      <c r="K172" s="157"/>
      <c r="L172" s="33"/>
      <c r="M172" s="158" t="s">
        <v>1</v>
      </c>
      <c r="N172" s="159" t="s">
        <v>39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208</v>
      </c>
      <c r="AT172" s="162" t="s">
        <v>204</v>
      </c>
      <c r="AU172" s="162" t="s">
        <v>84</v>
      </c>
      <c r="AY172" s="17" t="s">
        <v>202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84</v>
      </c>
      <c r="BK172" s="163">
        <f t="shared" si="19"/>
        <v>0</v>
      </c>
      <c r="BL172" s="17" t="s">
        <v>208</v>
      </c>
      <c r="BM172" s="162" t="s">
        <v>739</v>
      </c>
    </row>
    <row r="173" spans="1:65" s="2" customFormat="1" ht="24.2" customHeight="1">
      <c r="A173" s="32"/>
      <c r="B173" s="149"/>
      <c r="C173" s="150" t="s">
        <v>443</v>
      </c>
      <c r="D173" s="150" t="s">
        <v>204</v>
      </c>
      <c r="E173" s="151" t="s">
        <v>915</v>
      </c>
      <c r="F173" s="152" t="s">
        <v>745</v>
      </c>
      <c r="G173" s="153" t="s">
        <v>276</v>
      </c>
      <c r="H173" s="154">
        <v>20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39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208</v>
      </c>
      <c r="AT173" s="162" t="s">
        <v>204</v>
      </c>
      <c r="AU173" s="162" t="s">
        <v>84</v>
      </c>
      <c r="AY173" s="17" t="s">
        <v>202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84</v>
      </c>
      <c r="BK173" s="163">
        <f t="shared" si="19"/>
        <v>0</v>
      </c>
      <c r="BL173" s="17" t="s">
        <v>208</v>
      </c>
      <c r="BM173" s="162" t="s">
        <v>742</v>
      </c>
    </row>
    <row r="174" spans="1:65" s="2" customFormat="1" ht="14.45" customHeight="1">
      <c r="A174" s="32"/>
      <c r="B174" s="149"/>
      <c r="C174" s="150" t="s">
        <v>743</v>
      </c>
      <c r="D174" s="150" t="s">
        <v>204</v>
      </c>
      <c r="E174" s="151" t="s">
        <v>916</v>
      </c>
      <c r="F174" s="152" t="s">
        <v>748</v>
      </c>
      <c r="G174" s="153" t="s">
        <v>276</v>
      </c>
      <c r="H174" s="154">
        <v>20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39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208</v>
      </c>
      <c r="AT174" s="162" t="s">
        <v>204</v>
      </c>
      <c r="AU174" s="162" t="s">
        <v>84</v>
      </c>
      <c r="AY174" s="17" t="s">
        <v>202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84</v>
      </c>
      <c r="BK174" s="163">
        <f t="shared" si="19"/>
        <v>0</v>
      </c>
      <c r="BL174" s="17" t="s">
        <v>208</v>
      </c>
      <c r="BM174" s="162" t="s">
        <v>746</v>
      </c>
    </row>
    <row r="175" spans="1:65" s="2" customFormat="1" ht="14.45" customHeight="1">
      <c r="A175" s="32"/>
      <c r="B175" s="149"/>
      <c r="C175" s="150" t="s">
        <v>446</v>
      </c>
      <c r="D175" s="150" t="s">
        <v>204</v>
      </c>
      <c r="E175" s="151" t="s">
        <v>758</v>
      </c>
      <c r="F175" s="152" t="s">
        <v>752</v>
      </c>
      <c r="G175" s="153" t="s">
        <v>276</v>
      </c>
      <c r="H175" s="154">
        <v>4</v>
      </c>
      <c r="I175" s="155"/>
      <c r="J175" s="156">
        <f t="shared" si="10"/>
        <v>0</v>
      </c>
      <c r="K175" s="157"/>
      <c r="L175" s="33"/>
      <c r="M175" s="158" t="s">
        <v>1</v>
      </c>
      <c r="N175" s="159" t="s">
        <v>39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208</v>
      </c>
      <c r="AT175" s="162" t="s">
        <v>204</v>
      </c>
      <c r="AU175" s="162" t="s">
        <v>84</v>
      </c>
      <c r="AY175" s="17" t="s">
        <v>202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84</v>
      </c>
      <c r="BK175" s="163">
        <f t="shared" si="19"/>
        <v>0</v>
      </c>
      <c r="BL175" s="17" t="s">
        <v>208</v>
      </c>
      <c r="BM175" s="162" t="s">
        <v>749</v>
      </c>
    </row>
    <row r="176" spans="1:65" s="2" customFormat="1" ht="24.2" customHeight="1">
      <c r="A176" s="32"/>
      <c r="B176" s="149"/>
      <c r="C176" s="150" t="s">
        <v>750</v>
      </c>
      <c r="D176" s="150" t="s">
        <v>204</v>
      </c>
      <c r="E176" s="151" t="s">
        <v>917</v>
      </c>
      <c r="F176" s="152" t="s">
        <v>755</v>
      </c>
      <c r="G176" s="153" t="s">
        <v>276</v>
      </c>
      <c r="H176" s="154">
        <v>1</v>
      </c>
      <c r="I176" s="155"/>
      <c r="J176" s="156">
        <f t="shared" si="10"/>
        <v>0</v>
      </c>
      <c r="K176" s="157"/>
      <c r="L176" s="33"/>
      <c r="M176" s="158" t="s">
        <v>1</v>
      </c>
      <c r="N176" s="159" t="s">
        <v>39</v>
      </c>
      <c r="O176" s="58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208</v>
      </c>
      <c r="AT176" s="162" t="s">
        <v>204</v>
      </c>
      <c r="AU176" s="162" t="s">
        <v>84</v>
      </c>
      <c r="AY176" s="17" t="s">
        <v>202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7" t="s">
        <v>84</v>
      </c>
      <c r="BK176" s="163">
        <f t="shared" si="19"/>
        <v>0</v>
      </c>
      <c r="BL176" s="17" t="s">
        <v>208</v>
      </c>
      <c r="BM176" s="162" t="s">
        <v>753</v>
      </c>
    </row>
    <row r="177" spans="1:65" s="12" customFormat="1" ht="22.9" customHeight="1">
      <c r="B177" s="136"/>
      <c r="D177" s="137" t="s">
        <v>72</v>
      </c>
      <c r="E177" s="147" t="s">
        <v>336</v>
      </c>
      <c r="F177" s="147" t="s">
        <v>337</v>
      </c>
      <c r="I177" s="139"/>
      <c r="J177" s="148">
        <f>BK177</f>
        <v>0</v>
      </c>
      <c r="L177" s="136"/>
      <c r="M177" s="141"/>
      <c r="N177" s="142"/>
      <c r="O177" s="142"/>
      <c r="P177" s="143">
        <f>P178</f>
        <v>0</v>
      </c>
      <c r="Q177" s="142"/>
      <c r="R177" s="143">
        <f>R178</f>
        <v>0</v>
      </c>
      <c r="S177" s="142"/>
      <c r="T177" s="144">
        <f>T178</f>
        <v>0</v>
      </c>
      <c r="AR177" s="137" t="s">
        <v>80</v>
      </c>
      <c r="AT177" s="145" t="s">
        <v>72</v>
      </c>
      <c r="AU177" s="145" t="s">
        <v>80</v>
      </c>
      <c r="AY177" s="137" t="s">
        <v>202</v>
      </c>
      <c r="BK177" s="146">
        <f>BK178</f>
        <v>0</v>
      </c>
    </row>
    <row r="178" spans="1:65" s="2" customFormat="1" ht="14.45" customHeight="1">
      <c r="A178" s="32"/>
      <c r="B178" s="149"/>
      <c r="C178" s="150" t="s">
        <v>449</v>
      </c>
      <c r="D178" s="150" t="s">
        <v>204</v>
      </c>
      <c r="E178" s="151" t="s">
        <v>761</v>
      </c>
      <c r="F178" s="152" t="s">
        <v>762</v>
      </c>
      <c r="G178" s="153" t="s">
        <v>618</v>
      </c>
      <c r="H178" s="154">
        <v>31.37</v>
      </c>
      <c r="I178" s="155"/>
      <c r="J178" s="156">
        <f>ROUND(I178*H178,2)</f>
        <v>0</v>
      </c>
      <c r="K178" s="157"/>
      <c r="L178" s="33"/>
      <c r="M178" s="158" t="s">
        <v>1</v>
      </c>
      <c r="N178" s="159" t="s">
        <v>39</v>
      </c>
      <c r="O178" s="58"/>
      <c r="P178" s="160">
        <f>O178*H178</f>
        <v>0</v>
      </c>
      <c r="Q178" s="160">
        <v>0</v>
      </c>
      <c r="R178" s="160">
        <f>Q178*H178</f>
        <v>0</v>
      </c>
      <c r="S178" s="160">
        <v>0</v>
      </c>
      <c r="T178" s="161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208</v>
      </c>
      <c r="AT178" s="162" t="s">
        <v>204</v>
      </c>
      <c r="AU178" s="162" t="s">
        <v>84</v>
      </c>
      <c r="AY178" s="17" t="s">
        <v>202</v>
      </c>
      <c r="BE178" s="163">
        <f>IF(N178="základná",J178,0)</f>
        <v>0</v>
      </c>
      <c r="BF178" s="163">
        <f>IF(N178="znížená",J178,0)</f>
        <v>0</v>
      </c>
      <c r="BG178" s="163">
        <f>IF(N178="zákl. prenesená",J178,0)</f>
        <v>0</v>
      </c>
      <c r="BH178" s="163">
        <f>IF(N178="zníž. prenesená",J178,0)</f>
        <v>0</v>
      </c>
      <c r="BI178" s="163">
        <f>IF(N178="nulová",J178,0)</f>
        <v>0</v>
      </c>
      <c r="BJ178" s="17" t="s">
        <v>84</v>
      </c>
      <c r="BK178" s="163">
        <f>ROUND(I178*H178,2)</f>
        <v>0</v>
      </c>
      <c r="BL178" s="17" t="s">
        <v>208</v>
      </c>
      <c r="BM178" s="162" t="s">
        <v>1029</v>
      </c>
    </row>
    <row r="179" spans="1:65" s="12" customFormat="1" ht="25.9" customHeight="1">
      <c r="B179" s="136"/>
      <c r="D179" s="137" t="s">
        <v>72</v>
      </c>
      <c r="E179" s="138" t="s">
        <v>86</v>
      </c>
      <c r="F179" s="138" t="s">
        <v>539</v>
      </c>
      <c r="I179" s="139"/>
      <c r="J179" s="140">
        <f>BK179</f>
        <v>0</v>
      </c>
      <c r="L179" s="136"/>
      <c r="M179" s="141"/>
      <c r="N179" s="142"/>
      <c r="O179" s="142"/>
      <c r="P179" s="143">
        <f>P180+P192+P196</f>
        <v>0</v>
      </c>
      <c r="Q179" s="142"/>
      <c r="R179" s="143">
        <f>R180+R192+R196</f>
        <v>0</v>
      </c>
      <c r="S179" s="142"/>
      <c r="T179" s="144">
        <f>T180+T192+T196</f>
        <v>0</v>
      </c>
      <c r="AR179" s="137" t="s">
        <v>80</v>
      </c>
      <c r="AT179" s="145" t="s">
        <v>72</v>
      </c>
      <c r="AU179" s="145" t="s">
        <v>73</v>
      </c>
      <c r="AY179" s="137" t="s">
        <v>202</v>
      </c>
      <c r="BK179" s="146">
        <f>BK180+BK192+BK196</f>
        <v>0</v>
      </c>
    </row>
    <row r="180" spans="1:65" s="12" customFormat="1" ht="22.9" customHeight="1">
      <c r="B180" s="136"/>
      <c r="D180" s="137" t="s">
        <v>72</v>
      </c>
      <c r="E180" s="147" t="s">
        <v>273</v>
      </c>
      <c r="F180" s="147" t="s">
        <v>764</v>
      </c>
      <c r="I180" s="139"/>
      <c r="J180" s="148">
        <f>BK180</f>
        <v>0</v>
      </c>
      <c r="L180" s="136"/>
      <c r="M180" s="141"/>
      <c r="N180" s="142"/>
      <c r="O180" s="142"/>
      <c r="P180" s="143">
        <f>SUM(P181:P191)</f>
        <v>0</v>
      </c>
      <c r="Q180" s="142"/>
      <c r="R180" s="143">
        <f>SUM(R181:R191)</f>
        <v>0</v>
      </c>
      <c r="S180" s="142"/>
      <c r="T180" s="144">
        <f>SUM(T181:T191)</f>
        <v>0</v>
      </c>
      <c r="AR180" s="137" t="s">
        <v>216</v>
      </c>
      <c r="AT180" s="145" t="s">
        <v>72</v>
      </c>
      <c r="AU180" s="145" t="s">
        <v>80</v>
      </c>
      <c r="AY180" s="137" t="s">
        <v>202</v>
      </c>
      <c r="BK180" s="146">
        <f>SUM(BK181:BK191)</f>
        <v>0</v>
      </c>
    </row>
    <row r="181" spans="1:65" s="2" customFormat="1" ht="14.45" customHeight="1">
      <c r="A181" s="32"/>
      <c r="B181" s="149"/>
      <c r="C181" s="150" t="s">
        <v>757</v>
      </c>
      <c r="D181" s="150" t="s">
        <v>204</v>
      </c>
      <c r="E181" s="151" t="s">
        <v>919</v>
      </c>
      <c r="F181" s="152" t="s">
        <v>767</v>
      </c>
      <c r="G181" s="153" t="s">
        <v>276</v>
      </c>
      <c r="H181" s="154">
        <v>1</v>
      </c>
      <c r="I181" s="155"/>
      <c r="J181" s="156">
        <f t="shared" ref="J181:J191" si="20">ROUND(I181*H181,2)</f>
        <v>0</v>
      </c>
      <c r="K181" s="157"/>
      <c r="L181" s="33"/>
      <c r="M181" s="158" t="s">
        <v>1</v>
      </c>
      <c r="N181" s="159" t="s">
        <v>39</v>
      </c>
      <c r="O181" s="58"/>
      <c r="P181" s="160">
        <f t="shared" ref="P181:P191" si="21">O181*H181</f>
        <v>0</v>
      </c>
      <c r="Q181" s="160">
        <v>0</v>
      </c>
      <c r="R181" s="160">
        <f t="shared" ref="R181:R191" si="22">Q181*H181</f>
        <v>0</v>
      </c>
      <c r="S181" s="160">
        <v>0</v>
      </c>
      <c r="T181" s="161">
        <f t="shared" ref="T181:T191" si="23"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479</v>
      </c>
      <c r="AT181" s="162" t="s">
        <v>204</v>
      </c>
      <c r="AU181" s="162" t="s">
        <v>84</v>
      </c>
      <c r="AY181" s="17" t="s">
        <v>202</v>
      </c>
      <c r="BE181" s="163">
        <f t="shared" ref="BE181:BE191" si="24">IF(N181="základná",J181,0)</f>
        <v>0</v>
      </c>
      <c r="BF181" s="163">
        <f t="shared" ref="BF181:BF191" si="25">IF(N181="znížená",J181,0)</f>
        <v>0</v>
      </c>
      <c r="BG181" s="163">
        <f t="shared" ref="BG181:BG191" si="26">IF(N181="zákl. prenesená",J181,0)</f>
        <v>0</v>
      </c>
      <c r="BH181" s="163">
        <f t="shared" ref="BH181:BH191" si="27">IF(N181="zníž. prenesená",J181,0)</f>
        <v>0</v>
      </c>
      <c r="BI181" s="163">
        <f t="shared" ref="BI181:BI191" si="28">IF(N181="nulová",J181,0)</f>
        <v>0</v>
      </c>
      <c r="BJ181" s="17" t="s">
        <v>84</v>
      </c>
      <c r="BK181" s="163">
        <f t="shared" ref="BK181:BK191" si="29">ROUND(I181*H181,2)</f>
        <v>0</v>
      </c>
      <c r="BL181" s="17" t="s">
        <v>479</v>
      </c>
      <c r="BM181" s="162" t="s">
        <v>756</v>
      </c>
    </row>
    <row r="182" spans="1:65" s="2" customFormat="1" ht="14.45" customHeight="1">
      <c r="A182" s="32"/>
      <c r="B182" s="149"/>
      <c r="C182" s="150" t="s">
        <v>453</v>
      </c>
      <c r="D182" s="150" t="s">
        <v>204</v>
      </c>
      <c r="E182" s="151" t="s">
        <v>920</v>
      </c>
      <c r="F182" s="152" t="s">
        <v>770</v>
      </c>
      <c r="G182" s="153" t="s">
        <v>276</v>
      </c>
      <c r="H182" s="154">
        <v>1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39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479</v>
      </c>
      <c r="AT182" s="162" t="s">
        <v>204</v>
      </c>
      <c r="AU182" s="162" t="s">
        <v>84</v>
      </c>
      <c r="AY182" s="17" t="s">
        <v>202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84</v>
      </c>
      <c r="BK182" s="163">
        <f t="shared" si="29"/>
        <v>0</v>
      </c>
      <c r="BL182" s="17" t="s">
        <v>479</v>
      </c>
      <c r="BM182" s="162" t="s">
        <v>760</v>
      </c>
    </row>
    <row r="183" spans="1:65" s="2" customFormat="1" ht="14.45" customHeight="1">
      <c r="A183" s="32"/>
      <c r="B183" s="149"/>
      <c r="C183" s="150" t="s">
        <v>765</v>
      </c>
      <c r="D183" s="150" t="s">
        <v>204</v>
      </c>
      <c r="E183" s="151" t="s">
        <v>921</v>
      </c>
      <c r="F183" s="152" t="s">
        <v>774</v>
      </c>
      <c r="G183" s="153" t="s">
        <v>276</v>
      </c>
      <c r="H183" s="154">
        <v>1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39</v>
      </c>
      <c r="O183" s="58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479</v>
      </c>
      <c r="AT183" s="162" t="s">
        <v>204</v>
      </c>
      <c r="AU183" s="162" t="s">
        <v>84</v>
      </c>
      <c r="AY183" s="17" t="s">
        <v>202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84</v>
      </c>
      <c r="BK183" s="163">
        <f t="shared" si="29"/>
        <v>0</v>
      </c>
      <c r="BL183" s="17" t="s">
        <v>479</v>
      </c>
      <c r="BM183" s="162" t="s">
        <v>768</v>
      </c>
    </row>
    <row r="184" spans="1:65" s="2" customFormat="1" ht="14.45" customHeight="1">
      <c r="A184" s="32"/>
      <c r="B184" s="149"/>
      <c r="C184" s="150" t="s">
        <v>456</v>
      </c>
      <c r="D184" s="150" t="s">
        <v>204</v>
      </c>
      <c r="E184" s="151" t="s">
        <v>922</v>
      </c>
      <c r="F184" s="152" t="s">
        <v>777</v>
      </c>
      <c r="G184" s="153" t="s">
        <v>276</v>
      </c>
      <c r="H184" s="154">
        <v>1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39</v>
      </c>
      <c r="O184" s="58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479</v>
      </c>
      <c r="AT184" s="162" t="s">
        <v>204</v>
      </c>
      <c r="AU184" s="162" t="s">
        <v>84</v>
      </c>
      <c r="AY184" s="17" t="s">
        <v>202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84</v>
      </c>
      <c r="BK184" s="163">
        <f t="shared" si="29"/>
        <v>0</v>
      </c>
      <c r="BL184" s="17" t="s">
        <v>479</v>
      </c>
      <c r="BM184" s="162" t="s">
        <v>771</v>
      </c>
    </row>
    <row r="185" spans="1:65" s="2" customFormat="1" ht="14.45" customHeight="1">
      <c r="A185" s="32"/>
      <c r="B185" s="149"/>
      <c r="C185" s="150" t="s">
        <v>772</v>
      </c>
      <c r="D185" s="150" t="s">
        <v>204</v>
      </c>
      <c r="E185" s="151" t="s">
        <v>805</v>
      </c>
      <c r="F185" s="152" t="s">
        <v>781</v>
      </c>
      <c r="G185" s="153" t="s">
        <v>276</v>
      </c>
      <c r="H185" s="154">
        <v>1</v>
      </c>
      <c r="I185" s="155"/>
      <c r="J185" s="156">
        <f t="shared" si="20"/>
        <v>0</v>
      </c>
      <c r="K185" s="157"/>
      <c r="L185" s="33"/>
      <c r="M185" s="158" t="s">
        <v>1</v>
      </c>
      <c r="N185" s="159" t="s">
        <v>39</v>
      </c>
      <c r="O185" s="58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479</v>
      </c>
      <c r="AT185" s="162" t="s">
        <v>204</v>
      </c>
      <c r="AU185" s="162" t="s">
        <v>84</v>
      </c>
      <c r="AY185" s="17" t="s">
        <v>202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84</v>
      </c>
      <c r="BK185" s="163">
        <f t="shared" si="29"/>
        <v>0</v>
      </c>
      <c r="BL185" s="17" t="s">
        <v>479</v>
      </c>
      <c r="BM185" s="162" t="s">
        <v>775</v>
      </c>
    </row>
    <row r="186" spans="1:65" s="2" customFormat="1" ht="14.45" customHeight="1">
      <c r="A186" s="32"/>
      <c r="B186" s="149"/>
      <c r="C186" s="150" t="s">
        <v>459</v>
      </c>
      <c r="D186" s="150" t="s">
        <v>204</v>
      </c>
      <c r="E186" s="151" t="s">
        <v>923</v>
      </c>
      <c r="F186" s="152" t="s">
        <v>784</v>
      </c>
      <c r="G186" s="153" t="s">
        <v>276</v>
      </c>
      <c r="H186" s="154">
        <v>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39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479</v>
      </c>
      <c r="AT186" s="162" t="s">
        <v>204</v>
      </c>
      <c r="AU186" s="162" t="s">
        <v>84</v>
      </c>
      <c r="AY186" s="17" t="s">
        <v>202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84</v>
      </c>
      <c r="BK186" s="163">
        <f t="shared" si="29"/>
        <v>0</v>
      </c>
      <c r="BL186" s="17" t="s">
        <v>479</v>
      </c>
      <c r="BM186" s="162" t="s">
        <v>778</v>
      </c>
    </row>
    <row r="187" spans="1:65" s="2" customFormat="1" ht="14.45" customHeight="1">
      <c r="A187" s="32"/>
      <c r="B187" s="149"/>
      <c r="C187" s="150" t="s">
        <v>779</v>
      </c>
      <c r="D187" s="150" t="s">
        <v>204</v>
      </c>
      <c r="E187" s="151" t="s">
        <v>924</v>
      </c>
      <c r="F187" s="152" t="s">
        <v>788</v>
      </c>
      <c r="G187" s="153" t="s">
        <v>276</v>
      </c>
      <c r="H187" s="154">
        <v>1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39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479</v>
      </c>
      <c r="AT187" s="162" t="s">
        <v>204</v>
      </c>
      <c r="AU187" s="162" t="s">
        <v>84</v>
      </c>
      <c r="AY187" s="17" t="s">
        <v>202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84</v>
      </c>
      <c r="BK187" s="163">
        <f t="shared" si="29"/>
        <v>0</v>
      </c>
      <c r="BL187" s="17" t="s">
        <v>479</v>
      </c>
      <c r="BM187" s="162" t="s">
        <v>782</v>
      </c>
    </row>
    <row r="188" spans="1:65" s="2" customFormat="1" ht="14.45" customHeight="1">
      <c r="A188" s="32"/>
      <c r="B188" s="149"/>
      <c r="C188" s="150" t="s">
        <v>462</v>
      </c>
      <c r="D188" s="150" t="s">
        <v>204</v>
      </c>
      <c r="E188" s="151" t="s">
        <v>925</v>
      </c>
      <c r="F188" s="152" t="s">
        <v>791</v>
      </c>
      <c r="G188" s="153" t="s">
        <v>276</v>
      </c>
      <c r="H188" s="154">
        <v>1</v>
      </c>
      <c r="I188" s="155"/>
      <c r="J188" s="156">
        <f t="shared" si="20"/>
        <v>0</v>
      </c>
      <c r="K188" s="157"/>
      <c r="L188" s="33"/>
      <c r="M188" s="158" t="s">
        <v>1</v>
      </c>
      <c r="N188" s="159" t="s">
        <v>39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479</v>
      </c>
      <c r="AT188" s="162" t="s">
        <v>204</v>
      </c>
      <c r="AU188" s="162" t="s">
        <v>84</v>
      </c>
      <c r="AY188" s="17" t="s">
        <v>202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84</v>
      </c>
      <c r="BK188" s="163">
        <f t="shared" si="29"/>
        <v>0</v>
      </c>
      <c r="BL188" s="17" t="s">
        <v>479</v>
      </c>
      <c r="BM188" s="162" t="s">
        <v>785</v>
      </c>
    </row>
    <row r="189" spans="1:65" s="2" customFormat="1" ht="14.45" customHeight="1">
      <c r="A189" s="32"/>
      <c r="B189" s="149"/>
      <c r="C189" s="150" t="s">
        <v>786</v>
      </c>
      <c r="D189" s="150" t="s">
        <v>204</v>
      </c>
      <c r="E189" s="151" t="s">
        <v>809</v>
      </c>
      <c r="F189" s="152" t="s">
        <v>795</v>
      </c>
      <c r="G189" s="153" t="s">
        <v>276</v>
      </c>
      <c r="H189" s="154">
        <v>1</v>
      </c>
      <c r="I189" s="155"/>
      <c r="J189" s="156">
        <f t="shared" si="20"/>
        <v>0</v>
      </c>
      <c r="K189" s="157"/>
      <c r="L189" s="33"/>
      <c r="M189" s="158" t="s">
        <v>1</v>
      </c>
      <c r="N189" s="159" t="s">
        <v>39</v>
      </c>
      <c r="O189" s="58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479</v>
      </c>
      <c r="AT189" s="162" t="s">
        <v>204</v>
      </c>
      <c r="AU189" s="162" t="s">
        <v>84</v>
      </c>
      <c r="AY189" s="17" t="s">
        <v>202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7" t="s">
        <v>84</v>
      </c>
      <c r="BK189" s="163">
        <f t="shared" si="29"/>
        <v>0</v>
      </c>
      <c r="BL189" s="17" t="s">
        <v>479</v>
      </c>
      <c r="BM189" s="162" t="s">
        <v>789</v>
      </c>
    </row>
    <row r="190" spans="1:65" s="2" customFormat="1" ht="14.45" customHeight="1">
      <c r="A190" s="32"/>
      <c r="B190" s="149"/>
      <c r="C190" s="150" t="s">
        <v>465</v>
      </c>
      <c r="D190" s="150" t="s">
        <v>204</v>
      </c>
      <c r="E190" s="151" t="s">
        <v>926</v>
      </c>
      <c r="F190" s="152" t="s">
        <v>798</v>
      </c>
      <c r="G190" s="153" t="s">
        <v>276</v>
      </c>
      <c r="H190" s="154">
        <v>1</v>
      </c>
      <c r="I190" s="155"/>
      <c r="J190" s="156">
        <f t="shared" si="20"/>
        <v>0</v>
      </c>
      <c r="K190" s="157"/>
      <c r="L190" s="33"/>
      <c r="M190" s="158" t="s">
        <v>1</v>
      </c>
      <c r="N190" s="159" t="s">
        <v>39</v>
      </c>
      <c r="O190" s="58"/>
      <c r="P190" s="160">
        <f t="shared" si="21"/>
        <v>0</v>
      </c>
      <c r="Q190" s="160">
        <v>0</v>
      </c>
      <c r="R190" s="160">
        <f t="shared" si="22"/>
        <v>0</v>
      </c>
      <c r="S190" s="160">
        <v>0</v>
      </c>
      <c r="T190" s="161">
        <f t="shared" si="2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479</v>
      </c>
      <c r="AT190" s="162" t="s">
        <v>204</v>
      </c>
      <c r="AU190" s="162" t="s">
        <v>84</v>
      </c>
      <c r="AY190" s="17" t="s">
        <v>202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7" t="s">
        <v>84</v>
      </c>
      <c r="BK190" s="163">
        <f t="shared" si="29"/>
        <v>0</v>
      </c>
      <c r="BL190" s="17" t="s">
        <v>479</v>
      </c>
      <c r="BM190" s="162" t="s">
        <v>792</v>
      </c>
    </row>
    <row r="191" spans="1:65" s="2" customFormat="1" ht="14.45" customHeight="1">
      <c r="A191" s="32"/>
      <c r="B191" s="149"/>
      <c r="C191" s="150" t="s">
        <v>793</v>
      </c>
      <c r="D191" s="150" t="s">
        <v>204</v>
      </c>
      <c r="E191" s="151" t="s">
        <v>927</v>
      </c>
      <c r="F191" s="152" t="s">
        <v>802</v>
      </c>
      <c r="G191" s="153" t="s">
        <v>276</v>
      </c>
      <c r="H191" s="154">
        <v>1</v>
      </c>
      <c r="I191" s="155"/>
      <c r="J191" s="156">
        <f t="shared" si="20"/>
        <v>0</v>
      </c>
      <c r="K191" s="157"/>
      <c r="L191" s="33"/>
      <c r="M191" s="158" t="s">
        <v>1</v>
      </c>
      <c r="N191" s="159" t="s">
        <v>39</v>
      </c>
      <c r="O191" s="58"/>
      <c r="P191" s="160">
        <f t="shared" si="21"/>
        <v>0</v>
      </c>
      <c r="Q191" s="160">
        <v>0</v>
      </c>
      <c r="R191" s="160">
        <f t="shared" si="22"/>
        <v>0</v>
      </c>
      <c r="S191" s="160">
        <v>0</v>
      </c>
      <c r="T191" s="161">
        <f t="shared" si="2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479</v>
      </c>
      <c r="AT191" s="162" t="s">
        <v>204</v>
      </c>
      <c r="AU191" s="162" t="s">
        <v>84</v>
      </c>
      <c r="AY191" s="17" t="s">
        <v>202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7" t="s">
        <v>84</v>
      </c>
      <c r="BK191" s="163">
        <f t="shared" si="29"/>
        <v>0</v>
      </c>
      <c r="BL191" s="17" t="s">
        <v>479</v>
      </c>
      <c r="BM191" s="162" t="s">
        <v>796</v>
      </c>
    </row>
    <row r="192" spans="1:65" s="12" customFormat="1" ht="22.9" customHeight="1">
      <c r="B192" s="136"/>
      <c r="D192" s="137" t="s">
        <v>72</v>
      </c>
      <c r="E192" s="147" t="s">
        <v>540</v>
      </c>
      <c r="F192" s="147" t="s">
        <v>541</v>
      </c>
      <c r="I192" s="139"/>
      <c r="J192" s="148">
        <f>BK192</f>
        <v>0</v>
      </c>
      <c r="L192" s="136"/>
      <c r="M192" s="141"/>
      <c r="N192" s="142"/>
      <c r="O192" s="142"/>
      <c r="P192" s="143">
        <f>SUM(P193:P195)</f>
        <v>0</v>
      </c>
      <c r="Q192" s="142"/>
      <c r="R192" s="143">
        <f>SUM(R193:R195)</f>
        <v>0</v>
      </c>
      <c r="S192" s="142"/>
      <c r="T192" s="144">
        <f>SUM(T193:T195)</f>
        <v>0</v>
      </c>
      <c r="AR192" s="137" t="s">
        <v>216</v>
      </c>
      <c r="AT192" s="145" t="s">
        <v>72</v>
      </c>
      <c r="AU192" s="145" t="s">
        <v>80</v>
      </c>
      <c r="AY192" s="137" t="s">
        <v>202</v>
      </c>
      <c r="BK192" s="146">
        <f>SUM(BK193:BK195)</f>
        <v>0</v>
      </c>
    </row>
    <row r="193" spans="1:65" s="2" customFormat="1" ht="14.45" customHeight="1">
      <c r="A193" s="32"/>
      <c r="B193" s="149"/>
      <c r="C193" s="150" t="s">
        <v>469</v>
      </c>
      <c r="D193" s="150" t="s">
        <v>204</v>
      </c>
      <c r="E193" s="151" t="s">
        <v>928</v>
      </c>
      <c r="F193" s="152" t="s">
        <v>817</v>
      </c>
      <c r="G193" s="153" t="s">
        <v>276</v>
      </c>
      <c r="H193" s="154">
        <v>10</v>
      </c>
      <c r="I193" s="155"/>
      <c r="J193" s="156">
        <f>ROUND(I193*H193,2)</f>
        <v>0</v>
      </c>
      <c r="K193" s="157"/>
      <c r="L193" s="33"/>
      <c r="M193" s="158" t="s">
        <v>1</v>
      </c>
      <c r="N193" s="159" t="s">
        <v>39</v>
      </c>
      <c r="O193" s="58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479</v>
      </c>
      <c r="AT193" s="162" t="s">
        <v>204</v>
      </c>
      <c r="AU193" s="162" t="s">
        <v>84</v>
      </c>
      <c r="AY193" s="17" t="s">
        <v>202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7" t="s">
        <v>84</v>
      </c>
      <c r="BK193" s="163">
        <f>ROUND(I193*H193,2)</f>
        <v>0</v>
      </c>
      <c r="BL193" s="17" t="s">
        <v>479</v>
      </c>
      <c r="BM193" s="162" t="s">
        <v>799</v>
      </c>
    </row>
    <row r="194" spans="1:65" s="2" customFormat="1" ht="14.45" customHeight="1">
      <c r="A194" s="32"/>
      <c r="B194" s="149"/>
      <c r="C194" s="150" t="s">
        <v>800</v>
      </c>
      <c r="D194" s="150" t="s">
        <v>204</v>
      </c>
      <c r="E194" s="151" t="s">
        <v>997</v>
      </c>
      <c r="F194" s="152" t="s">
        <v>820</v>
      </c>
      <c r="G194" s="153" t="s">
        <v>276</v>
      </c>
      <c r="H194" s="154">
        <v>0.25</v>
      </c>
      <c r="I194" s="155"/>
      <c r="J194" s="156">
        <f>ROUND(I194*H194,2)</f>
        <v>0</v>
      </c>
      <c r="K194" s="157"/>
      <c r="L194" s="33"/>
      <c r="M194" s="158" t="s">
        <v>1</v>
      </c>
      <c r="N194" s="159" t="s">
        <v>39</v>
      </c>
      <c r="O194" s="58"/>
      <c r="P194" s="160">
        <f>O194*H194</f>
        <v>0</v>
      </c>
      <c r="Q194" s="160">
        <v>0</v>
      </c>
      <c r="R194" s="160">
        <f>Q194*H194</f>
        <v>0</v>
      </c>
      <c r="S194" s="160">
        <v>0</v>
      </c>
      <c r="T194" s="161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479</v>
      </c>
      <c r="AT194" s="162" t="s">
        <v>204</v>
      </c>
      <c r="AU194" s="162" t="s">
        <v>84</v>
      </c>
      <c r="AY194" s="17" t="s">
        <v>202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7" t="s">
        <v>84</v>
      </c>
      <c r="BK194" s="163">
        <f>ROUND(I194*H194,2)</f>
        <v>0</v>
      </c>
      <c r="BL194" s="17" t="s">
        <v>479</v>
      </c>
      <c r="BM194" s="162" t="s">
        <v>803</v>
      </c>
    </row>
    <row r="195" spans="1:65" s="2" customFormat="1" ht="14.45" customHeight="1">
      <c r="A195" s="32"/>
      <c r="B195" s="149"/>
      <c r="C195" s="150" t="s">
        <v>472</v>
      </c>
      <c r="D195" s="150" t="s">
        <v>204</v>
      </c>
      <c r="E195" s="151" t="s">
        <v>1030</v>
      </c>
      <c r="F195" s="152" t="s">
        <v>1031</v>
      </c>
      <c r="G195" s="153" t="s">
        <v>276</v>
      </c>
      <c r="H195" s="154">
        <v>0.25</v>
      </c>
      <c r="I195" s="155"/>
      <c r="J195" s="156">
        <f>ROUND(I195*H195,2)</f>
        <v>0</v>
      </c>
      <c r="K195" s="157"/>
      <c r="L195" s="33"/>
      <c r="M195" s="158" t="s">
        <v>1</v>
      </c>
      <c r="N195" s="159" t="s">
        <v>39</v>
      </c>
      <c r="O195" s="58"/>
      <c r="P195" s="160">
        <f>O195*H195</f>
        <v>0</v>
      </c>
      <c r="Q195" s="160">
        <v>0</v>
      </c>
      <c r="R195" s="160">
        <f>Q195*H195</f>
        <v>0</v>
      </c>
      <c r="S195" s="160">
        <v>0</v>
      </c>
      <c r="T195" s="16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479</v>
      </c>
      <c r="AT195" s="162" t="s">
        <v>204</v>
      </c>
      <c r="AU195" s="162" t="s">
        <v>84</v>
      </c>
      <c r="AY195" s="17" t="s">
        <v>202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84</v>
      </c>
      <c r="BK195" s="163">
        <f>ROUND(I195*H195,2)</f>
        <v>0</v>
      </c>
      <c r="BL195" s="17" t="s">
        <v>479</v>
      </c>
      <c r="BM195" s="162" t="s">
        <v>807</v>
      </c>
    </row>
    <row r="196" spans="1:65" s="12" customFormat="1" ht="22.9" customHeight="1">
      <c r="B196" s="136"/>
      <c r="D196" s="137" t="s">
        <v>72</v>
      </c>
      <c r="E196" s="147" t="s">
        <v>386</v>
      </c>
      <c r="F196" s="147" t="s">
        <v>387</v>
      </c>
      <c r="I196" s="139"/>
      <c r="J196" s="148">
        <f>BK196</f>
        <v>0</v>
      </c>
      <c r="L196" s="136"/>
      <c r="M196" s="141"/>
      <c r="N196" s="142"/>
      <c r="O196" s="142"/>
      <c r="P196" s="143">
        <f>P197</f>
        <v>0</v>
      </c>
      <c r="Q196" s="142"/>
      <c r="R196" s="143">
        <f>R197</f>
        <v>0</v>
      </c>
      <c r="S196" s="142"/>
      <c r="T196" s="144">
        <f>T197</f>
        <v>0</v>
      </c>
      <c r="AR196" s="137" t="s">
        <v>225</v>
      </c>
      <c r="AT196" s="145" t="s">
        <v>72</v>
      </c>
      <c r="AU196" s="145" t="s">
        <v>80</v>
      </c>
      <c r="AY196" s="137" t="s">
        <v>202</v>
      </c>
      <c r="BK196" s="146">
        <f>BK197</f>
        <v>0</v>
      </c>
    </row>
    <row r="197" spans="1:65" s="2" customFormat="1" ht="24.2" customHeight="1">
      <c r="A197" s="32"/>
      <c r="B197" s="149"/>
      <c r="C197" s="150" t="s">
        <v>808</v>
      </c>
      <c r="D197" s="150" t="s">
        <v>204</v>
      </c>
      <c r="E197" s="151" t="s">
        <v>825</v>
      </c>
      <c r="F197" s="152" t="s">
        <v>826</v>
      </c>
      <c r="G197" s="153" t="s">
        <v>276</v>
      </c>
      <c r="H197" s="154">
        <v>1</v>
      </c>
      <c r="I197" s="155"/>
      <c r="J197" s="156">
        <f>ROUND(I197*H197,2)</f>
        <v>0</v>
      </c>
      <c r="K197" s="157"/>
      <c r="L197" s="33"/>
      <c r="M197" s="192" t="s">
        <v>1</v>
      </c>
      <c r="N197" s="193" t="s">
        <v>39</v>
      </c>
      <c r="O197" s="194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208</v>
      </c>
      <c r="AT197" s="162" t="s">
        <v>204</v>
      </c>
      <c r="AU197" s="162" t="s">
        <v>84</v>
      </c>
      <c r="AY197" s="17" t="s">
        <v>202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7" t="s">
        <v>84</v>
      </c>
      <c r="BK197" s="163">
        <f>ROUND(I197*H197,2)</f>
        <v>0</v>
      </c>
      <c r="BL197" s="17" t="s">
        <v>208</v>
      </c>
      <c r="BM197" s="162" t="s">
        <v>811</v>
      </c>
    </row>
    <row r="198" spans="1:65" s="2" customFormat="1" ht="6.95" customHeight="1">
      <c r="A198" s="32"/>
      <c r="B198" s="47"/>
      <c r="C198" s="48"/>
      <c r="D198" s="48"/>
      <c r="E198" s="48"/>
      <c r="F198" s="48"/>
      <c r="G198" s="48"/>
      <c r="H198" s="48"/>
      <c r="I198" s="48"/>
      <c r="J198" s="48"/>
      <c r="K198" s="48"/>
      <c r="L198" s="33"/>
      <c r="M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</row>
  </sheetData>
  <autoFilter ref="C127:K197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90" workbookViewId="0">
      <selection activeCell="W150" sqref="W15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147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998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380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25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998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ZS - Zariadenie staveniska, ...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348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4.95" customHeight="1">
      <c r="B100" s="117"/>
      <c r="D100" s="118" t="s">
        <v>381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188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59" t="str">
        <f>E7</f>
        <v>Vodozádržné opatrenia v meste Nemšová - ZŠ Janka Palu 2</v>
      </c>
      <c r="F110" s="260"/>
      <c r="G110" s="260"/>
      <c r="H110" s="260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174</v>
      </c>
      <c r="L111" s="20"/>
    </row>
    <row r="112" spans="1:47" s="2" customFormat="1" ht="23.25" customHeight="1">
      <c r="A112" s="32"/>
      <c r="B112" s="33"/>
      <c r="C112" s="32"/>
      <c r="D112" s="32"/>
      <c r="E112" s="259" t="s">
        <v>998</v>
      </c>
      <c r="F112" s="261"/>
      <c r="G112" s="261"/>
      <c r="H112" s="261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342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1" t="str">
        <f>E11</f>
        <v>ZS - Zariadenie staveniska, ...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Mesto Nemšová</v>
      </c>
      <c r="G116" s="32"/>
      <c r="H116" s="32"/>
      <c r="I116" s="27" t="s">
        <v>21</v>
      </c>
      <c r="J116" s="55" t="str">
        <f>IF(J14="","",J14)</f>
        <v>1. 8. 2020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23</v>
      </c>
      <c r="D118" s="32"/>
      <c r="E118" s="32"/>
      <c r="F118" s="25" t="str">
        <f>E17</f>
        <v>Mesto Nemšová</v>
      </c>
      <c r="G118" s="32"/>
      <c r="H118" s="32"/>
      <c r="I118" s="27" t="s">
        <v>28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 t="str">
        <f>IF(E20="","",E20)</f>
        <v>Vyplň údaj</v>
      </c>
      <c r="G119" s="32"/>
      <c r="H119" s="32"/>
      <c r="I119" s="27" t="s">
        <v>31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189</v>
      </c>
      <c r="D121" s="128" t="s">
        <v>58</v>
      </c>
      <c r="E121" s="128" t="s">
        <v>54</v>
      </c>
      <c r="F121" s="128" t="s">
        <v>55</v>
      </c>
      <c r="G121" s="128" t="s">
        <v>190</v>
      </c>
      <c r="H121" s="128" t="s">
        <v>191</v>
      </c>
      <c r="I121" s="128" t="s">
        <v>192</v>
      </c>
      <c r="J121" s="129" t="s">
        <v>179</v>
      </c>
      <c r="K121" s="130" t="s">
        <v>193</v>
      </c>
      <c r="L121" s="131"/>
      <c r="M121" s="62" t="s">
        <v>1</v>
      </c>
      <c r="N121" s="63" t="s">
        <v>37</v>
      </c>
      <c r="O121" s="63" t="s">
        <v>194</v>
      </c>
      <c r="P121" s="63" t="s">
        <v>195</v>
      </c>
      <c r="Q121" s="63" t="s">
        <v>196</v>
      </c>
      <c r="R121" s="63" t="s">
        <v>197</v>
      </c>
      <c r="S121" s="63" t="s">
        <v>198</v>
      </c>
      <c r="T121" s="64" t="s">
        <v>199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180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181</v>
      </c>
      <c r="BK122" s="135">
        <f>BK123+BK125</f>
        <v>0</v>
      </c>
    </row>
    <row r="123" spans="1:65" s="12" customFormat="1" ht="25.9" customHeight="1">
      <c r="B123" s="136"/>
      <c r="D123" s="137" t="s">
        <v>72</v>
      </c>
      <c r="E123" s="138" t="s">
        <v>371</v>
      </c>
      <c r="F123" s="138" t="s">
        <v>372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208</v>
      </c>
      <c r="AT123" s="145" t="s">
        <v>72</v>
      </c>
      <c r="AU123" s="145" t="s">
        <v>73</v>
      </c>
      <c r="AY123" s="137" t="s">
        <v>202</v>
      </c>
      <c r="BK123" s="146">
        <f>BK124</f>
        <v>0</v>
      </c>
    </row>
    <row r="124" spans="1:65" s="2" customFormat="1" ht="37.9" customHeight="1">
      <c r="A124" s="32"/>
      <c r="B124" s="149"/>
      <c r="C124" s="150" t="s">
        <v>80</v>
      </c>
      <c r="D124" s="150" t="s">
        <v>204</v>
      </c>
      <c r="E124" s="151" t="s">
        <v>382</v>
      </c>
      <c r="F124" s="152" t="s">
        <v>383</v>
      </c>
      <c r="G124" s="153" t="s">
        <v>375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39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384</v>
      </c>
      <c r="AT124" s="162" t="s">
        <v>204</v>
      </c>
      <c r="AU124" s="162" t="s">
        <v>80</v>
      </c>
      <c r="AY124" s="17" t="s">
        <v>202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84</v>
      </c>
      <c r="BK124" s="163">
        <f>ROUND(I124*H124,2)</f>
        <v>0</v>
      </c>
      <c r="BL124" s="17" t="s">
        <v>384</v>
      </c>
      <c r="BM124" s="162" t="s">
        <v>385</v>
      </c>
    </row>
    <row r="125" spans="1:65" s="12" customFormat="1" ht="25.9" customHeight="1">
      <c r="B125" s="136"/>
      <c r="D125" s="137" t="s">
        <v>72</v>
      </c>
      <c r="E125" s="138" t="s">
        <v>386</v>
      </c>
      <c r="F125" s="138" t="s">
        <v>387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225</v>
      </c>
      <c r="AT125" s="145" t="s">
        <v>72</v>
      </c>
      <c r="AU125" s="145" t="s">
        <v>73</v>
      </c>
      <c r="AY125" s="137" t="s">
        <v>202</v>
      </c>
      <c r="BK125" s="146">
        <f>SUM(BK126:BK129)</f>
        <v>0</v>
      </c>
    </row>
    <row r="126" spans="1:65" s="2" customFormat="1" ht="14.45" customHeight="1">
      <c r="A126" s="32"/>
      <c r="B126" s="149"/>
      <c r="C126" s="150" t="s">
        <v>84</v>
      </c>
      <c r="D126" s="150" t="s">
        <v>204</v>
      </c>
      <c r="E126" s="151" t="s">
        <v>388</v>
      </c>
      <c r="F126" s="152" t="s">
        <v>389</v>
      </c>
      <c r="G126" s="153" t="s">
        <v>390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391</v>
      </c>
      <c r="AT126" s="162" t="s">
        <v>204</v>
      </c>
      <c r="AU126" s="162" t="s">
        <v>80</v>
      </c>
      <c r="AY126" s="17" t="s">
        <v>202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84</v>
      </c>
      <c r="BK126" s="163">
        <f>ROUND(I126*H126,2)</f>
        <v>0</v>
      </c>
      <c r="BL126" s="17" t="s">
        <v>391</v>
      </c>
      <c r="BM126" s="162" t="s">
        <v>392</v>
      </c>
    </row>
    <row r="127" spans="1:65" s="2" customFormat="1" ht="24.2" customHeight="1">
      <c r="A127" s="32"/>
      <c r="B127" s="149"/>
      <c r="C127" s="150" t="s">
        <v>216</v>
      </c>
      <c r="D127" s="150" t="s">
        <v>204</v>
      </c>
      <c r="E127" s="151" t="s">
        <v>393</v>
      </c>
      <c r="F127" s="152" t="s">
        <v>394</v>
      </c>
      <c r="G127" s="153" t="s">
        <v>390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391</v>
      </c>
      <c r="AT127" s="162" t="s">
        <v>204</v>
      </c>
      <c r="AU127" s="162" t="s">
        <v>80</v>
      </c>
      <c r="AY127" s="17" t="s">
        <v>202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84</v>
      </c>
      <c r="BK127" s="163">
        <f>ROUND(I127*H127,2)</f>
        <v>0</v>
      </c>
      <c r="BL127" s="17" t="s">
        <v>391</v>
      </c>
      <c r="BM127" s="162" t="s">
        <v>395</v>
      </c>
    </row>
    <row r="128" spans="1:65" s="2" customFormat="1" ht="37.9" customHeight="1">
      <c r="A128" s="32"/>
      <c r="B128" s="149"/>
      <c r="C128" s="150" t="s">
        <v>208</v>
      </c>
      <c r="D128" s="150" t="s">
        <v>204</v>
      </c>
      <c r="E128" s="151" t="s">
        <v>396</v>
      </c>
      <c r="F128" s="152" t="s">
        <v>397</v>
      </c>
      <c r="G128" s="153" t="s">
        <v>398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39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391</v>
      </c>
      <c r="AT128" s="162" t="s">
        <v>204</v>
      </c>
      <c r="AU128" s="162" t="s">
        <v>80</v>
      </c>
      <c r="AY128" s="17" t="s">
        <v>202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84</v>
      </c>
      <c r="BK128" s="163">
        <f>ROUND(I128*H128,2)</f>
        <v>0</v>
      </c>
      <c r="BL128" s="17" t="s">
        <v>391</v>
      </c>
      <c r="BM128" s="162" t="s">
        <v>399</v>
      </c>
    </row>
    <row r="129" spans="1:65" s="2" customFormat="1" ht="24.2" customHeight="1">
      <c r="A129" s="32"/>
      <c r="B129" s="149"/>
      <c r="C129" s="150" t="s">
        <v>225</v>
      </c>
      <c r="D129" s="150" t="s">
        <v>204</v>
      </c>
      <c r="E129" s="151" t="s">
        <v>400</v>
      </c>
      <c r="F129" s="152" t="s">
        <v>401</v>
      </c>
      <c r="G129" s="153" t="s">
        <v>390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39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391</v>
      </c>
      <c r="AT129" s="162" t="s">
        <v>204</v>
      </c>
      <c r="AU129" s="162" t="s">
        <v>80</v>
      </c>
      <c r="AY129" s="17" t="s">
        <v>202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84</v>
      </c>
      <c r="BK129" s="163">
        <f>ROUND(I129*H129,2)</f>
        <v>0</v>
      </c>
      <c r="BL129" s="17" t="s">
        <v>391</v>
      </c>
      <c r="BM129" s="162" t="s">
        <v>402</v>
      </c>
    </row>
    <row r="130" spans="1:65" s="2" customFormat="1" ht="6.95" customHeight="1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topLeftCell="A109" workbookViewId="0">
      <selection activeCell="W196" sqref="W19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153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1032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1033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176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29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ROUND(J123,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ROUND((SUM(BE123:BE140)),  2)</f>
        <v>0</v>
      </c>
      <c r="G35" s="32"/>
      <c r="H35" s="32"/>
      <c r="I35" s="105">
        <v>0.2</v>
      </c>
      <c r="J35" s="104">
        <f>ROUND(((SUM(BE123:BE140))*I35),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ROUND((SUM(BF123:BF140)),  2)</f>
        <v>0</v>
      </c>
      <c r="G36" s="32"/>
      <c r="H36" s="32"/>
      <c r="I36" s="105">
        <v>0.2</v>
      </c>
      <c r="J36" s="104">
        <f>ROUND(((SUM(BF123:BF140))*I36),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ROUND((SUM(BG123:BG140)),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ROUND((SUM(BH123:BH140)),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ROUND((SUM(BI123:BI140)),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1032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00 - Búracie práce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Pavol Pólya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J123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J124</f>
        <v>0</v>
      </c>
      <c r="L99" s="117"/>
    </row>
    <row r="100" spans="1:47" s="10" customFormat="1" ht="19.899999999999999" customHeight="1">
      <c r="B100" s="121"/>
      <c r="D100" s="122" t="s">
        <v>183</v>
      </c>
      <c r="E100" s="123"/>
      <c r="F100" s="123"/>
      <c r="G100" s="123"/>
      <c r="H100" s="123"/>
      <c r="I100" s="123"/>
      <c r="J100" s="124">
        <f>J125</f>
        <v>0</v>
      </c>
      <c r="L100" s="121"/>
    </row>
    <row r="101" spans="1:47" s="10" customFormat="1" ht="19.899999999999999" customHeight="1">
      <c r="B101" s="121"/>
      <c r="D101" s="122" t="s">
        <v>186</v>
      </c>
      <c r="E101" s="123"/>
      <c r="F101" s="123"/>
      <c r="G101" s="123"/>
      <c r="H101" s="123"/>
      <c r="I101" s="123"/>
      <c r="J101" s="124">
        <f>J133</f>
        <v>0</v>
      </c>
      <c r="L101" s="121"/>
    </row>
    <row r="102" spans="1:47" s="2" customFormat="1" ht="21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s="2" customFormat="1" ht="6.95" customHeight="1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47" s="2" customFormat="1" ht="6.95" customHeight="1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4.95" customHeight="1">
      <c r="A108" s="32"/>
      <c r="B108" s="33"/>
      <c r="C108" s="21" t="s">
        <v>188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2" customHeight="1">
      <c r="A110" s="32"/>
      <c r="B110" s="33"/>
      <c r="C110" s="27" t="s">
        <v>15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6.5" customHeight="1">
      <c r="A111" s="32"/>
      <c r="B111" s="33"/>
      <c r="C111" s="32"/>
      <c r="D111" s="32"/>
      <c r="E111" s="259" t="str">
        <f>E7</f>
        <v>Vodozádržné opatrenia v meste Nemšová - ZŠ Janka Palu 2</v>
      </c>
      <c r="F111" s="260"/>
      <c r="G111" s="260"/>
      <c r="H111" s="260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1" customFormat="1" ht="12" customHeight="1">
      <c r="B112" s="20"/>
      <c r="C112" s="27" t="s">
        <v>174</v>
      </c>
      <c r="L112" s="20"/>
    </row>
    <row r="113" spans="1:65" s="2" customFormat="1" ht="23.25" customHeight="1">
      <c r="A113" s="32"/>
      <c r="B113" s="33"/>
      <c r="C113" s="32"/>
      <c r="D113" s="32"/>
      <c r="E113" s="259" t="s">
        <v>1032</v>
      </c>
      <c r="F113" s="261"/>
      <c r="G113" s="261"/>
      <c r="H113" s="261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342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41" t="str">
        <f>E11</f>
        <v>00 - Búracie práce</v>
      </c>
      <c r="F115" s="261"/>
      <c r="G115" s="261"/>
      <c r="H115" s="261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19</v>
      </c>
      <c r="D117" s="32"/>
      <c r="E117" s="32"/>
      <c r="F117" s="25" t="str">
        <f>F14</f>
        <v>Mesto Nemšová</v>
      </c>
      <c r="G117" s="32"/>
      <c r="H117" s="32"/>
      <c r="I117" s="27" t="s">
        <v>21</v>
      </c>
      <c r="J117" s="55" t="str">
        <f>IF(J14="","",J14)</f>
        <v>1. 8. 2020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23</v>
      </c>
      <c r="D119" s="32"/>
      <c r="E119" s="32"/>
      <c r="F119" s="25" t="str">
        <f>E17</f>
        <v>Mesto Nemšová</v>
      </c>
      <c r="G119" s="32"/>
      <c r="H119" s="32"/>
      <c r="I119" s="27" t="s">
        <v>28</v>
      </c>
      <c r="J119" s="30" t="str">
        <f>E23</f>
        <v>Ing. Pavol Pólya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26</v>
      </c>
      <c r="D120" s="32"/>
      <c r="E120" s="32"/>
      <c r="F120" s="25" t="str">
        <f>IF(E20="","",E20)</f>
        <v>Vyplň údaj</v>
      </c>
      <c r="G120" s="32"/>
      <c r="H120" s="32"/>
      <c r="I120" s="27" t="s">
        <v>31</v>
      </c>
      <c r="J120" s="30" t="str">
        <f>E26</f>
        <v>Bc. Róbert Malec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189</v>
      </c>
      <c r="D122" s="128" t="s">
        <v>58</v>
      </c>
      <c r="E122" s="128" t="s">
        <v>54</v>
      </c>
      <c r="F122" s="128" t="s">
        <v>55</v>
      </c>
      <c r="G122" s="128" t="s">
        <v>190</v>
      </c>
      <c r="H122" s="128" t="s">
        <v>191</v>
      </c>
      <c r="I122" s="128" t="s">
        <v>192</v>
      </c>
      <c r="J122" s="129" t="s">
        <v>179</v>
      </c>
      <c r="K122" s="130" t="s">
        <v>193</v>
      </c>
      <c r="L122" s="131"/>
      <c r="M122" s="62" t="s">
        <v>1</v>
      </c>
      <c r="N122" s="63" t="s">
        <v>37</v>
      </c>
      <c r="O122" s="63" t="s">
        <v>194</v>
      </c>
      <c r="P122" s="63" t="s">
        <v>195</v>
      </c>
      <c r="Q122" s="63" t="s">
        <v>196</v>
      </c>
      <c r="R122" s="63" t="s">
        <v>197</v>
      </c>
      <c r="S122" s="63" t="s">
        <v>198</v>
      </c>
      <c r="T122" s="64" t="s">
        <v>199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180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</f>
        <v>0</v>
      </c>
      <c r="Q123" s="66"/>
      <c r="R123" s="133">
        <f>R124</f>
        <v>0</v>
      </c>
      <c r="S123" s="66"/>
      <c r="T123" s="134">
        <f>T124</f>
        <v>242.78989999999999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72</v>
      </c>
      <c r="AU123" s="17" t="s">
        <v>181</v>
      </c>
      <c r="BK123" s="135">
        <f>BK124</f>
        <v>0</v>
      </c>
    </row>
    <row r="124" spans="1:65" s="12" customFormat="1" ht="25.9" customHeight="1">
      <c r="B124" s="136"/>
      <c r="D124" s="137" t="s">
        <v>72</v>
      </c>
      <c r="E124" s="138" t="s">
        <v>200</v>
      </c>
      <c r="F124" s="138" t="s">
        <v>201</v>
      </c>
      <c r="I124" s="139"/>
      <c r="J124" s="140">
        <f>BK124</f>
        <v>0</v>
      </c>
      <c r="L124" s="136"/>
      <c r="M124" s="141"/>
      <c r="N124" s="142"/>
      <c r="O124" s="142"/>
      <c r="P124" s="143">
        <f>P125+P133</f>
        <v>0</v>
      </c>
      <c r="Q124" s="142"/>
      <c r="R124" s="143">
        <f>R125+R133</f>
        <v>0</v>
      </c>
      <c r="S124" s="142"/>
      <c r="T124" s="144">
        <f>T125+T133</f>
        <v>242.78989999999999</v>
      </c>
      <c r="AR124" s="137" t="s">
        <v>80</v>
      </c>
      <c r="AT124" s="145" t="s">
        <v>72</v>
      </c>
      <c r="AU124" s="145" t="s">
        <v>73</v>
      </c>
      <c r="AY124" s="137" t="s">
        <v>202</v>
      </c>
      <c r="BK124" s="146">
        <f>BK125+BK133</f>
        <v>0</v>
      </c>
    </row>
    <row r="125" spans="1:65" s="12" customFormat="1" ht="22.9" customHeight="1">
      <c r="B125" s="136"/>
      <c r="D125" s="137" t="s">
        <v>72</v>
      </c>
      <c r="E125" s="147" t="s">
        <v>80</v>
      </c>
      <c r="F125" s="147" t="s">
        <v>203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SUM(P126:P132)</f>
        <v>0</v>
      </c>
      <c r="Q125" s="142"/>
      <c r="R125" s="143">
        <f>SUM(R126:R132)</f>
        <v>0</v>
      </c>
      <c r="S125" s="142"/>
      <c r="T125" s="144">
        <f>SUM(T126:T132)</f>
        <v>242.78989999999999</v>
      </c>
      <c r="AR125" s="137" t="s">
        <v>80</v>
      </c>
      <c r="AT125" s="145" t="s">
        <v>72</v>
      </c>
      <c r="AU125" s="145" t="s">
        <v>80</v>
      </c>
      <c r="AY125" s="137" t="s">
        <v>202</v>
      </c>
      <c r="BK125" s="146">
        <f>SUM(BK126:BK132)</f>
        <v>0</v>
      </c>
    </row>
    <row r="126" spans="1:65" s="2" customFormat="1" ht="24.2" customHeight="1">
      <c r="A126" s="32"/>
      <c r="B126" s="149"/>
      <c r="C126" s="150" t="s">
        <v>80</v>
      </c>
      <c r="D126" s="150" t="s">
        <v>204</v>
      </c>
      <c r="E126" s="151" t="s">
        <v>205</v>
      </c>
      <c r="F126" s="152" t="s">
        <v>206</v>
      </c>
      <c r="G126" s="153" t="s">
        <v>207</v>
      </c>
      <c r="H126" s="154">
        <v>636.29999999999995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9.8000000000000004E-2</v>
      </c>
      <c r="T126" s="161">
        <f>S126*H126</f>
        <v>62.357399999999998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208</v>
      </c>
      <c r="AT126" s="162" t="s">
        <v>204</v>
      </c>
      <c r="AU126" s="162" t="s">
        <v>84</v>
      </c>
      <c r="AY126" s="17" t="s">
        <v>202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84</v>
      </c>
      <c r="BK126" s="163">
        <f>ROUND(I126*H126,2)</f>
        <v>0</v>
      </c>
      <c r="BL126" s="17" t="s">
        <v>208</v>
      </c>
      <c r="BM126" s="162" t="s">
        <v>1034</v>
      </c>
    </row>
    <row r="127" spans="1:65" s="13" customFormat="1" ht="11.25">
      <c r="B127" s="164"/>
      <c r="D127" s="165" t="s">
        <v>210</v>
      </c>
      <c r="E127" s="166" t="s">
        <v>1</v>
      </c>
      <c r="F127" s="167" t="s">
        <v>1035</v>
      </c>
      <c r="H127" s="168">
        <v>636.29999999999995</v>
      </c>
      <c r="I127" s="169"/>
      <c r="L127" s="164"/>
      <c r="M127" s="170"/>
      <c r="N127" s="171"/>
      <c r="O127" s="171"/>
      <c r="P127" s="171"/>
      <c r="Q127" s="171"/>
      <c r="R127" s="171"/>
      <c r="S127" s="171"/>
      <c r="T127" s="172"/>
      <c r="AT127" s="166" t="s">
        <v>210</v>
      </c>
      <c r="AU127" s="166" t="s">
        <v>84</v>
      </c>
      <c r="AV127" s="13" t="s">
        <v>84</v>
      </c>
      <c r="AW127" s="13" t="s">
        <v>30</v>
      </c>
      <c r="AX127" s="13" t="s">
        <v>73</v>
      </c>
      <c r="AY127" s="166" t="s">
        <v>202</v>
      </c>
    </row>
    <row r="128" spans="1:65" s="14" customFormat="1" ht="11.25">
      <c r="B128" s="173"/>
      <c r="D128" s="165" t="s">
        <v>210</v>
      </c>
      <c r="E128" s="174" t="s">
        <v>1</v>
      </c>
      <c r="F128" s="175" t="s">
        <v>212</v>
      </c>
      <c r="H128" s="176">
        <v>636.29999999999995</v>
      </c>
      <c r="I128" s="177"/>
      <c r="L128" s="173"/>
      <c r="M128" s="178"/>
      <c r="N128" s="179"/>
      <c r="O128" s="179"/>
      <c r="P128" s="179"/>
      <c r="Q128" s="179"/>
      <c r="R128" s="179"/>
      <c r="S128" s="179"/>
      <c r="T128" s="180"/>
      <c r="AT128" s="174" t="s">
        <v>210</v>
      </c>
      <c r="AU128" s="174" t="s">
        <v>84</v>
      </c>
      <c r="AV128" s="14" t="s">
        <v>208</v>
      </c>
      <c r="AW128" s="14" t="s">
        <v>30</v>
      </c>
      <c r="AX128" s="14" t="s">
        <v>80</v>
      </c>
      <c r="AY128" s="174" t="s">
        <v>202</v>
      </c>
    </row>
    <row r="129" spans="1:65" s="2" customFormat="1" ht="24.2" customHeight="1">
      <c r="A129" s="32"/>
      <c r="B129" s="149"/>
      <c r="C129" s="150" t="s">
        <v>84</v>
      </c>
      <c r="D129" s="150" t="s">
        <v>204</v>
      </c>
      <c r="E129" s="151" t="s">
        <v>213</v>
      </c>
      <c r="F129" s="152" t="s">
        <v>214</v>
      </c>
      <c r="G129" s="153" t="s">
        <v>207</v>
      </c>
      <c r="H129" s="154">
        <v>636.29999999999995</v>
      </c>
      <c r="I129" s="155"/>
      <c r="J129" s="156">
        <f>ROUND(I129*H129,2)</f>
        <v>0</v>
      </c>
      <c r="K129" s="157"/>
      <c r="L129" s="33"/>
      <c r="M129" s="158" t="s">
        <v>1</v>
      </c>
      <c r="N129" s="159" t="s">
        <v>39</v>
      </c>
      <c r="O129" s="58"/>
      <c r="P129" s="160">
        <f>O129*H129</f>
        <v>0</v>
      </c>
      <c r="Q129" s="160">
        <v>0</v>
      </c>
      <c r="R129" s="160">
        <f>Q129*H129</f>
        <v>0</v>
      </c>
      <c r="S129" s="160">
        <v>0.22500000000000001</v>
      </c>
      <c r="T129" s="161">
        <f>S129*H129</f>
        <v>143.16749999999999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208</v>
      </c>
      <c r="AT129" s="162" t="s">
        <v>204</v>
      </c>
      <c r="AU129" s="162" t="s">
        <v>84</v>
      </c>
      <c r="AY129" s="17" t="s">
        <v>202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84</v>
      </c>
      <c r="BK129" s="163">
        <f>ROUND(I129*H129,2)</f>
        <v>0</v>
      </c>
      <c r="BL129" s="17" t="s">
        <v>208</v>
      </c>
      <c r="BM129" s="162" t="s">
        <v>1036</v>
      </c>
    </row>
    <row r="130" spans="1:65" s="2" customFormat="1" ht="24.2" customHeight="1">
      <c r="A130" s="32"/>
      <c r="B130" s="149"/>
      <c r="C130" s="150" t="s">
        <v>216</v>
      </c>
      <c r="D130" s="150" t="s">
        <v>204</v>
      </c>
      <c r="E130" s="151" t="s">
        <v>1037</v>
      </c>
      <c r="F130" s="152" t="s">
        <v>1038</v>
      </c>
      <c r="G130" s="153" t="s">
        <v>300</v>
      </c>
      <c r="H130" s="154">
        <v>257</v>
      </c>
      <c r="I130" s="155"/>
      <c r="J130" s="156">
        <f>ROUND(I130*H130,2)</f>
        <v>0</v>
      </c>
      <c r="K130" s="157"/>
      <c r="L130" s="33"/>
      <c r="M130" s="158" t="s">
        <v>1</v>
      </c>
      <c r="N130" s="159" t="s">
        <v>39</v>
      </c>
      <c r="O130" s="58"/>
      <c r="P130" s="160">
        <f>O130*H130</f>
        <v>0</v>
      </c>
      <c r="Q130" s="160">
        <v>0</v>
      </c>
      <c r="R130" s="160">
        <f>Q130*H130</f>
        <v>0</v>
      </c>
      <c r="S130" s="160">
        <v>0.14499999999999999</v>
      </c>
      <c r="T130" s="161">
        <f>S130*H130</f>
        <v>37.265000000000001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208</v>
      </c>
      <c r="AT130" s="162" t="s">
        <v>204</v>
      </c>
      <c r="AU130" s="162" t="s">
        <v>84</v>
      </c>
      <c r="AY130" s="17" t="s">
        <v>202</v>
      </c>
      <c r="BE130" s="163">
        <f>IF(N130="základná",J130,0)</f>
        <v>0</v>
      </c>
      <c r="BF130" s="163">
        <f>IF(N130="znížená",J130,0)</f>
        <v>0</v>
      </c>
      <c r="BG130" s="163">
        <f>IF(N130="zákl. prenesená",J130,0)</f>
        <v>0</v>
      </c>
      <c r="BH130" s="163">
        <f>IF(N130="zníž. prenesená",J130,0)</f>
        <v>0</v>
      </c>
      <c r="BI130" s="163">
        <f>IF(N130="nulová",J130,0)</f>
        <v>0</v>
      </c>
      <c r="BJ130" s="17" t="s">
        <v>84</v>
      </c>
      <c r="BK130" s="163">
        <f>ROUND(I130*H130,2)</f>
        <v>0</v>
      </c>
      <c r="BL130" s="17" t="s">
        <v>208</v>
      </c>
      <c r="BM130" s="162" t="s">
        <v>1039</v>
      </c>
    </row>
    <row r="131" spans="1:65" s="13" customFormat="1" ht="11.25">
      <c r="B131" s="164"/>
      <c r="D131" s="165" t="s">
        <v>210</v>
      </c>
      <c r="E131" s="166" t="s">
        <v>1</v>
      </c>
      <c r="F131" s="167" t="s">
        <v>1040</v>
      </c>
      <c r="H131" s="168">
        <v>257</v>
      </c>
      <c r="I131" s="169"/>
      <c r="L131" s="164"/>
      <c r="M131" s="170"/>
      <c r="N131" s="171"/>
      <c r="O131" s="171"/>
      <c r="P131" s="171"/>
      <c r="Q131" s="171"/>
      <c r="R131" s="171"/>
      <c r="S131" s="171"/>
      <c r="T131" s="172"/>
      <c r="AT131" s="166" t="s">
        <v>210</v>
      </c>
      <c r="AU131" s="166" t="s">
        <v>84</v>
      </c>
      <c r="AV131" s="13" t="s">
        <v>84</v>
      </c>
      <c r="AW131" s="13" t="s">
        <v>30</v>
      </c>
      <c r="AX131" s="13" t="s">
        <v>73</v>
      </c>
      <c r="AY131" s="166" t="s">
        <v>202</v>
      </c>
    </row>
    <row r="132" spans="1:65" s="14" customFormat="1" ht="11.25">
      <c r="B132" s="173"/>
      <c r="D132" s="165" t="s">
        <v>210</v>
      </c>
      <c r="E132" s="174" t="s">
        <v>1</v>
      </c>
      <c r="F132" s="175" t="s">
        <v>212</v>
      </c>
      <c r="H132" s="176">
        <v>257</v>
      </c>
      <c r="I132" s="177"/>
      <c r="L132" s="173"/>
      <c r="M132" s="178"/>
      <c r="N132" s="179"/>
      <c r="O132" s="179"/>
      <c r="P132" s="179"/>
      <c r="Q132" s="179"/>
      <c r="R132" s="179"/>
      <c r="S132" s="179"/>
      <c r="T132" s="180"/>
      <c r="AT132" s="174" t="s">
        <v>210</v>
      </c>
      <c r="AU132" s="174" t="s">
        <v>84</v>
      </c>
      <c r="AV132" s="14" t="s">
        <v>208</v>
      </c>
      <c r="AW132" s="14" t="s">
        <v>30</v>
      </c>
      <c r="AX132" s="14" t="s">
        <v>80</v>
      </c>
      <c r="AY132" s="174" t="s">
        <v>202</v>
      </c>
    </row>
    <row r="133" spans="1:65" s="12" customFormat="1" ht="22.9" customHeight="1">
      <c r="B133" s="136"/>
      <c r="D133" s="137" t="s">
        <v>72</v>
      </c>
      <c r="E133" s="147" t="s">
        <v>243</v>
      </c>
      <c r="F133" s="147" t="s">
        <v>297</v>
      </c>
      <c r="I133" s="139"/>
      <c r="J133" s="148">
        <f>BK133</f>
        <v>0</v>
      </c>
      <c r="L133" s="136"/>
      <c r="M133" s="141"/>
      <c r="N133" s="142"/>
      <c r="O133" s="142"/>
      <c r="P133" s="143">
        <f>SUM(P134:P140)</f>
        <v>0</v>
      </c>
      <c r="Q133" s="142"/>
      <c r="R133" s="143">
        <f>SUM(R134:R140)</f>
        <v>0</v>
      </c>
      <c r="S133" s="142"/>
      <c r="T133" s="144">
        <f>SUM(T134:T140)</f>
        <v>0</v>
      </c>
      <c r="AR133" s="137" t="s">
        <v>80</v>
      </c>
      <c r="AT133" s="145" t="s">
        <v>72</v>
      </c>
      <c r="AU133" s="145" t="s">
        <v>80</v>
      </c>
      <c r="AY133" s="137" t="s">
        <v>202</v>
      </c>
      <c r="BK133" s="146">
        <f>SUM(BK134:BK140)</f>
        <v>0</v>
      </c>
    </row>
    <row r="134" spans="1:65" s="2" customFormat="1" ht="24.2" customHeight="1">
      <c r="A134" s="32"/>
      <c r="B134" s="149"/>
      <c r="C134" s="150" t="s">
        <v>208</v>
      </c>
      <c r="D134" s="150" t="s">
        <v>204</v>
      </c>
      <c r="E134" s="151" t="s">
        <v>312</v>
      </c>
      <c r="F134" s="152" t="s">
        <v>313</v>
      </c>
      <c r="G134" s="153" t="s">
        <v>255</v>
      </c>
      <c r="H134" s="154">
        <v>243.79</v>
      </c>
      <c r="I134" s="155"/>
      <c r="J134" s="156">
        <f>ROUND(I134*H134,2)</f>
        <v>0</v>
      </c>
      <c r="K134" s="157"/>
      <c r="L134" s="33"/>
      <c r="M134" s="158" t="s">
        <v>1</v>
      </c>
      <c r="N134" s="159" t="s">
        <v>39</v>
      </c>
      <c r="O134" s="58"/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7" t="s">
        <v>84</v>
      </c>
      <c r="BK134" s="163">
        <f>ROUND(I134*H134,2)</f>
        <v>0</v>
      </c>
      <c r="BL134" s="17" t="s">
        <v>208</v>
      </c>
      <c r="BM134" s="162" t="s">
        <v>1041</v>
      </c>
    </row>
    <row r="135" spans="1:65" s="2" customFormat="1" ht="14.45" customHeight="1">
      <c r="A135" s="32"/>
      <c r="B135" s="149"/>
      <c r="C135" s="150" t="s">
        <v>225</v>
      </c>
      <c r="D135" s="150" t="s">
        <v>204</v>
      </c>
      <c r="E135" s="151" t="s">
        <v>316</v>
      </c>
      <c r="F135" s="152" t="s">
        <v>317</v>
      </c>
      <c r="G135" s="153" t="s">
        <v>255</v>
      </c>
      <c r="H135" s="154">
        <v>243.79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39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84</v>
      </c>
      <c r="BK135" s="163">
        <f>ROUND(I135*H135,2)</f>
        <v>0</v>
      </c>
      <c r="BL135" s="17" t="s">
        <v>208</v>
      </c>
      <c r="BM135" s="162" t="s">
        <v>1042</v>
      </c>
    </row>
    <row r="136" spans="1:65" s="2" customFormat="1" ht="24.2" customHeight="1">
      <c r="A136" s="32"/>
      <c r="B136" s="149"/>
      <c r="C136" s="150" t="s">
        <v>230</v>
      </c>
      <c r="D136" s="150" t="s">
        <v>204</v>
      </c>
      <c r="E136" s="151" t="s">
        <v>320</v>
      </c>
      <c r="F136" s="152" t="s">
        <v>321</v>
      </c>
      <c r="G136" s="153" t="s">
        <v>255</v>
      </c>
      <c r="H136" s="154">
        <v>1706.53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208</v>
      </c>
      <c r="BM136" s="162" t="s">
        <v>1043</v>
      </c>
    </row>
    <row r="137" spans="1:65" s="13" customFormat="1" ht="11.25">
      <c r="B137" s="164"/>
      <c r="D137" s="165" t="s">
        <v>210</v>
      </c>
      <c r="F137" s="167" t="s">
        <v>1044</v>
      </c>
      <c r="H137" s="168">
        <v>1706.53</v>
      </c>
      <c r="I137" s="169"/>
      <c r="L137" s="164"/>
      <c r="M137" s="170"/>
      <c r="N137" s="171"/>
      <c r="O137" s="171"/>
      <c r="P137" s="171"/>
      <c r="Q137" s="171"/>
      <c r="R137" s="171"/>
      <c r="S137" s="171"/>
      <c r="T137" s="172"/>
      <c r="AT137" s="166" t="s">
        <v>210</v>
      </c>
      <c r="AU137" s="166" t="s">
        <v>84</v>
      </c>
      <c r="AV137" s="13" t="s">
        <v>84</v>
      </c>
      <c r="AW137" s="13" t="s">
        <v>3</v>
      </c>
      <c r="AX137" s="13" t="s">
        <v>80</v>
      </c>
      <c r="AY137" s="166" t="s">
        <v>202</v>
      </c>
    </row>
    <row r="138" spans="1:65" s="2" customFormat="1" ht="24.2" customHeight="1">
      <c r="A138" s="32"/>
      <c r="B138" s="149"/>
      <c r="C138" s="150" t="s">
        <v>235</v>
      </c>
      <c r="D138" s="150" t="s">
        <v>204</v>
      </c>
      <c r="E138" s="151" t="s">
        <v>325</v>
      </c>
      <c r="F138" s="152" t="s">
        <v>326</v>
      </c>
      <c r="G138" s="153" t="s">
        <v>255</v>
      </c>
      <c r="H138" s="154">
        <v>180.43299999999999</v>
      </c>
      <c r="I138" s="155"/>
      <c r="J138" s="156">
        <f>ROUND(I138*H138,2)</f>
        <v>0</v>
      </c>
      <c r="K138" s="157"/>
      <c r="L138" s="33"/>
      <c r="M138" s="158" t="s">
        <v>1</v>
      </c>
      <c r="N138" s="159" t="s">
        <v>39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7" t="s">
        <v>84</v>
      </c>
      <c r="BK138" s="163">
        <f>ROUND(I138*H138,2)</f>
        <v>0</v>
      </c>
      <c r="BL138" s="17" t="s">
        <v>208</v>
      </c>
      <c r="BM138" s="162" t="s">
        <v>1045</v>
      </c>
    </row>
    <row r="139" spans="1:65" s="2" customFormat="1" ht="24.2" customHeight="1">
      <c r="A139" s="32"/>
      <c r="B139" s="149"/>
      <c r="C139" s="150" t="s">
        <v>239</v>
      </c>
      <c r="D139" s="150" t="s">
        <v>204</v>
      </c>
      <c r="E139" s="151" t="s">
        <v>329</v>
      </c>
      <c r="F139" s="152" t="s">
        <v>330</v>
      </c>
      <c r="G139" s="153" t="s">
        <v>255</v>
      </c>
      <c r="H139" s="154">
        <v>62.356999999999999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39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84</v>
      </c>
      <c r="BK139" s="163">
        <f>ROUND(I139*H139,2)</f>
        <v>0</v>
      </c>
      <c r="BL139" s="17" t="s">
        <v>208</v>
      </c>
      <c r="BM139" s="162" t="s">
        <v>1046</v>
      </c>
    </row>
    <row r="140" spans="1:65" s="2" customFormat="1" ht="24.2" customHeight="1">
      <c r="A140" s="32"/>
      <c r="B140" s="149"/>
      <c r="C140" s="150" t="s">
        <v>243</v>
      </c>
      <c r="D140" s="150" t="s">
        <v>204</v>
      </c>
      <c r="E140" s="151" t="s">
        <v>333</v>
      </c>
      <c r="F140" s="152" t="s">
        <v>334</v>
      </c>
      <c r="G140" s="153" t="s">
        <v>255</v>
      </c>
      <c r="H140" s="154">
        <v>1</v>
      </c>
      <c r="I140" s="155"/>
      <c r="J140" s="156">
        <f>ROUND(I140*H140,2)</f>
        <v>0</v>
      </c>
      <c r="K140" s="157"/>
      <c r="L140" s="33"/>
      <c r="M140" s="192" t="s">
        <v>1</v>
      </c>
      <c r="N140" s="193" t="s">
        <v>39</v>
      </c>
      <c r="O140" s="194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84</v>
      </c>
      <c r="BK140" s="163">
        <f>ROUND(I140*H140,2)</f>
        <v>0</v>
      </c>
      <c r="BL140" s="17" t="s">
        <v>208</v>
      </c>
      <c r="BM140" s="162" t="s">
        <v>1047</v>
      </c>
    </row>
    <row r="141" spans="1:65" s="2" customFormat="1" ht="6.95" customHeight="1">
      <c r="A141" s="32"/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3"/>
      <c r="M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</sheetData>
  <autoFilter ref="C122:K140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2"/>
  <sheetViews>
    <sheetView showGridLines="0" topLeftCell="A139" workbookViewId="0">
      <selection activeCell="X161" sqref="X16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156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1032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1048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1049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1049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ROUND((SUM(BE122:BE161)),  2)</f>
        <v>0</v>
      </c>
      <c r="G35" s="32"/>
      <c r="H35" s="32"/>
      <c r="I35" s="105">
        <v>0.2</v>
      </c>
      <c r="J35" s="104">
        <f>ROUND(((SUM(BE122:BE161))*I35),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ROUND((SUM(BF122:BF161)),  2)</f>
        <v>0</v>
      </c>
      <c r="G36" s="32"/>
      <c r="H36" s="32"/>
      <c r="I36" s="105">
        <v>0.2</v>
      </c>
      <c r="J36" s="104">
        <f>ROUND(((SUM(BF122:BF161))*I36),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ROUND((SUM(BG122:BG161)),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ROUND((SUM(BH122:BH161)),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ROUND((SUM(BI122:BI161)),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1032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01 - Výkaz výmer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Katarína Gloneková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Ing. Katarína Gloneková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1050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4.95" customHeight="1">
      <c r="B100" s="117"/>
      <c r="D100" s="118" t="s">
        <v>1051</v>
      </c>
      <c r="E100" s="119"/>
      <c r="F100" s="119"/>
      <c r="G100" s="119"/>
      <c r="H100" s="119"/>
      <c r="I100" s="119"/>
      <c r="J100" s="120">
        <f>J144</f>
        <v>0</v>
      </c>
      <c r="L100" s="117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188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59" t="str">
        <f>E7</f>
        <v>Vodozádržné opatrenia v meste Nemšová - ZŠ Janka Palu 2</v>
      </c>
      <c r="F110" s="260"/>
      <c r="G110" s="260"/>
      <c r="H110" s="260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174</v>
      </c>
      <c r="L111" s="20"/>
    </row>
    <row r="112" spans="1:47" s="2" customFormat="1" ht="23.25" customHeight="1">
      <c r="A112" s="32"/>
      <c r="B112" s="33"/>
      <c r="C112" s="32"/>
      <c r="D112" s="32"/>
      <c r="E112" s="259" t="s">
        <v>1032</v>
      </c>
      <c r="F112" s="261"/>
      <c r="G112" s="261"/>
      <c r="H112" s="261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342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1" t="str">
        <f>E11</f>
        <v>01 - Výkaz výmer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Mesto Nemšová</v>
      </c>
      <c r="G116" s="32"/>
      <c r="H116" s="32"/>
      <c r="I116" s="27" t="s">
        <v>21</v>
      </c>
      <c r="J116" s="55" t="str">
        <f>IF(J14="","",J14)</f>
        <v>1. 8. 2020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25.7" customHeight="1">
      <c r="A118" s="32"/>
      <c r="B118" s="33"/>
      <c r="C118" s="27" t="s">
        <v>23</v>
      </c>
      <c r="D118" s="32"/>
      <c r="E118" s="32"/>
      <c r="F118" s="25" t="str">
        <f>E17</f>
        <v>Mesto Nemšová</v>
      </c>
      <c r="G118" s="32"/>
      <c r="H118" s="32"/>
      <c r="I118" s="27" t="s">
        <v>28</v>
      </c>
      <c r="J118" s="30" t="str">
        <f>E23</f>
        <v>Ing. Katarína Gloneková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" customHeight="1">
      <c r="A119" s="32"/>
      <c r="B119" s="33"/>
      <c r="C119" s="27" t="s">
        <v>26</v>
      </c>
      <c r="D119" s="32"/>
      <c r="E119" s="32"/>
      <c r="F119" s="25" t="str">
        <f>IF(E20="","",E20)</f>
        <v>Vyplň údaj</v>
      </c>
      <c r="G119" s="32"/>
      <c r="H119" s="32"/>
      <c r="I119" s="27" t="s">
        <v>31</v>
      </c>
      <c r="J119" s="30" t="str">
        <f>E26</f>
        <v>Ing. Katarína Gloneková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189</v>
      </c>
      <c r="D121" s="128" t="s">
        <v>58</v>
      </c>
      <c r="E121" s="128" t="s">
        <v>54</v>
      </c>
      <c r="F121" s="128" t="s">
        <v>55</v>
      </c>
      <c r="G121" s="128" t="s">
        <v>190</v>
      </c>
      <c r="H121" s="128" t="s">
        <v>191</v>
      </c>
      <c r="I121" s="128" t="s">
        <v>192</v>
      </c>
      <c r="J121" s="129" t="s">
        <v>179</v>
      </c>
      <c r="K121" s="130" t="s">
        <v>193</v>
      </c>
      <c r="L121" s="131"/>
      <c r="M121" s="62" t="s">
        <v>1</v>
      </c>
      <c r="N121" s="63" t="s">
        <v>37</v>
      </c>
      <c r="O121" s="63" t="s">
        <v>194</v>
      </c>
      <c r="P121" s="63" t="s">
        <v>195</v>
      </c>
      <c r="Q121" s="63" t="s">
        <v>196</v>
      </c>
      <c r="R121" s="63" t="s">
        <v>197</v>
      </c>
      <c r="S121" s="63" t="s">
        <v>198</v>
      </c>
      <c r="T121" s="64" t="s">
        <v>199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180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P123+P144</f>
        <v>0</v>
      </c>
      <c r="Q122" s="66"/>
      <c r="R122" s="133">
        <f>R123+R144</f>
        <v>0</v>
      </c>
      <c r="S122" s="66"/>
      <c r="T122" s="134">
        <f>T123+T144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181</v>
      </c>
      <c r="BK122" s="135">
        <f>BK123+BK144</f>
        <v>0</v>
      </c>
    </row>
    <row r="123" spans="1:65" s="12" customFormat="1" ht="25.9" customHeight="1">
      <c r="B123" s="136"/>
      <c r="D123" s="137" t="s">
        <v>72</v>
      </c>
      <c r="E123" s="138" t="s">
        <v>1052</v>
      </c>
      <c r="F123" s="138" t="s">
        <v>1053</v>
      </c>
      <c r="I123" s="139"/>
      <c r="J123" s="140">
        <f>BK123</f>
        <v>0</v>
      </c>
      <c r="L123" s="136"/>
      <c r="M123" s="141"/>
      <c r="N123" s="142"/>
      <c r="O123" s="142"/>
      <c r="P123" s="143">
        <f>SUM(P124:P143)</f>
        <v>0</v>
      </c>
      <c r="Q123" s="142"/>
      <c r="R123" s="143">
        <f>SUM(R124:R143)</f>
        <v>0</v>
      </c>
      <c r="S123" s="142"/>
      <c r="T123" s="144">
        <f>SUM(T124:T143)</f>
        <v>0</v>
      </c>
      <c r="AR123" s="137" t="s">
        <v>80</v>
      </c>
      <c r="AT123" s="145" t="s">
        <v>72</v>
      </c>
      <c r="AU123" s="145" t="s">
        <v>73</v>
      </c>
      <c r="AY123" s="137" t="s">
        <v>202</v>
      </c>
      <c r="BK123" s="146">
        <f>SUM(BK124:BK143)</f>
        <v>0</v>
      </c>
    </row>
    <row r="124" spans="1:65" s="2" customFormat="1" ht="49.15" customHeight="1">
      <c r="A124" s="32"/>
      <c r="B124" s="149"/>
      <c r="C124" s="150" t="s">
        <v>80</v>
      </c>
      <c r="D124" s="150" t="s">
        <v>204</v>
      </c>
      <c r="E124" s="151" t="s">
        <v>1054</v>
      </c>
      <c r="F124" s="152" t="s">
        <v>1055</v>
      </c>
      <c r="G124" s="153" t="s">
        <v>207</v>
      </c>
      <c r="H124" s="154">
        <v>79</v>
      </c>
      <c r="I124" s="155"/>
      <c r="J124" s="156">
        <f t="shared" ref="J124:J143" si="0">ROUND(I124*H124,2)</f>
        <v>0</v>
      </c>
      <c r="K124" s="157"/>
      <c r="L124" s="33"/>
      <c r="M124" s="158" t="s">
        <v>1</v>
      </c>
      <c r="N124" s="159" t="s">
        <v>39</v>
      </c>
      <c r="O124" s="58"/>
      <c r="P124" s="160">
        <f t="shared" ref="P124:P143" si="1">O124*H124</f>
        <v>0</v>
      </c>
      <c r="Q124" s="160">
        <v>0</v>
      </c>
      <c r="R124" s="160">
        <f t="shared" ref="R124:R143" si="2">Q124*H124</f>
        <v>0</v>
      </c>
      <c r="S124" s="160">
        <v>0</v>
      </c>
      <c r="T124" s="161">
        <f t="shared" ref="T124:T143" si="3"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208</v>
      </c>
      <c r="AT124" s="162" t="s">
        <v>204</v>
      </c>
      <c r="AU124" s="162" t="s">
        <v>80</v>
      </c>
      <c r="AY124" s="17" t="s">
        <v>202</v>
      </c>
      <c r="BE124" s="163">
        <f t="shared" ref="BE124:BE143" si="4">IF(N124="základná",J124,0)</f>
        <v>0</v>
      </c>
      <c r="BF124" s="163">
        <f t="shared" ref="BF124:BF143" si="5">IF(N124="znížená",J124,0)</f>
        <v>0</v>
      </c>
      <c r="BG124" s="163">
        <f t="shared" ref="BG124:BG143" si="6">IF(N124="zákl. prenesená",J124,0)</f>
        <v>0</v>
      </c>
      <c r="BH124" s="163">
        <f t="shared" ref="BH124:BH143" si="7">IF(N124="zníž. prenesená",J124,0)</f>
        <v>0</v>
      </c>
      <c r="BI124" s="163">
        <f t="shared" ref="BI124:BI143" si="8">IF(N124="nulová",J124,0)</f>
        <v>0</v>
      </c>
      <c r="BJ124" s="17" t="s">
        <v>84</v>
      </c>
      <c r="BK124" s="163">
        <f t="shared" ref="BK124:BK143" si="9">ROUND(I124*H124,2)</f>
        <v>0</v>
      </c>
      <c r="BL124" s="17" t="s">
        <v>208</v>
      </c>
      <c r="BM124" s="162" t="s">
        <v>84</v>
      </c>
    </row>
    <row r="125" spans="1:65" s="2" customFormat="1" ht="24.2" customHeight="1">
      <c r="A125" s="32"/>
      <c r="B125" s="149"/>
      <c r="C125" s="150" t="s">
        <v>84</v>
      </c>
      <c r="D125" s="150" t="s">
        <v>204</v>
      </c>
      <c r="E125" s="151" t="s">
        <v>1056</v>
      </c>
      <c r="F125" s="152" t="s">
        <v>1057</v>
      </c>
      <c r="G125" s="153" t="s">
        <v>1058</v>
      </c>
      <c r="H125" s="154">
        <v>8.0000000000000002E-3</v>
      </c>
      <c r="I125" s="155"/>
      <c r="J125" s="156">
        <f t="shared" si="0"/>
        <v>0</v>
      </c>
      <c r="K125" s="157"/>
      <c r="L125" s="33"/>
      <c r="M125" s="158" t="s">
        <v>1</v>
      </c>
      <c r="N125" s="159" t="s">
        <v>39</v>
      </c>
      <c r="O125" s="58"/>
      <c r="P125" s="160">
        <f t="shared" si="1"/>
        <v>0</v>
      </c>
      <c r="Q125" s="160">
        <v>0</v>
      </c>
      <c r="R125" s="160">
        <f t="shared" si="2"/>
        <v>0</v>
      </c>
      <c r="S125" s="160">
        <v>0</v>
      </c>
      <c r="T125" s="161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2" t="s">
        <v>208</v>
      </c>
      <c r="AT125" s="162" t="s">
        <v>204</v>
      </c>
      <c r="AU125" s="162" t="s">
        <v>80</v>
      </c>
      <c r="AY125" s="17" t="s">
        <v>202</v>
      </c>
      <c r="BE125" s="163">
        <f t="shared" si="4"/>
        <v>0</v>
      </c>
      <c r="BF125" s="163">
        <f t="shared" si="5"/>
        <v>0</v>
      </c>
      <c r="BG125" s="163">
        <f t="shared" si="6"/>
        <v>0</v>
      </c>
      <c r="BH125" s="163">
        <f t="shared" si="7"/>
        <v>0</v>
      </c>
      <c r="BI125" s="163">
        <f t="shared" si="8"/>
        <v>0</v>
      </c>
      <c r="BJ125" s="17" t="s">
        <v>84</v>
      </c>
      <c r="BK125" s="163">
        <f t="shared" si="9"/>
        <v>0</v>
      </c>
      <c r="BL125" s="17" t="s">
        <v>208</v>
      </c>
      <c r="BM125" s="162" t="s">
        <v>208</v>
      </c>
    </row>
    <row r="126" spans="1:65" s="2" customFormat="1" ht="24.2" customHeight="1">
      <c r="A126" s="32"/>
      <c r="B126" s="149"/>
      <c r="C126" s="150" t="s">
        <v>216</v>
      </c>
      <c r="D126" s="150" t="s">
        <v>204</v>
      </c>
      <c r="E126" s="151" t="s">
        <v>1059</v>
      </c>
      <c r="F126" s="152" t="s">
        <v>1060</v>
      </c>
      <c r="G126" s="153" t="s">
        <v>1058</v>
      </c>
      <c r="H126" s="154">
        <v>8.0000000000000002E-3</v>
      </c>
      <c r="I126" s="155"/>
      <c r="J126" s="156">
        <f t="shared" si="0"/>
        <v>0</v>
      </c>
      <c r="K126" s="157"/>
      <c r="L126" s="33"/>
      <c r="M126" s="158" t="s">
        <v>1</v>
      </c>
      <c r="N126" s="159" t="s">
        <v>39</v>
      </c>
      <c r="O126" s="58"/>
      <c r="P126" s="160">
        <f t="shared" si="1"/>
        <v>0</v>
      </c>
      <c r="Q126" s="160">
        <v>0</v>
      </c>
      <c r="R126" s="160">
        <f t="shared" si="2"/>
        <v>0</v>
      </c>
      <c r="S126" s="160">
        <v>0</v>
      </c>
      <c r="T126" s="161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208</v>
      </c>
      <c r="AT126" s="162" t="s">
        <v>204</v>
      </c>
      <c r="AU126" s="162" t="s">
        <v>80</v>
      </c>
      <c r="AY126" s="17" t="s">
        <v>202</v>
      </c>
      <c r="BE126" s="163">
        <f t="shared" si="4"/>
        <v>0</v>
      </c>
      <c r="BF126" s="163">
        <f t="shared" si="5"/>
        <v>0</v>
      </c>
      <c r="BG126" s="163">
        <f t="shared" si="6"/>
        <v>0</v>
      </c>
      <c r="BH126" s="163">
        <f t="shared" si="7"/>
        <v>0</v>
      </c>
      <c r="BI126" s="163">
        <f t="shared" si="8"/>
        <v>0</v>
      </c>
      <c r="BJ126" s="17" t="s">
        <v>84</v>
      </c>
      <c r="BK126" s="163">
        <f t="shared" si="9"/>
        <v>0</v>
      </c>
      <c r="BL126" s="17" t="s">
        <v>208</v>
      </c>
      <c r="BM126" s="162" t="s">
        <v>230</v>
      </c>
    </row>
    <row r="127" spans="1:65" s="2" customFormat="1" ht="49.15" customHeight="1">
      <c r="A127" s="32"/>
      <c r="B127" s="149"/>
      <c r="C127" s="150" t="s">
        <v>208</v>
      </c>
      <c r="D127" s="150" t="s">
        <v>204</v>
      </c>
      <c r="E127" s="151" t="s">
        <v>1061</v>
      </c>
      <c r="F127" s="152" t="s">
        <v>1062</v>
      </c>
      <c r="G127" s="153" t="s">
        <v>1058</v>
      </c>
      <c r="H127" s="154">
        <v>8.0000000000000002E-3</v>
      </c>
      <c r="I127" s="155"/>
      <c r="J127" s="156">
        <f t="shared" si="0"/>
        <v>0</v>
      </c>
      <c r="K127" s="157"/>
      <c r="L127" s="33"/>
      <c r="M127" s="158" t="s">
        <v>1</v>
      </c>
      <c r="N127" s="159" t="s">
        <v>39</v>
      </c>
      <c r="O127" s="58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208</v>
      </c>
      <c r="AT127" s="162" t="s">
        <v>204</v>
      </c>
      <c r="AU127" s="162" t="s">
        <v>80</v>
      </c>
      <c r="AY127" s="17" t="s">
        <v>202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7" t="s">
        <v>84</v>
      </c>
      <c r="BK127" s="163">
        <f t="shared" si="9"/>
        <v>0</v>
      </c>
      <c r="BL127" s="17" t="s">
        <v>208</v>
      </c>
      <c r="BM127" s="162" t="s">
        <v>239</v>
      </c>
    </row>
    <row r="128" spans="1:65" s="2" customFormat="1" ht="24.2" customHeight="1">
      <c r="A128" s="32"/>
      <c r="B128" s="149"/>
      <c r="C128" s="150" t="s">
        <v>225</v>
      </c>
      <c r="D128" s="150" t="s">
        <v>204</v>
      </c>
      <c r="E128" s="151" t="s">
        <v>1063</v>
      </c>
      <c r="F128" s="152" t="s">
        <v>1064</v>
      </c>
      <c r="G128" s="153" t="s">
        <v>207</v>
      </c>
      <c r="H128" s="154">
        <v>79</v>
      </c>
      <c r="I128" s="155"/>
      <c r="J128" s="156">
        <f t="shared" si="0"/>
        <v>0</v>
      </c>
      <c r="K128" s="157"/>
      <c r="L128" s="33"/>
      <c r="M128" s="158" t="s">
        <v>1</v>
      </c>
      <c r="N128" s="159" t="s">
        <v>39</v>
      </c>
      <c r="O128" s="58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208</v>
      </c>
      <c r="AT128" s="162" t="s">
        <v>204</v>
      </c>
      <c r="AU128" s="162" t="s">
        <v>80</v>
      </c>
      <c r="AY128" s="17" t="s">
        <v>202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7" t="s">
        <v>84</v>
      </c>
      <c r="BK128" s="163">
        <f t="shared" si="9"/>
        <v>0</v>
      </c>
      <c r="BL128" s="17" t="s">
        <v>208</v>
      </c>
      <c r="BM128" s="162" t="s">
        <v>248</v>
      </c>
    </row>
    <row r="129" spans="1:65" s="2" customFormat="1" ht="24.2" customHeight="1">
      <c r="A129" s="32"/>
      <c r="B129" s="149"/>
      <c r="C129" s="150" t="s">
        <v>230</v>
      </c>
      <c r="D129" s="150" t="s">
        <v>204</v>
      </c>
      <c r="E129" s="151" t="s">
        <v>1065</v>
      </c>
      <c r="F129" s="152" t="s">
        <v>1066</v>
      </c>
      <c r="G129" s="153" t="s">
        <v>207</v>
      </c>
      <c r="H129" s="154">
        <v>79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39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208</v>
      </c>
      <c r="AT129" s="162" t="s">
        <v>204</v>
      </c>
      <c r="AU129" s="162" t="s">
        <v>80</v>
      </c>
      <c r="AY129" s="17" t="s">
        <v>202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84</v>
      </c>
      <c r="BK129" s="163">
        <f t="shared" si="9"/>
        <v>0</v>
      </c>
      <c r="BL129" s="17" t="s">
        <v>208</v>
      </c>
      <c r="BM129" s="162" t="s">
        <v>258</v>
      </c>
    </row>
    <row r="130" spans="1:65" s="2" customFormat="1" ht="24.2" customHeight="1">
      <c r="A130" s="32"/>
      <c r="B130" s="149"/>
      <c r="C130" s="150" t="s">
        <v>235</v>
      </c>
      <c r="D130" s="150" t="s">
        <v>204</v>
      </c>
      <c r="E130" s="151" t="s">
        <v>1067</v>
      </c>
      <c r="F130" s="152" t="s">
        <v>1068</v>
      </c>
      <c r="G130" s="153" t="s">
        <v>207</v>
      </c>
      <c r="H130" s="154">
        <v>79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39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208</v>
      </c>
      <c r="AT130" s="162" t="s">
        <v>204</v>
      </c>
      <c r="AU130" s="162" t="s">
        <v>80</v>
      </c>
      <c r="AY130" s="17" t="s">
        <v>202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208</v>
      </c>
      <c r="BM130" s="162" t="s">
        <v>268</v>
      </c>
    </row>
    <row r="131" spans="1:65" s="2" customFormat="1" ht="24.2" customHeight="1">
      <c r="A131" s="32"/>
      <c r="B131" s="149"/>
      <c r="C131" s="150" t="s">
        <v>239</v>
      </c>
      <c r="D131" s="150" t="s">
        <v>204</v>
      </c>
      <c r="E131" s="151" t="s">
        <v>1069</v>
      </c>
      <c r="F131" s="152" t="s">
        <v>1070</v>
      </c>
      <c r="G131" s="153" t="s">
        <v>207</v>
      </c>
      <c r="H131" s="154">
        <v>79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80</v>
      </c>
      <c r="AY131" s="17" t="s">
        <v>202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208</v>
      </c>
      <c r="BM131" s="162" t="s">
        <v>279</v>
      </c>
    </row>
    <row r="132" spans="1:65" s="2" customFormat="1" ht="24.2" customHeight="1">
      <c r="A132" s="32"/>
      <c r="B132" s="149"/>
      <c r="C132" s="181" t="s">
        <v>243</v>
      </c>
      <c r="D132" s="181" t="s">
        <v>273</v>
      </c>
      <c r="E132" s="182" t="s">
        <v>1071</v>
      </c>
      <c r="F132" s="183" t="s">
        <v>1072</v>
      </c>
      <c r="G132" s="184" t="s">
        <v>602</v>
      </c>
      <c r="H132" s="185">
        <v>0.2</v>
      </c>
      <c r="I132" s="186"/>
      <c r="J132" s="187">
        <f t="shared" si="0"/>
        <v>0</v>
      </c>
      <c r="K132" s="188"/>
      <c r="L132" s="189"/>
      <c r="M132" s="190" t="s">
        <v>1</v>
      </c>
      <c r="N132" s="191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239</v>
      </c>
      <c r="AT132" s="162" t="s">
        <v>273</v>
      </c>
      <c r="AU132" s="162" t="s">
        <v>80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287</v>
      </c>
    </row>
    <row r="133" spans="1:65" s="2" customFormat="1" ht="24.2" customHeight="1">
      <c r="A133" s="32"/>
      <c r="B133" s="149"/>
      <c r="C133" s="181" t="s">
        <v>248</v>
      </c>
      <c r="D133" s="181" t="s">
        <v>273</v>
      </c>
      <c r="E133" s="182" t="s">
        <v>1073</v>
      </c>
      <c r="F133" s="183" t="s">
        <v>1074</v>
      </c>
      <c r="G133" s="184" t="s">
        <v>602</v>
      </c>
      <c r="H133" s="185">
        <v>0.25</v>
      </c>
      <c r="I133" s="186"/>
      <c r="J133" s="187">
        <f t="shared" si="0"/>
        <v>0</v>
      </c>
      <c r="K133" s="188"/>
      <c r="L133" s="189"/>
      <c r="M133" s="190" t="s">
        <v>1</v>
      </c>
      <c r="N133" s="191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239</v>
      </c>
      <c r="AT133" s="162" t="s">
        <v>273</v>
      </c>
      <c r="AU133" s="162" t="s">
        <v>80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7</v>
      </c>
    </row>
    <row r="134" spans="1:65" s="2" customFormat="1" ht="49.15" customHeight="1">
      <c r="A134" s="32"/>
      <c r="B134" s="149"/>
      <c r="C134" s="150" t="s">
        <v>252</v>
      </c>
      <c r="D134" s="150" t="s">
        <v>204</v>
      </c>
      <c r="E134" s="151" t="s">
        <v>1075</v>
      </c>
      <c r="F134" s="152" t="s">
        <v>1076</v>
      </c>
      <c r="G134" s="153" t="s">
        <v>207</v>
      </c>
      <c r="H134" s="154">
        <v>36.5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80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306</v>
      </c>
    </row>
    <row r="135" spans="1:65" s="2" customFormat="1" ht="49.15" customHeight="1">
      <c r="A135" s="32"/>
      <c r="B135" s="149"/>
      <c r="C135" s="150" t="s">
        <v>258</v>
      </c>
      <c r="D135" s="150" t="s">
        <v>204</v>
      </c>
      <c r="E135" s="151" t="s">
        <v>1077</v>
      </c>
      <c r="F135" s="152" t="s">
        <v>1078</v>
      </c>
      <c r="G135" s="153" t="s">
        <v>207</v>
      </c>
      <c r="H135" s="154">
        <v>42.5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80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315</v>
      </c>
    </row>
    <row r="136" spans="1:65" s="2" customFormat="1" ht="24.2" customHeight="1">
      <c r="A136" s="32"/>
      <c r="B136" s="149"/>
      <c r="C136" s="150" t="s">
        <v>264</v>
      </c>
      <c r="D136" s="150" t="s">
        <v>204</v>
      </c>
      <c r="E136" s="151" t="s">
        <v>1079</v>
      </c>
      <c r="F136" s="152" t="s">
        <v>1080</v>
      </c>
      <c r="G136" s="153" t="s">
        <v>207</v>
      </c>
      <c r="H136" s="154">
        <v>79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80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328</v>
      </c>
    </row>
    <row r="137" spans="1:65" s="2" customFormat="1" ht="37.9" customHeight="1">
      <c r="A137" s="32"/>
      <c r="B137" s="149"/>
      <c r="C137" s="150" t="s">
        <v>268</v>
      </c>
      <c r="D137" s="150" t="s">
        <v>204</v>
      </c>
      <c r="E137" s="151" t="s">
        <v>1081</v>
      </c>
      <c r="F137" s="152" t="s">
        <v>1082</v>
      </c>
      <c r="G137" s="153" t="s">
        <v>255</v>
      </c>
      <c r="H137" s="154">
        <v>1.6E-2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80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338</v>
      </c>
    </row>
    <row r="138" spans="1:65" s="2" customFormat="1" ht="14.45" customHeight="1">
      <c r="A138" s="32"/>
      <c r="B138" s="149"/>
      <c r="C138" s="181" t="s">
        <v>272</v>
      </c>
      <c r="D138" s="181" t="s">
        <v>273</v>
      </c>
      <c r="E138" s="182" t="s">
        <v>1083</v>
      </c>
      <c r="F138" s="183" t="s">
        <v>1084</v>
      </c>
      <c r="G138" s="184" t="s">
        <v>602</v>
      </c>
      <c r="H138" s="185">
        <v>15.8</v>
      </c>
      <c r="I138" s="186"/>
      <c r="J138" s="187">
        <f t="shared" si="0"/>
        <v>0</v>
      </c>
      <c r="K138" s="188"/>
      <c r="L138" s="189"/>
      <c r="M138" s="190" t="s">
        <v>1</v>
      </c>
      <c r="N138" s="191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239</v>
      </c>
      <c r="AT138" s="162" t="s">
        <v>273</v>
      </c>
      <c r="AU138" s="162" t="s">
        <v>80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424</v>
      </c>
    </row>
    <row r="139" spans="1:65" s="2" customFormat="1" ht="24.2" customHeight="1">
      <c r="A139" s="32"/>
      <c r="B139" s="149"/>
      <c r="C139" s="150" t="s">
        <v>279</v>
      </c>
      <c r="D139" s="150" t="s">
        <v>204</v>
      </c>
      <c r="E139" s="151" t="s">
        <v>1085</v>
      </c>
      <c r="F139" s="152" t="s">
        <v>1086</v>
      </c>
      <c r="G139" s="153" t="s">
        <v>219</v>
      </c>
      <c r="H139" s="154">
        <v>7.9000000000000001E-2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80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428</v>
      </c>
    </row>
    <row r="140" spans="1:65" s="2" customFormat="1" ht="14.45" customHeight="1">
      <c r="A140" s="32"/>
      <c r="B140" s="149"/>
      <c r="C140" s="150" t="s">
        <v>283</v>
      </c>
      <c r="D140" s="150" t="s">
        <v>204</v>
      </c>
      <c r="E140" s="151" t="s">
        <v>1087</v>
      </c>
      <c r="F140" s="152" t="s">
        <v>1088</v>
      </c>
      <c r="G140" s="153" t="s">
        <v>219</v>
      </c>
      <c r="H140" s="154">
        <v>7.9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80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431</v>
      </c>
    </row>
    <row r="141" spans="1:65" s="2" customFormat="1" ht="24.2" customHeight="1">
      <c r="A141" s="32"/>
      <c r="B141" s="149"/>
      <c r="C141" s="150" t="s">
        <v>287</v>
      </c>
      <c r="D141" s="150" t="s">
        <v>204</v>
      </c>
      <c r="E141" s="151" t="s">
        <v>1089</v>
      </c>
      <c r="F141" s="152" t="s">
        <v>1090</v>
      </c>
      <c r="G141" s="153" t="s">
        <v>255</v>
      </c>
      <c r="H141" s="154">
        <v>12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208</v>
      </c>
      <c r="AT141" s="162" t="s">
        <v>204</v>
      </c>
      <c r="AU141" s="162" t="s">
        <v>80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434</v>
      </c>
    </row>
    <row r="142" spans="1:65" s="2" customFormat="1" ht="24.2" customHeight="1">
      <c r="A142" s="32"/>
      <c r="B142" s="149"/>
      <c r="C142" s="150" t="s">
        <v>292</v>
      </c>
      <c r="D142" s="150" t="s">
        <v>204</v>
      </c>
      <c r="E142" s="151" t="s">
        <v>1091</v>
      </c>
      <c r="F142" s="152" t="s">
        <v>1092</v>
      </c>
      <c r="G142" s="153" t="s">
        <v>1058</v>
      </c>
      <c r="H142" s="154">
        <v>8.0000000000000002E-3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208</v>
      </c>
      <c r="AT142" s="162" t="s">
        <v>204</v>
      </c>
      <c r="AU142" s="162" t="s">
        <v>80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208</v>
      </c>
      <c r="BM142" s="162" t="s">
        <v>437</v>
      </c>
    </row>
    <row r="143" spans="1:65" s="2" customFormat="1" ht="49.15" customHeight="1">
      <c r="A143" s="32"/>
      <c r="B143" s="149"/>
      <c r="C143" s="150" t="s">
        <v>7</v>
      </c>
      <c r="D143" s="150" t="s">
        <v>204</v>
      </c>
      <c r="E143" s="151" t="s">
        <v>1093</v>
      </c>
      <c r="F143" s="152" t="s">
        <v>1094</v>
      </c>
      <c r="G143" s="153" t="s">
        <v>1058</v>
      </c>
      <c r="H143" s="154">
        <v>8.0000000000000002E-3</v>
      </c>
      <c r="I143" s="155"/>
      <c r="J143" s="156">
        <f t="shared" si="0"/>
        <v>0</v>
      </c>
      <c r="K143" s="157"/>
      <c r="L143" s="33"/>
      <c r="M143" s="158" t="s">
        <v>1</v>
      </c>
      <c r="N143" s="159" t="s">
        <v>39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208</v>
      </c>
      <c r="AT143" s="162" t="s">
        <v>204</v>
      </c>
      <c r="AU143" s="162" t="s">
        <v>80</v>
      </c>
      <c r="AY143" s="17" t="s">
        <v>202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208</v>
      </c>
      <c r="BM143" s="162" t="s">
        <v>440</v>
      </c>
    </row>
    <row r="144" spans="1:65" s="12" customFormat="1" ht="25.9" customHeight="1">
      <c r="B144" s="136"/>
      <c r="D144" s="137" t="s">
        <v>72</v>
      </c>
      <c r="E144" s="138" t="s">
        <v>1095</v>
      </c>
      <c r="F144" s="138" t="s">
        <v>1096</v>
      </c>
      <c r="I144" s="139"/>
      <c r="J144" s="140">
        <f>BK144</f>
        <v>0</v>
      </c>
      <c r="L144" s="136"/>
      <c r="M144" s="141"/>
      <c r="N144" s="142"/>
      <c r="O144" s="142"/>
      <c r="P144" s="143">
        <f>SUM(P145:P161)</f>
        <v>0</v>
      </c>
      <c r="Q144" s="142"/>
      <c r="R144" s="143">
        <f>SUM(R145:R161)</f>
        <v>0</v>
      </c>
      <c r="S144" s="142"/>
      <c r="T144" s="144">
        <f>SUM(T145:T161)</f>
        <v>0</v>
      </c>
      <c r="AR144" s="137" t="s">
        <v>80</v>
      </c>
      <c r="AT144" s="145" t="s">
        <v>72</v>
      </c>
      <c r="AU144" s="145" t="s">
        <v>73</v>
      </c>
      <c r="AY144" s="137" t="s">
        <v>202</v>
      </c>
      <c r="BK144" s="146">
        <f>SUM(BK145:BK161)</f>
        <v>0</v>
      </c>
    </row>
    <row r="145" spans="1:65" s="2" customFormat="1" ht="37.9" customHeight="1">
      <c r="A145" s="32"/>
      <c r="B145" s="149"/>
      <c r="C145" s="150" t="s">
        <v>302</v>
      </c>
      <c r="D145" s="150" t="s">
        <v>204</v>
      </c>
      <c r="E145" s="151" t="s">
        <v>1097</v>
      </c>
      <c r="F145" s="152" t="s">
        <v>1098</v>
      </c>
      <c r="G145" s="153" t="s">
        <v>207</v>
      </c>
      <c r="H145" s="154">
        <v>510</v>
      </c>
      <c r="I145" s="155"/>
      <c r="J145" s="156">
        <f t="shared" ref="J145:J161" si="10">ROUND(I145*H145,2)</f>
        <v>0</v>
      </c>
      <c r="K145" s="157"/>
      <c r="L145" s="33"/>
      <c r="M145" s="158" t="s">
        <v>1</v>
      </c>
      <c r="N145" s="159" t="s">
        <v>39</v>
      </c>
      <c r="O145" s="58"/>
      <c r="P145" s="160">
        <f t="shared" ref="P145:P161" si="11">O145*H145</f>
        <v>0</v>
      </c>
      <c r="Q145" s="160">
        <v>0</v>
      </c>
      <c r="R145" s="160">
        <f t="shared" ref="R145:R161" si="12">Q145*H145</f>
        <v>0</v>
      </c>
      <c r="S145" s="160">
        <v>0</v>
      </c>
      <c r="T145" s="161">
        <f t="shared" ref="T145:T161" si="13"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208</v>
      </c>
      <c r="AT145" s="162" t="s">
        <v>204</v>
      </c>
      <c r="AU145" s="162" t="s">
        <v>80</v>
      </c>
      <c r="AY145" s="17" t="s">
        <v>202</v>
      </c>
      <c r="BE145" s="163">
        <f t="shared" ref="BE145:BE161" si="14">IF(N145="základná",J145,0)</f>
        <v>0</v>
      </c>
      <c r="BF145" s="163">
        <f t="shared" ref="BF145:BF161" si="15">IF(N145="znížená",J145,0)</f>
        <v>0</v>
      </c>
      <c r="BG145" s="163">
        <f t="shared" ref="BG145:BG161" si="16">IF(N145="zákl. prenesená",J145,0)</f>
        <v>0</v>
      </c>
      <c r="BH145" s="163">
        <f t="shared" ref="BH145:BH161" si="17">IF(N145="zníž. prenesená",J145,0)</f>
        <v>0</v>
      </c>
      <c r="BI145" s="163">
        <f t="shared" ref="BI145:BI161" si="18">IF(N145="nulová",J145,0)</f>
        <v>0</v>
      </c>
      <c r="BJ145" s="17" t="s">
        <v>84</v>
      </c>
      <c r="BK145" s="163">
        <f t="shared" ref="BK145:BK161" si="19">ROUND(I145*H145,2)</f>
        <v>0</v>
      </c>
      <c r="BL145" s="17" t="s">
        <v>208</v>
      </c>
      <c r="BM145" s="162" t="s">
        <v>443</v>
      </c>
    </row>
    <row r="146" spans="1:65" s="2" customFormat="1" ht="24.2" customHeight="1">
      <c r="A146" s="32"/>
      <c r="B146" s="149"/>
      <c r="C146" s="150" t="s">
        <v>306</v>
      </c>
      <c r="D146" s="150" t="s">
        <v>204</v>
      </c>
      <c r="E146" s="151" t="s">
        <v>1063</v>
      </c>
      <c r="F146" s="152" t="s">
        <v>1064</v>
      </c>
      <c r="G146" s="153" t="s">
        <v>207</v>
      </c>
      <c r="H146" s="154">
        <v>510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80</v>
      </c>
      <c r="AY146" s="17" t="s">
        <v>202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84</v>
      </c>
      <c r="BK146" s="163">
        <f t="shared" si="19"/>
        <v>0</v>
      </c>
      <c r="BL146" s="17" t="s">
        <v>208</v>
      </c>
      <c r="BM146" s="162" t="s">
        <v>446</v>
      </c>
    </row>
    <row r="147" spans="1:65" s="2" customFormat="1" ht="24.2" customHeight="1">
      <c r="A147" s="32"/>
      <c r="B147" s="149"/>
      <c r="C147" s="150" t="s">
        <v>311</v>
      </c>
      <c r="D147" s="150" t="s">
        <v>204</v>
      </c>
      <c r="E147" s="151" t="s">
        <v>1069</v>
      </c>
      <c r="F147" s="152" t="s">
        <v>1070</v>
      </c>
      <c r="G147" s="153" t="s">
        <v>207</v>
      </c>
      <c r="H147" s="154">
        <v>510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208</v>
      </c>
      <c r="AT147" s="162" t="s">
        <v>204</v>
      </c>
      <c r="AU147" s="162" t="s">
        <v>80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449</v>
      </c>
    </row>
    <row r="148" spans="1:65" s="2" customFormat="1" ht="62.65" customHeight="1">
      <c r="A148" s="32"/>
      <c r="B148" s="149"/>
      <c r="C148" s="150" t="s">
        <v>315</v>
      </c>
      <c r="D148" s="150" t="s">
        <v>204</v>
      </c>
      <c r="E148" s="151" t="s">
        <v>1099</v>
      </c>
      <c r="F148" s="152" t="s">
        <v>1100</v>
      </c>
      <c r="G148" s="153" t="s">
        <v>219</v>
      </c>
      <c r="H148" s="154">
        <v>51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80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453</v>
      </c>
    </row>
    <row r="149" spans="1:65" s="2" customFormat="1" ht="24.2" customHeight="1">
      <c r="A149" s="32"/>
      <c r="B149" s="149"/>
      <c r="C149" s="150" t="s">
        <v>319</v>
      </c>
      <c r="D149" s="150" t="s">
        <v>204</v>
      </c>
      <c r="E149" s="151" t="s">
        <v>1089</v>
      </c>
      <c r="F149" s="152" t="s">
        <v>1090</v>
      </c>
      <c r="G149" s="153" t="s">
        <v>255</v>
      </c>
      <c r="H149" s="154">
        <v>76.5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208</v>
      </c>
      <c r="AT149" s="162" t="s">
        <v>204</v>
      </c>
      <c r="AU149" s="162" t="s">
        <v>80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456</v>
      </c>
    </row>
    <row r="150" spans="1:65" s="2" customFormat="1" ht="24.2" customHeight="1">
      <c r="A150" s="32"/>
      <c r="B150" s="149"/>
      <c r="C150" s="150" t="s">
        <v>328</v>
      </c>
      <c r="D150" s="150" t="s">
        <v>204</v>
      </c>
      <c r="E150" s="151" t="s">
        <v>1101</v>
      </c>
      <c r="F150" s="152" t="s">
        <v>1102</v>
      </c>
      <c r="G150" s="153" t="s">
        <v>1103</v>
      </c>
      <c r="H150" s="154">
        <v>1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80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459</v>
      </c>
    </row>
    <row r="151" spans="1:65" s="2" customFormat="1" ht="14.45" customHeight="1">
      <c r="A151" s="32"/>
      <c r="B151" s="149"/>
      <c r="C151" s="150" t="s">
        <v>332</v>
      </c>
      <c r="D151" s="150" t="s">
        <v>204</v>
      </c>
      <c r="E151" s="151" t="s">
        <v>1104</v>
      </c>
      <c r="F151" s="152" t="s">
        <v>1105</v>
      </c>
      <c r="G151" s="153" t="s">
        <v>1103</v>
      </c>
      <c r="H151" s="154">
        <v>1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208</v>
      </c>
      <c r="AT151" s="162" t="s">
        <v>204</v>
      </c>
      <c r="AU151" s="162" t="s">
        <v>80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462</v>
      </c>
    </row>
    <row r="152" spans="1:65" s="2" customFormat="1" ht="62.65" customHeight="1">
      <c r="A152" s="32"/>
      <c r="B152" s="149"/>
      <c r="C152" s="150" t="s">
        <v>338</v>
      </c>
      <c r="D152" s="150" t="s">
        <v>204</v>
      </c>
      <c r="E152" s="151" t="s">
        <v>1106</v>
      </c>
      <c r="F152" s="152" t="s">
        <v>1107</v>
      </c>
      <c r="G152" s="153" t="s">
        <v>276</v>
      </c>
      <c r="H152" s="154">
        <v>3565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80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465</v>
      </c>
    </row>
    <row r="153" spans="1:65" s="2" customFormat="1" ht="49.15" customHeight="1">
      <c r="A153" s="32"/>
      <c r="B153" s="149"/>
      <c r="C153" s="150" t="s">
        <v>324</v>
      </c>
      <c r="D153" s="150" t="s">
        <v>204</v>
      </c>
      <c r="E153" s="151" t="s">
        <v>1108</v>
      </c>
      <c r="F153" s="152" t="s">
        <v>1109</v>
      </c>
      <c r="G153" s="153" t="s">
        <v>207</v>
      </c>
      <c r="H153" s="154">
        <v>510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208</v>
      </c>
      <c r="AT153" s="162" t="s">
        <v>204</v>
      </c>
      <c r="AU153" s="162" t="s">
        <v>80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469</v>
      </c>
    </row>
    <row r="154" spans="1:65" s="2" customFormat="1" ht="14.45" customHeight="1">
      <c r="A154" s="32"/>
      <c r="B154" s="149"/>
      <c r="C154" s="181" t="s">
        <v>424</v>
      </c>
      <c r="D154" s="181" t="s">
        <v>273</v>
      </c>
      <c r="E154" s="182" t="s">
        <v>1110</v>
      </c>
      <c r="F154" s="183" t="s">
        <v>1111</v>
      </c>
      <c r="G154" s="184" t="s">
        <v>276</v>
      </c>
      <c r="H154" s="185">
        <v>15450</v>
      </c>
      <c r="I154" s="186"/>
      <c r="J154" s="187">
        <f t="shared" si="10"/>
        <v>0</v>
      </c>
      <c r="K154" s="188"/>
      <c r="L154" s="189"/>
      <c r="M154" s="190" t="s">
        <v>1</v>
      </c>
      <c r="N154" s="191" t="s">
        <v>39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239</v>
      </c>
      <c r="AT154" s="162" t="s">
        <v>273</v>
      </c>
      <c r="AU154" s="162" t="s">
        <v>80</v>
      </c>
      <c r="AY154" s="17" t="s">
        <v>202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84</v>
      </c>
      <c r="BK154" s="163">
        <f t="shared" si="19"/>
        <v>0</v>
      </c>
      <c r="BL154" s="17" t="s">
        <v>208</v>
      </c>
      <c r="BM154" s="162" t="s">
        <v>472</v>
      </c>
    </row>
    <row r="155" spans="1:65" s="2" customFormat="1" ht="37.9" customHeight="1">
      <c r="A155" s="32"/>
      <c r="B155" s="149"/>
      <c r="C155" s="181" t="s">
        <v>466</v>
      </c>
      <c r="D155" s="181" t="s">
        <v>273</v>
      </c>
      <c r="E155" s="182" t="s">
        <v>1112</v>
      </c>
      <c r="F155" s="183" t="s">
        <v>1113</v>
      </c>
      <c r="G155" s="184" t="s">
        <v>276</v>
      </c>
      <c r="H155" s="185">
        <v>3565</v>
      </c>
      <c r="I155" s="186"/>
      <c r="J155" s="187">
        <f t="shared" si="10"/>
        <v>0</v>
      </c>
      <c r="K155" s="188"/>
      <c r="L155" s="189"/>
      <c r="M155" s="190" t="s">
        <v>1</v>
      </c>
      <c r="N155" s="191" t="s">
        <v>39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239</v>
      </c>
      <c r="AT155" s="162" t="s">
        <v>273</v>
      </c>
      <c r="AU155" s="162" t="s">
        <v>80</v>
      </c>
      <c r="AY155" s="17" t="s">
        <v>202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84</v>
      </c>
      <c r="BK155" s="163">
        <f t="shared" si="19"/>
        <v>0</v>
      </c>
      <c r="BL155" s="17" t="s">
        <v>208</v>
      </c>
      <c r="BM155" s="162" t="s">
        <v>476</v>
      </c>
    </row>
    <row r="156" spans="1:65" s="2" customFormat="1" ht="49.15" customHeight="1">
      <c r="A156" s="32"/>
      <c r="B156" s="149"/>
      <c r="C156" s="150" t="s">
        <v>428</v>
      </c>
      <c r="D156" s="150" t="s">
        <v>204</v>
      </c>
      <c r="E156" s="151" t="s">
        <v>1114</v>
      </c>
      <c r="F156" s="152" t="s">
        <v>1115</v>
      </c>
      <c r="G156" s="153" t="s">
        <v>207</v>
      </c>
      <c r="H156" s="154">
        <v>510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80</v>
      </c>
      <c r="AY156" s="17" t="s">
        <v>202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84</v>
      </c>
      <c r="BK156" s="163">
        <f t="shared" si="19"/>
        <v>0</v>
      </c>
      <c r="BL156" s="17" t="s">
        <v>208</v>
      </c>
      <c r="BM156" s="162" t="s">
        <v>479</v>
      </c>
    </row>
    <row r="157" spans="1:65" s="2" customFormat="1" ht="14.45" customHeight="1">
      <c r="A157" s="32"/>
      <c r="B157" s="149"/>
      <c r="C157" s="181" t="s">
        <v>473</v>
      </c>
      <c r="D157" s="181" t="s">
        <v>273</v>
      </c>
      <c r="E157" s="182" t="s">
        <v>1116</v>
      </c>
      <c r="F157" s="183" t="s">
        <v>1117</v>
      </c>
      <c r="G157" s="184" t="s">
        <v>255</v>
      </c>
      <c r="H157" s="185">
        <v>51</v>
      </c>
      <c r="I157" s="186"/>
      <c r="J157" s="187">
        <f t="shared" si="10"/>
        <v>0</v>
      </c>
      <c r="K157" s="188"/>
      <c r="L157" s="189"/>
      <c r="M157" s="190" t="s">
        <v>1</v>
      </c>
      <c r="N157" s="191" t="s">
        <v>39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239</v>
      </c>
      <c r="AT157" s="162" t="s">
        <v>273</v>
      </c>
      <c r="AU157" s="162" t="s">
        <v>80</v>
      </c>
      <c r="AY157" s="17" t="s">
        <v>202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84</v>
      </c>
      <c r="BK157" s="163">
        <f t="shared" si="19"/>
        <v>0</v>
      </c>
      <c r="BL157" s="17" t="s">
        <v>208</v>
      </c>
      <c r="BM157" s="162" t="s">
        <v>483</v>
      </c>
    </row>
    <row r="158" spans="1:65" s="2" customFormat="1" ht="24.2" customHeight="1">
      <c r="A158" s="32"/>
      <c r="B158" s="149"/>
      <c r="C158" s="150" t="s">
        <v>431</v>
      </c>
      <c r="D158" s="150" t="s">
        <v>204</v>
      </c>
      <c r="E158" s="151" t="s">
        <v>1085</v>
      </c>
      <c r="F158" s="152" t="s">
        <v>1086</v>
      </c>
      <c r="G158" s="153" t="s">
        <v>219</v>
      </c>
      <c r="H158" s="154">
        <v>5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39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208</v>
      </c>
      <c r="AT158" s="162" t="s">
        <v>204</v>
      </c>
      <c r="AU158" s="162" t="s">
        <v>80</v>
      </c>
      <c r="AY158" s="17" t="s">
        <v>202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84</v>
      </c>
      <c r="BK158" s="163">
        <f t="shared" si="19"/>
        <v>0</v>
      </c>
      <c r="BL158" s="17" t="s">
        <v>208</v>
      </c>
      <c r="BM158" s="162" t="s">
        <v>486</v>
      </c>
    </row>
    <row r="159" spans="1:65" s="2" customFormat="1" ht="14.45" customHeight="1">
      <c r="A159" s="32"/>
      <c r="B159" s="149"/>
      <c r="C159" s="150" t="s">
        <v>480</v>
      </c>
      <c r="D159" s="150" t="s">
        <v>204</v>
      </c>
      <c r="E159" s="151" t="s">
        <v>1087</v>
      </c>
      <c r="F159" s="152" t="s">
        <v>1088</v>
      </c>
      <c r="G159" s="153" t="s">
        <v>219</v>
      </c>
      <c r="H159" s="154">
        <v>5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39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208</v>
      </c>
      <c r="AT159" s="162" t="s">
        <v>204</v>
      </c>
      <c r="AU159" s="162" t="s">
        <v>80</v>
      </c>
      <c r="AY159" s="17" t="s">
        <v>202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84</v>
      </c>
      <c r="BK159" s="163">
        <f t="shared" si="19"/>
        <v>0</v>
      </c>
      <c r="BL159" s="17" t="s">
        <v>208</v>
      </c>
      <c r="BM159" s="162" t="s">
        <v>490</v>
      </c>
    </row>
    <row r="160" spans="1:65" s="2" customFormat="1" ht="49.15" customHeight="1">
      <c r="A160" s="32"/>
      <c r="B160" s="149"/>
      <c r="C160" s="150" t="s">
        <v>434</v>
      </c>
      <c r="D160" s="150" t="s">
        <v>204</v>
      </c>
      <c r="E160" s="151" t="s">
        <v>1118</v>
      </c>
      <c r="F160" s="152" t="s">
        <v>1119</v>
      </c>
      <c r="G160" s="153" t="s">
        <v>207</v>
      </c>
      <c r="H160" s="154">
        <v>510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39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208</v>
      </c>
      <c r="AT160" s="162" t="s">
        <v>204</v>
      </c>
      <c r="AU160" s="162" t="s">
        <v>80</v>
      </c>
      <c r="AY160" s="17" t="s">
        <v>202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84</v>
      </c>
      <c r="BK160" s="163">
        <f t="shared" si="19"/>
        <v>0</v>
      </c>
      <c r="BL160" s="17" t="s">
        <v>208</v>
      </c>
      <c r="BM160" s="162" t="s">
        <v>493</v>
      </c>
    </row>
    <row r="161" spans="1:65" s="2" customFormat="1" ht="49.15" customHeight="1">
      <c r="A161" s="32"/>
      <c r="B161" s="149"/>
      <c r="C161" s="150" t="s">
        <v>487</v>
      </c>
      <c r="D161" s="150" t="s">
        <v>204</v>
      </c>
      <c r="E161" s="151" t="s">
        <v>1120</v>
      </c>
      <c r="F161" s="152" t="s">
        <v>1121</v>
      </c>
      <c r="G161" s="153" t="s">
        <v>207</v>
      </c>
      <c r="H161" s="154">
        <v>510</v>
      </c>
      <c r="I161" s="155"/>
      <c r="J161" s="156">
        <f t="shared" si="10"/>
        <v>0</v>
      </c>
      <c r="K161" s="157"/>
      <c r="L161" s="33"/>
      <c r="M161" s="192" t="s">
        <v>1</v>
      </c>
      <c r="N161" s="193" t="s">
        <v>39</v>
      </c>
      <c r="O161" s="194"/>
      <c r="P161" s="195">
        <f t="shared" si="11"/>
        <v>0</v>
      </c>
      <c r="Q161" s="195">
        <v>0</v>
      </c>
      <c r="R161" s="195">
        <f t="shared" si="12"/>
        <v>0</v>
      </c>
      <c r="S161" s="195">
        <v>0</v>
      </c>
      <c r="T161" s="196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208</v>
      </c>
      <c r="AT161" s="162" t="s">
        <v>204</v>
      </c>
      <c r="AU161" s="162" t="s">
        <v>80</v>
      </c>
      <c r="AY161" s="17" t="s">
        <v>202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84</v>
      </c>
      <c r="BK161" s="163">
        <f t="shared" si="19"/>
        <v>0</v>
      </c>
      <c r="BL161" s="17" t="s">
        <v>208</v>
      </c>
      <c r="BM161" s="162" t="s">
        <v>497</v>
      </c>
    </row>
    <row r="162" spans="1:65" s="2" customFormat="1" ht="6.95" customHeight="1">
      <c r="A162" s="32"/>
      <c r="B162" s="47"/>
      <c r="C162" s="48"/>
      <c r="D162" s="48"/>
      <c r="E162" s="48"/>
      <c r="F162" s="48"/>
      <c r="G162" s="48"/>
      <c r="H162" s="48"/>
      <c r="I162" s="48"/>
      <c r="J162" s="48"/>
      <c r="K162" s="48"/>
      <c r="L162" s="33"/>
      <c r="M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</row>
  </sheetData>
  <autoFilter ref="C121:K161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9"/>
  <sheetViews>
    <sheetView showGridLines="0" topLeftCell="A35" workbookViewId="0">
      <selection activeCell="W44" sqref="W4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159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1032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1122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1049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1049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ROUND((SUM(BE122:BE178)),  2)</f>
        <v>0</v>
      </c>
      <c r="G35" s="32"/>
      <c r="H35" s="32"/>
      <c r="I35" s="105">
        <v>0.2</v>
      </c>
      <c r="J35" s="104">
        <f>ROUND(((SUM(BE122:BE178))*I35),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ROUND((SUM(BF122:BF178)),  2)</f>
        <v>0</v>
      </c>
      <c r="G36" s="32"/>
      <c r="H36" s="32"/>
      <c r="I36" s="105">
        <v>0.2</v>
      </c>
      <c r="J36" s="104">
        <f>ROUND(((SUM(BF122:BF178))*I36),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ROUND((SUM(BG122:BG178)),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ROUND((SUM(BH122:BH178)),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ROUND((SUM(BI122:BI178)),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1032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02 - Zoznam rastlín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Katarína Gloneková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Ing. Katarína Gloneková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1123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4.95" customHeight="1">
      <c r="B100" s="117"/>
      <c r="D100" s="118" t="s">
        <v>1123</v>
      </c>
      <c r="E100" s="119"/>
      <c r="F100" s="119"/>
      <c r="G100" s="119"/>
      <c r="H100" s="119"/>
      <c r="I100" s="119"/>
      <c r="J100" s="120">
        <f>J172</f>
        <v>0</v>
      </c>
      <c r="L100" s="117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188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59" t="str">
        <f>E7</f>
        <v>Vodozádržné opatrenia v meste Nemšová - ZŠ Janka Palu 2</v>
      </c>
      <c r="F110" s="260"/>
      <c r="G110" s="260"/>
      <c r="H110" s="260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174</v>
      </c>
      <c r="L111" s="20"/>
    </row>
    <row r="112" spans="1:47" s="2" customFormat="1" ht="23.25" customHeight="1">
      <c r="A112" s="32"/>
      <c r="B112" s="33"/>
      <c r="C112" s="32"/>
      <c r="D112" s="32"/>
      <c r="E112" s="259" t="s">
        <v>1032</v>
      </c>
      <c r="F112" s="261"/>
      <c r="G112" s="261"/>
      <c r="H112" s="261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342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1" t="str">
        <f>E11</f>
        <v>02 - Zoznam rastlín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Mesto Nemšová</v>
      </c>
      <c r="G116" s="32"/>
      <c r="H116" s="32"/>
      <c r="I116" s="27" t="s">
        <v>21</v>
      </c>
      <c r="J116" s="55" t="str">
        <f>IF(J14="","",J14)</f>
        <v>1. 8. 2020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25.7" customHeight="1">
      <c r="A118" s="32"/>
      <c r="B118" s="33"/>
      <c r="C118" s="27" t="s">
        <v>23</v>
      </c>
      <c r="D118" s="32"/>
      <c r="E118" s="32"/>
      <c r="F118" s="25" t="str">
        <f>E17</f>
        <v>Mesto Nemšová</v>
      </c>
      <c r="G118" s="32"/>
      <c r="H118" s="32"/>
      <c r="I118" s="27" t="s">
        <v>28</v>
      </c>
      <c r="J118" s="30" t="str">
        <f>E23</f>
        <v>Ing. Katarína Gloneková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" customHeight="1">
      <c r="A119" s="32"/>
      <c r="B119" s="33"/>
      <c r="C119" s="27" t="s">
        <v>26</v>
      </c>
      <c r="D119" s="32"/>
      <c r="E119" s="32"/>
      <c r="F119" s="25" t="str">
        <f>IF(E20="","",E20)</f>
        <v>Vyplň údaj</v>
      </c>
      <c r="G119" s="32"/>
      <c r="H119" s="32"/>
      <c r="I119" s="27" t="s">
        <v>31</v>
      </c>
      <c r="J119" s="30" t="str">
        <f>E26</f>
        <v>Ing. Katarína Gloneková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189</v>
      </c>
      <c r="D121" s="128" t="s">
        <v>58</v>
      </c>
      <c r="E121" s="128" t="s">
        <v>54</v>
      </c>
      <c r="F121" s="128" t="s">
        <v>55</v>
      </c>
      <c r="G121" s="128" t="s">
        <v>190</v>
      </c>
      <c r="H121" s="128" t="s">
        <v>191</v>
      </c>
      <c r="I121" s="128" t="s">
        <v>192</v>
      </c>
      <c r="J121" s="129" t="s">
        <v>179</v>
      </c>
      <c r="K121" s="130" t="s">
        <v>193</v>
      </c>
      <c r="L121" s="131"/>
      <c r="M121" s="62" t="s">
        <v>1</v>
      </c>
      <c r="N121" s="63" t="s">
        <v>37</v>
      </c>
      <c r="O121" s="63" t="s">
        <v>194</v>
      </c>
      <c r="P121" s="63" t="s">
        <v>195</v>
      </c>
      <c r="Q121" s="63" t="s">
        <v>196</v>
      </c>
      <c r="R121" s="63" t="s">
        <v>197</v>
      </c>
      <c r="S121" s="63" t="s">
        <v>198</v>
      </c>
      <c r="T121" s="64" t="s">
        <v>199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180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P123+P172</f>
        <v>0</v>
      </c>
      <c r="Q122" s="66"/>
      <c r="R122" s="133">
        <f>R123+R172</f>
        <v>0</v>
      </c>
      <c r="S122" s="66"/>
      <c r="T122" s="134">
        <f>T123+T172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181</v>
      </c>
      <c r="BK122" s="135">
        <f>BK123+BK172</f>
        <v>0</v>
      </c>
    </row>
    <row r="123" spans="1:65" s="12" customFormat="1" ht="25.9" customHeight="1">
      <c r="B123" s="136"/>
      <c r="D123" s="137" t="s">
        <v>72</v>
      </c>
      <c r="E123" s="138" t="s">
        <v>86</v>
      </c>
      <c r="F123" s="138" t="s">
        <v>1</v>
      </c>
      <c r="I123" s="139"/>
      <c r="J123" s="140">
        <f>BK123</f>
        <v>0</v>
      </c>
      <c r="L123" s="136"/>
      <c r="M123" s="141"/>
      <c r="N123" s="142"/>
      <c r="O123" s="142"/>
      <c r="P123" s="143">
        <f>SUM(P124:P171)</f>
        <v>0</v>
      </c>
      <c r="Q123" s="142"/>
      <c r="R123" s="143">
        <f>SUM(R124:R171)</f>
        <v>0</v>
      </c>
      <c r="S123" s="142"/>
      <c r="T123" s="144">
        <f>SUM(T124:T171)</f>
        <v>0</v>
      </c>
      <c r="AR123" s="137" t="s">
        <v>80</v>
      </c>
      <c r="AT123" s="145" t="s">
        <v>72</v>
      </c>
      <c r="AU123" s="145" t="s">
        <v>73</v>
      </c>
      <c r="AY123" s="137" t="s">
        <v>202</v>
      </c>
      <c r="BK123" s="146">
        <f>SUM(BK124:BK171)</f>
        <v>0</v>
      </c>
    </row>
    <row r="124" spans="1:65" s="2" customFormat="1" ht="14.45" customHeight="1">
      <c r="A124" s="32"/>
      <c r="B124" s="149"/>
      <c r="C124" s="181" t="s">
        <v>73</v>
      </c>
      <c r="D124" s="181" t="s">
        <v>273</v>
      </c>
      <c r="E124" s="182" t="s">
        <v>1124</v>
      </c>
      <c r="F124" s="183" t="s">
        <v>1125</v>
      </c>
      <c r="G124" s="184" t="s">
        <v>1</v>
      </c>
      <c r="H124" s="185">
        <v>71</v>
      </c>
      <c r="I124" s="186"/>
      <c r="J124" s="187">
        <f t="shared" ref="J124:J171" si="0">ROUND(I124*H124,2)</f>
        <v>0</v>
      </c>
      <c r="K124" s="188"/>
      <c r="L124" s="189"/>
      <c r="M124" s="190" t="s">
        <v>1</v>
      </c>
      <c r="N124" s="191" t="s">
        <v>39</v>
      </c>
      <c r="O124" s="58"/>
      <c r="P124" s="160">
        <f t="shared" ref="P124:P171" si="1">O124*H124</f>
        <v>0</v>
      </c>
      <c r="Q124" s="160">
        <v>0</v>
      </c>
      <c r="R124" s="160">
        <f t="shared" ref="R124:R171" si="2">Q124*H124</f>
        <v>0</v>
      </c>
      <c r="S124" s="160">
        <v>0</v>
      </c>
      <c r="T124" s="161">
        <f t="shared" ref="T124:T171" si="3"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239</v>
      </c>
      <c r="AT124" s="162" t="s">
        <v>273</v>
      </c>
      <c r="AU124" s="162" t="s">
        <v>80</v>
      </c>
      <c r="AY124" s="17" t="s">
        <v>202</v>
      </c>
      <c r="BE124" s="163">
        <f t="shared" ref="BE124:BE171" si="4">IF(N124="základná",J124,0)</f>
        <v>0</v>
      </c>
      <c r="BF124" s="163">
        <f t="shared" ref="BF124:BF171" si="5">IF(N124="znížená",J124,0)</f>
        <v>0</v>
      </c>
      <c r="BG124" s="163">
        <f t="shared" ref="BG124:BG171" si="6">IF(N124="zákl. prenesená",J124,0)</f>
        <v>0</v>
      </c>
      <c r="BH124" s="163">
        <f t="shared" ref="BH124:BH171" si="7">IF(N124="zníž. prenesená",J124,0)</f>
        <v>0</v>
      </c>
      <c r="BI124" s="163">
        <f t="shared" ref="BI124:BI171" si="8">IF(N124="nulová",J124,0)</f>
        <v>0</v>
      </c>
      <c r="BJ124" s="17" t="s">
        <v>84</v>
      </c>
      <c r="BK124" s="163">
        <f t="shared" ref="BK124:BK171" si="9">ROUND(I124*H124,2)</f>
        <v>0</v>
      </c>
      <c r="BL124" s="17" t="s">
        <v>208</v>
      </c>
      <c r="BM124" s="162" t="s">
        <v>84</v>
      </c>
    </row>
    <row r="125" spans="1:65" s="2" customFormat="1" ht="14.45" customHeight="1">
      <c r="A125" s="32"/>
      <c r="B125" s="149"/>
      <c r="C125" s="181" t="s">
        <v>73</v>
      </c>
      <c r="D125" s="181" t="s">
        <v>273</v>
      </c>
      <c r="E125" s="182" t="s">
        <v>1126</v>
      </c>
      <c r="F125" s="183" t="s">
        <v>1127</v>
      </c>
      <c r="G125" s="184" t="s">
        <v>1</v>
      </c>
      <c r="H125" s="185">
        <v>127</v>
      </c>
      <c r="I125" s="186"/>
      <c r="J125" s="187">
        <f t="shared" si="0"/>
        <v>0</v>
      </c>
      <c r="K125" s="188"/>
      <c r="L125" s="189"/>
      <c r="M125" s="190" t="s">
        <v>1</v>
      </c>
      <c r="N125" s="191" t="s">
        <v>39</v>
      </c>
      <c r="O125" s="58"/>
      <c r="P125" s="160">
        <f t="shared" si="1"/>
        <v>0</v>
      </c>
      <c r="Q125" s="160">
        <v>0</v>
      </c>
      <c r="R125" s="160">
        <f t="shared" si="2"/>
        <v>0</v>
      </c>
      <c r="S125" s="160">
        <v>0</v>
      </c>
      <c r="T125" s="161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2" t="s">
        <v>239</v>
      </c>
      <c r="AT125" s="162" t="s">
        <v>273</v>
      </c>
      <c r="AU125" s="162" t="s">
        <v>80</v>
      </c>
      <c r="AY125" s="17" t="s">
        <v>202</v>
      </c>
      <c r="BE125" s="163">
        <f t="shared" si="4"/>
        <v>0</v>
      </c>
      <c r="BF125" s="163">
        <f t="shared" si="5"/>
        <v>0</v>
      </c>
      <c r="BG125" s="163">
        <f t="shared" si="6"/>
        <v>0</v>
      </c>
      <c r="BH125" s="163">
        <f t="shared" si="7"/>
        <v>0</v>
      </c>
      <c r="BI125" s="163">
        <f t="shared" si="8"/>
        <v>0</v>
      </c>
      <c r="BJ125" s="17" t="s">
        <v>84</v>
      </c>
      <c r="BK125" s="163">
        <f t="shared" si="9"/>
        <v>0</v>
      </c>
      <c r="BL125" s="17" t="s">
        <v>208</v>
      </c>
      <c r="BM125" s="162" t="s">
        <v>208</v>
      </c>
    </row>
    <row r="126" spans="1:65" s="2" customFormat="1" ht="14.45" customHeight="1">
      <c r="A126" s="32"/>
      <c r="B126" s="149"/>
      <c r="C126" s="181" t="s">
        <v>73</v>
      </c>
      <c r="D126" s="181" t="s">
        <v>273</v>
      </c>
      <c r="E126" s="182" t="s">
        <v>1128</v>
      </c>
      <c r="F126" s="183" t="s">
        <v>1129</v>
      </c>
      <c r="G126" s="184" t="s">
        <v>1</v>
      </c>
      <c r="H126" s="185">
        <v>131</v>
      </c>
      <c r="I126" s="186"/>
      <c r="J126" s="187">
        <f t="shared" si="0"/>
        <v>0</v>
      </c>
      <c r="K126" s="188"/>
      <c r="L126" s="189"/>
      <c r="M126" s="190" t="s">
        <v>1</v>
      </c>
      <c r="N126" s="191" t="s">
        <v>39</v>
      </c>
      <c r="O126" s="58"/>
      <c r="P126" s="160">
        <f t="shared" si="1"/>
        <v>0</v>
      </c>
      <c r="Q126" s="160">
        <v>0</v>
      </c>
      <c r="R126" s="160">
        <f t="shared" si="2"/>
        <v>0</v>
      </c>
      <c r="S126" s="160">
        <v>0</v>
      </c>
      <c r="T126" s="161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239</v>
      </c>
      <c r="AT126" s="162" t="s">
        <v>273</v>
      </c>
      <c r="AU126" s="162" t="s">
        <v>80</v>
      </c>
      <c r="AY126" s="17" t="s">
        <v>202</v>
      </c>
      <c r="BE126" s="163">
        <f t="shared" si="4"/>
        <v>0</v>
      </c>
      <c r="BF126" s="163">
        <f t="shared" si="5"/>
        <v>0</v>
      </c>
      <c r="BG126" s="163">
        <f t="shared" si="6"/>
        <v>0</v>
      </c>
      <c r="BH126" s="163">
        <f t="shared" si="7"/>
        <v>0</v>
      </c>
      <c r="BI126" s="163">
        <f t="shared" si="8"/>
        <v>0</v>
      </c>
      <c r="BJ126" s="17" t="s">
        <v>84</v>
      </c>
      <c r="BK126" s="163">
        <f t="shared" si="9"/>
        <v>0</v>
      </c>
      <c r="BL126" s="17" t="s">
        <v>208</v>
      </c>
      <c r="BM126" s="162" t="s">
        <v>230</v>
      </c>
    </row>
    <row r="127" spans="1:65" s="2" customFormat="1" ht="24.2" customHeight="1">
      <c r="A127" s="32"/>
      <c r="B127" s="149"/>
      <c r="C127" s="181" t="s">
        <v>73</v>
      </c>
      <c r="D127" s="181" t="s">
        <v>273</v>
      </c>
      <c r="E127" s="182" t="s">
        <v>1130</v>
      </c>
      <c r="F127" s="183" t="s">
        <v>1131</v>
      </c>
      <c r="G127" s="184" t="s">
        <v>1</v>
      </c>
      <c r="H127" s="185">
        <v>141</v>
      </c>
      <c r="I127" s="186"/>
      <c r="J127" s="187">
        <f t="shared" si="0"/>
        <v>0</v>
      </c>
      <c r="K127" s="188"/>
      <c r="L127" s="189"/>
      <c r="M127" s="190" t="s">
        <v>1</v>
      </c>
      <c r="N127" s="191" t="s">
        <v>39</v>
      </c>
      <c r="O127" s="58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239</v>
      </c>
      <c r="AT127" s="162" t="s">
        <v>273</v>
      </c>
      <c r="AU127" s="162" t="s">
        <v>80</v>
      </c>
      <c r="AY127" s="17" t="s">
        <v>202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7" t="s">
        <v>84</v>
      </c>
      <c r="BK127" s="163">
        <f t="shared" si="9"/>
        <v>0</v>
      </c>
      <c r="BL127" s="17" t="s">
        <v>208</v>
      </c>
      <c r="BM127" s="162" t="s">
        <v>239</v>
      </c>
    </row>
    <row r="128" spans="1:65" s="2" customFormat="1" ht="24.2" customHeight="1">
      <c r="A128" s="32"/>
      <c r="B128" s="149"/>
      <c r="C128" s="181" t="s">
        <v>73</v>
      </c>
      <c r="D128" s="181" t="s">
        <v>273</v>
      </c>
      <c r="E128" s="182" t="s">
        <v>1132</v>
      </c>
      <c r="F128" s="183" t="s">
        <v>1133</v>
      </c>
      <c r="G128" s="184" t="s">
        <v>1</v>
      </c>
      <c r="H128" s="185">
        <v>114</v>
      </c>
      <c r="I128" s="186"/>
      <c r="J128" s="187">
        <f t="shared" si="0"/>
        <v>0</v>
      </c>
      <c r="K128" s="188"/>
      <c r="L128" s="189"/>
      <c r="M128" s="190" t="s">
        <v>1</v>
      </c>
      <c r="N128" s="191" t="s">
        <v>39</v>
      </c>
      <c r="O128" s="58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239</v>
      </c>
      <c r="AT128" s="162" t="s">
        <v>273</v>
      </c>
      <c r="AU128" s="162" t="s">
        <v>80</v>
      </c>
      <c r="AY128" s="17" t="s">
        <v>202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7" t="s">
        <v>84</v>
      </c>
      <c r="BK128" s="163">
        <f t="shared" si="9"/>
        <v>0</v>
      </c>
      <c r="BL128" s="17" t="s">
        <v>208</v>
      </c>
      <c r="BM128" s="162" t="s">
        <v>248</v>
      </c>
    </row>
    <row r="129" spans="1:65" s="2" customFormat="1" ht="14.45" customHeight="1">
      <c r="A129" s="32"/>
      <c r="B129" s="149"/>
      <c r="C129" s="181" t="s">
        <v>73</v>
      </c>
      <c r="D129" s="181" t="s">
        <v>273</v>
      </c>
      <c r="E129" s="182" t="s">
        <v>1134</v>
      </c>
      <c r="F129" s="183" t="s">
        <v>1135</v>
      </c>
      <c r="G129" s="184" t="s">
        <v>1</v>
      </c>
      <c r="H129" s="185">
        <v>117</v>
      </c>
      <c r="I129" s="186"/>
      <c r="J129" s="187">
        <f t="shared" si="0"/>
        <v>0</v>
      </c>
      <c r="K129" s="188"/>
      <c r="L129" s="189"/>
      <c r="M129" s="190" t="s">
        <v>1</v>
      </c>
      <c r="N129" s="191" t="s">
        <v>39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239</v>
      </c>
      <c r="AT129" s="162" t="s">
        <v>273</v>
      </c>
      <c r="AU129" s="162" t="s">
        <v>80</v>
      </c>
      <c r="AY129" s="17" t="s">
        <v>202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84</v>
      </c>
      <c r="BK129" s="163">
        <f t="shared" si="9"/>
        <v>0</v>
      </c>
      <c r="BL129" s="17" t="s">
        <v>208</v>
      </c>
      <c r="BM129" s="162" t="s">
        <v>258</v>
      </c>
    </row>
    <row r="130" spans="1:65" s="2" customFormat="1" ht="24.2" customHeight="1">
      <c r="A130" s="32"/>
      <c r="B130" s="149"/>
      <c r="C130" s="181" t="s">
        <v>73</v>
      </c>
      <c r="D130" s="181" t="s">
        <v>273</v>
      </c>
      <c r="E130" s="182" t="s">
        <v>1136</v>
      </c>
      <c r="F130" s="183" t="s">
        <v>1137</v>
      </c>
      <c r="G130" s="184" t="s">
        <v>1</v>
      </c>
      <c r="H130" s="185">
        <v>25</v>
      </c>
      <c r="I130" s="186"/>
      <c r="J130" s="187">
        <f t="shared" si="0"/>
        <v>0</v>
      </c>
      <c r="K130" s="188"/>
      <c r="L130" s="189"/>
      <c r="M130" s="190" t="s">
        <v>1</v>
      </c>
      <c r="N130" s="191" t="s">
        <v>39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239</v>
      </c>
      <c r="AT130" s="162" t="s">
        <v>273</v>
      </c>
      <c r="AU130" s="162" t="s">
        <v>80</v>
      </c>
      <c r="AY130" s="17" t="s">
        <v>202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208</v>
      </c>
      <c r="BM130" s="162" t="s">
        <v>268</v>
      </c>
    </row>
    <row r="131" spans="1:65" s="2" customFormat="1" ht="24.2" customHeight="1">
      <c r="A131" s="32"/>
      <c r="B131" s="149"/>
      <c r="C131" s="181" t="s">
        <v>73</v>
      </c>
      <c r="D131" s="181" t="s">
        <v>273</v>
      </c>
      <c r="E131" s="182" t="s">
        <v>1138</v>
      </c>
      <c r="F131" s="183" t="s">
        <v>1139</v>
      </c>
      <c r="G131" s="184" t="s">
        <v>1</v>
      </c>
      <c r="H131" s="185">
        <v>60</v>
      </c>
      <c r="I131" s="186"/>
      <c r="J131" s="187">
        <f t="shared" si="0"/>
        <v>0</v>
      </c>
      <c r="K131" s="188"/>
      <c r="L131" s="189"/>
      <c r="M131" s="190" t="s">
        <v>1</v>
      </c>
      <c r="N131" s="191" t="s">
        <v>39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239</v>
      </c>
      <c r="AT131" s="162" t="s">
        <v>273</v>
      </c>
      <c r="AU131" s="162" t="s">
        <v>80</v>
      </c>
      <c r="AY131" s="17" t="s">
        <v>202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208</v>
      </c>
      <c r="BM131" s="162" t="s">
        <v>279</v>
      </c>
    </row>
    <row r="132" spans="1:65" s="2" customFormat="1" ht="24.2" customHeight="1">
      <c r="A132" s="32"/>
      <c r="B132" s="149"/>
      <c r="C132" s="181" t="s">
        <v>73</v>
      </c>
      <c r="D132" s="181" t="s">
        <v>273</v>
      </c>
      <c r="E132" s="182" t="s">
        <v>1140</v>
      </c>
      <c r="F132" s="183" t="s">
        <v>1141</v>
      </c>
      <c r="G132" s="184" t="s">
        <v>1</v>
      </c>
      <c r="H132" s="185">
        <v>88</v>
      </c>
      <c r="I132" s="186"/>
      <c r="J132" s="187">
        <f t="shared" si="0"/>
        <v>0</v>
      </c>
      <c r="K132" s="188"/>
      <c r="L132" s="189"/>
      <c r="M132" s="190" t="s">
        <v>1</v>
      </c>
      <c r="N132" s="191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239</v>
      </c>
      <c r="AT132" s="162" t="s">
        <v>273</v>
      </c>
      <c r="AU132" s="162" t="s">
        <v>80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287</v>
      </c>
    </row>
    <row r="133" spans="1:65" s="2" customFormat="1" ht="24.2" customHeight="1">
      <c r="A133" s="32"/>
      <c r="B133" s="149"/>
      <c r="C133" s="181" t="s">
        <v>73</v>
      </c>
      <c r="D133" s="181" t="s">
        <v>273</v>
      </c>
      <c r="E133" s="182" t="s">
        <v>1142</v>
      </c>
      <c r="F133" s="183" t="s">
        <v>1143</v>
      </c>
      <c r="G133" s="184" t="s">
        <v>1</v>
      </c>
      <c r="H133" s="185">
        <v>49</v>
      </c>
      <c r="I133" s="186"/>
      <c r="J133" s="187">
        <f t="shared" si="0"/>
        <v>0</v>
      </c>
      <c r="K133" s="188"/>
      <c r="L133" s="189"/>
      <c r="M133" s="190" t="s">
        <v>1</v>
      </c>
      <c r="N133" s="191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239</v>
      </c>
      <c r="AT133" s="162" t="s">
        <v>273</v>
      </c>
      <c r="AU133" s="162" t="s">
        <v>80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7</v>
      </c>
    </row>
    <row r="134" spans="1:65" s="2" customFormat="1" ht="14.45" customHeight="1">
      <c r="A134" s="32"/>
      <c r="B134" s="149"/>
      <c r="C134" s="181" t="s">
        <v>73</v>
      </c>
      <c r="D134" s="181" t="s">
        <v>273</v>
      </c>
      <c r="E134" s="182" t="s">
        <v>1144</v>
      </c>
      <c r="F134" s="183" t="s">
        <v>1145</v>
      </c>
      <c r="G134" s="184" t="s">
        <v>1</v>
      </c>
      <c r="H134" s="185">
        <v>42</v>
      </c>
      <c r="I134" s="186"/>
      <c r="J134" s="187">
        <f t="shared" si="0"/>
        <v>0</v>
      </c>
      <c r="K134" s="188"/>
      <c r="L134" s="189"/>
      <c r="M134" s="190" t="s">
        <v>1</v>
      </c>
      <c r="N134" s="191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239</v>
      </c>
      <c r="AT134" s="162" t="s">
        <v>273</v>
      </c>
      <c r="AU134" s="162" t="s">
        <v>80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306</v>
      </c>
    </row>
    <row r="135" spans="1:65" s="2" customFormat="1" ht="14.45" customHeight="1">
      <c r="A135" s="32"/>
      <c r="B135" s="149"/>
      <c r="C135" s="181" t="s">
        <v>73</v>
      </c>
      <c r="D135" s="181" t="s">
        <v>273</v>
      </c>
      <c r="E135" s="182" t="s">
        <v>1146</v>
      </c>
      <c r="F135" s="183" t="s">
        <v>1147</v>
      </c>
      <c r="G135" s="184" t="s">
        <v>1</v>
      </c>
      <c r="H135" s="185">
        <v>173</v>
      </c>
      <c r="I135" s="186"/>
      <c r="J135" s="187">
        <f t="shared" si="0"/>
        <v>0</v>
      </c>
      <c r="K135" s="188"/>
      <c r="L135" s="189"/>
      <c r="M135" s="190" t="s">
        <v>1</v>
      </c>
      <c r="N135" s="191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239</v>
      </c>
      <c r="AT135" s="162" t="s">
        <v>273</v>
      </c>
      <c r="AU135" s="162" t="s">
        <v>80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315</v>
      </c>
    </row>
    <row r="136" spans="1:65" s="2" customFormat="1" ht="24.2" customHeight="1">
      <c r="A136" s="32"/>
      <c r="B136" s="149"/>
      <c r="C136" s="181" t="s">
        <v>73</v>
      </c>
      <c r="D136" s="181" t="s">
        <v>273</v>
      </c>
      <c r="E136" s="182" t="s">
        <v>1148</v>
      </c>
      <c r="F136" s="183" t="s">
        <v>1149</v>
      </c>
      <c r="G136" s="184" t="s">
        <v>1</v>
      </c>
      <c r="H136" s="185">
        <v>52</v>
      </c>
      <c r="I136" s="186"/>
      <c r="J136" s="187">
        <f t="shared" si="0"/>
        <v>0</v>
      </c>
      <c r="K136" s="188"/>
      <c r="L136" s="189"/>
      <c r="M136" s="190" t="s">
        <v>1</v>
      </c>
      <c r="N136" s="191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239</v>
      </c>
      <c r="AT136" s="162" t="s">
        <v>273</v>
      </c>
      <c r="AU136" s="162" t="s">
        <v>80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328</v>
      </c>
    </row>
    <row r="137" spans="1:65" s="2" customFormat="1" ht="14.45" customHeight="1">
      <c r="A137" s="32"/>
      <c r="B137" s="149"/>
      <c r="C137" s="181" t="s">
        <v>73</v>
      </c>
      <c r="D137" s="181" t="s">
        <v>273</v>
      </c>
      <c r="E137" s="182" t="s">
        <v>1150</v>
      </c>
      <c r="F137" s="183" t="s">
        <v>1151</v>
      </c>
      <c r="G137" s="184" t="s">
        <v>1</v>
      </c>
      <c r="H137" s="185">
        <v>151</v>
      </c>
      <c r="I137" s="186"/>
      <c r="J137" s="187">
        <f t="shared" si="0"/>
        <v>0</v>
      </c>
      <c r="K137" s="188"/>
      <c r="L137" s="189"/>
      <c r="M137" s="190" t="s">
        <v>1</v>
      </c>
      <c r="N137" s="191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239</v>
      </c>
      <c r="AT137" s="162" t="s">
        <v>273</v>
      </c>
      <c r="AU137" s="162" t="s">
        <v>80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338</v>
      </c>
    </row>
    <row r="138" spans="1:65" s="2" customFormat="1" ht="24.2" customHeight="1">
      <c r="A138" s="32"/>
      <c r="B138" s="149"/>
      <c r="C138" s="181" t="s">
        <v>73</v>
      </c>
      <c r="D138" s="181" t="s">
        <v>273</v>
      </c>
      <c r="E138" s="182" t="s">
        <v>1152</v>
      </c>
      <c r="F138" s="183" t="s">
        <v>1153</v>
      </c>
      <c r="G138" s="184" t="s">
        <v>1</v>
      </c>
      <c r="H138" s="185">
        <v>99</v>
      </c>
      <c r="I138" s="186"/>
      <c r="J138" s="187">
        <f t="shared" si="0"/>
        <v>0</v>
      </c>
      <c r="K138" s="188"/>
      <c r="L138" s="189"/>
      <c r="M138" s="190" t="s">
        <v>1</v>
      </c>
      <c r="N138" s="191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239</v>
      </c>
      <c r="AT138" s="162" t="s">
        <v>273</v>
      </c>
      <c r="AU138" s="162" t="s">
        <v>80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424</v>
      </c>
    </row>
    <row r="139" spans="1:65" s="2" customFormat="1" ht="14.45" customHeight="1">
      <c r="A139" s="32"/>
      <c r="B139" s="149"/>
      <c r="C139" s="181" t="s">
        <v>73</v>
      </c>
      <c r="D139" s="181" t="s">
        <v>273</v>
      </c>
      <c r="E139" s="182" t="s">
        <v>1154</v>
      </c>
      <c r="F139" s="183" t="s">
        <v>1155</v>
      </c>
      <c r="G139" s="184" t="s">
        <v>1</v>
      </c>
      <c r="H139" s="185">
        <v>35</v>
      </c>
      <c r="I139" s="186"/>
      <c r="J139" s="187">
        <f t="shared" si="0"/>
        <v>0</v>
      </c>
      <c r="K139" s="188"/>
      <c r="L139" s="189"/>
      <c r="M139" s="190" t="s">
        <v>1</v>
      </c>
      <c r="N139" s="191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239</v>
      </c>
      <c r="AT139" s="162" t="s">
        <v>273</v>
      </c>
      <c r="AU139" s="162" t="s">
        <v>80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428</v>
      </c>
    </row>
    <row r="140" spans="1:65" s="2" customFormat="1" ht="24.2" customHeight="1">
      <c r="A140" s="32"/>
      <c r="B140" s="149"/>
      <c r="C140" s="181" t="s">
        <v>73</v>
      </c>
      <c r="D140" s="181" t="s">
        <v>273</v>
      </c>
      <c r="E140" s="182" t="s">
        <v>1156</v>
      </c>
      <c r="F140" s="183" t="s">
        <v>1157</v>
      </c>
      <c r="G140" s="184" t="s">
        <v>1</v>
      </c>
      <c r="H140" s="185">
        <v>106</v>
      </c>
      <c r="I140" s="186"/>
      <c r="J140" s="187">
        <f t="shared" si="0"/>
        <v>0</v>
      </c>
      <c r="K140" s="188"/>
      <c r="L140" s="189"/>
      <c r="M140" s="190" t="s">
        <v>1</v>
      </c>
      <c r="N140" s="191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239</v>
      </c>
      <c r="AT140" s="162" t="s">
        <v>273</v>
      </c>
      <c r="AU140" s="162" t="s">
        <v>80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431</v>
      </c>
    </row>
    <row r="141" spans="1:65" s="2" customFormat="1" ht="24.2" customHeight="1">
      <c r="A141" s="32"/>
      <c r="B141" s="149"/>
      <c r="C141" s="181" t="s">
        <v>73</v>
      </c>
      <c r="D141" s="181" t="s">
        <v>273</v>
      </c>
      <c r="E141" s="182" t="s">
        <v>1158</v>
      </c>
      <c r="F141" s="183" t="s">
        <v>1159</v>
      </c>
      <c r="G141" s="184" t="s">
        <v>1</v>
      </c>
      <c r="H141" s="185">
        <v>95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239</v>
      </c>
      <c r="AT141" s="162" t="s">
        <v>273</v>
      </c>
      <c r="AU141" s="162" t="s">
        <v>80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434</v>
      </c>
    </row>
    <row r="142" spans="1:65" s="2" customFormat="1" ht="24.2" customHeight="1">
      <c r="A142" s="32"/>
      <c r="B142" s="149"/>
      <c r="C142" s="181" t="s">
        <v>73</v>
      </c>
      <c r="D142" s="181" t="s">
        <v>273</v>
      </c>
      <c r="E142" s="182" t="s">
        <v>1160</v>
      </c>
      <c r="F142" s="183" t="s">
        <v>1161</v>
      </c>
      <c r="G142" s="184" t="s">
        <v>1</v>
      </c>
      <c r="H142" s="185">
        <v>206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239</v>
      </c>
      <c r="AT142" s="162" t="s">
        <v>273</v>
      </c>
      <c r="AU142" s="162" t="s">
        <v>80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208</v>
      </c>
      <c r="BM142" s="162" t="s">
        <v>437</v>
      </c>
    </row>
    <row r="143" spans="1:65" s="2" customFormat="1" ht="14.45" customHeight="1">
      <c r="A143" s="32"/>
      <c r="B143" s="149"/>
      <c r="C143" s="181" t="s">
        <v>73</v>
      </c>
      <c r="D143" s="181" t="s">
        <v>273</v>
      </c>
      <c r="E143" s="182" t="s">
        <v>1162</v>
      </c>
      <c r="F143" s="183" t="s">
        <v>1163</v>
      </c>
      <c r="G143" s="184" t="s">
        <v>1</v>
      </c>
      <c r="H143" s="185">
        <v>57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39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239</v>
      </c>
      <c r="AT143" s="162" t="s">
        <v>273</v>
      </c>
      <c r="AU143" s="162" t="s">
        <v>80</v>
      </c>
      <c r="AY143" s="17" t="s">
        <v>202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208</v>
      </c>
      <c r="BM143" s="162" t="s">
        <v>440</v>
      </c>
    </row>
    <row r="144" spans="1:65" s="2" customFormat="1" ht="14.45" customHeight="1">
      <c r="A144" s="32"/>
      <c r="B144" s="149"/>
      <c r="C144" s="181" t="s">
        <v>73</v>
      </c>
      <c r="D144" s="181" t="s">
        <v>273</v>
      </c>
      <c r="E144" s="182" t="s">
        <v>1164</v>
      </c>
      <c r="F144" s="183" t="s">
        <v>1165</v>
      </c>
      <c r="G144" s="184" t="s">
        <v>1</v>
      </c>
      <c r="H144" s="185">
        <v>42</v>
      </c>
      <c r="I144" s="186"/>
      <c r="J144" s="187">
        <f t="shared" si="0"/>
        <v>0</v>
      </c>
      <c r="K144" s="188"/>
      <c r="L144" s="189"/>
      <c r="M144" s="190" t="s">
        <v>1</v>
      </c>
      <c r="N144" s="191" t="s">
        <v>39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239</v>
      </c>
      <c r="AT144" s="162" t="s">
        <v>273</v>
      </c>
      <c r="AU144" s="162" t="s">
        <v>80</v>
      </c>
      <c r="AY144" s="17" t="s">
        <v>202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208</v>
      </c>
      <c r="BM144" s="162" t="s">
        <v>443</v>
      </c>
    </row>
    <row r="145" spans="1:65" s="2" customFormat="1" ht="24.2" customHeight="1">
      <c r="A145" s="32"/>
      <c r="B145" s="149"/>
      <c r="C145" s="181" t="s">
        <v>73</v>
      </c>
      <c r="D145" s="181" t="s">
        <v>273</v>
      </c>
      <c r="E145" s="182" t="s">
        <v>1166</v>
      </c>
      <c r="F145" s="183" t="s">
        <v>1167</v>
      </c>
      <c r="G145" s="184" t="s">
        <v>1</v>
      </c>
      <c r="H145" s="185">
        <v>42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39</v>
      </c>
      <c r="O145" s="58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239</v>
      </c>
      <c r="AT145" s="162" t="s">
        <v>273</v>
      </c>
      <c r="AU145" s="162" t="s">
        <v>80</v>
      </c>
      <c r="AY145" s="17" t="s">
        <v>202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208</v>
      </c>
      <c r="BM145" s="162" t="s">
        <v>446</v>
      </c>
    </row>
    <row r="146" spans="1:65" s="2" customFormat="1" ht="24.2" customHeight="1">
      <c r="A146" s="32"/>
      <c r="B146" s="149"/>
      <c r="C146" s="181" t="s">
        <v>73</v>
      </c>
      <c r="D146" s="181" t="s">
        <v>273</v>
      </c>
      <c r="E146" s="182" t="s">
        <v>1168</v>
      </c>
      <c r="F146" s="183" t="s">
        <v>1169</v>
      </c>
      <c r="G146" s="184" t="s">
        <v>1</v>
      </c>
      <c r="H146" s="185">
        <v>42</v>
      </c>
      <c r="I146" s="186"/>
      <c r="J146" s="187">
        <f t="shared" si="0"/>
        <v>0</v>
      </c>
      <c r="K146" s="188"/>
      <c r="L146" s="189"/>
      <c r="M146" s="190" t="s">
        <v>1</v>
      </c>
      <c r="N146" s="191" t="s">
        <v>39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239</v>
      </c>
      <c r="AT146" s="162" t="s">
        <v>273</v>
      </c>
      <c r="AU146" s="162" t="s">
        <v>80</v>
      </c>
      <c r="AY146" s="17" t="s">
        <v>202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208</v>
      </c>
      <c r="BM146" s="162" t="s">
        <v>449</v>
      </c>
    </row>
    <row r="147" spans="1:65" s="2" customFormat="1" ht="24.2" customHeight="1">
      <c r="A147" s="32"/>
      <c r="B147" s="149"/>
      <c r="C147" s="181" t="s">
        <v>73</v>
      </c>
      <c r="D147" s="181" t="s">
        <v>273</v>
      </c>
      <c r="E147" s="182" t="s">
        <v>1170</v>
      </c>
      <c r="F147" s="183" t="s">
        <v>1171</v>
      </c>
      <c r="G147" s="184" t="s">
        <v>1</v>
      </c>
      <c r="H147" s="185">
        <v>38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239</v>
      </c>
      <c r="AT147" s="162" t="s">
        <v>273</v>
      </c>
      <c r="AU147" s="162" t="s">
        <v>80</v>
      </c>
      <c r="AY147" s="17" t="s">
        <v>202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208</v>
      </c>
      <c r="BM147" s="162" t="s">
        <v>453</v>
      </c>
    </row>
    <row r="148" spans="1:65" s="2" customFormat="1" ht="24.2" customHeight="1">
      <c r="A148" s="32"/>
      <c r="B148" s="149"/>
      <c r="C148" s="181" t="s">
        <v>73</v>
      </c>
      <c r="D148" s="181" t="s">
        <v>273</v>
      </c>
      <c r="E148" s="182" t="s">
        <v>1172</v>
      </c>
      <c r="F148" s="183" t="s">
        <v>1173</v>
      </c>
      <c r="G148" s="184" t="s">
        <v>1</v>
      </c>
      <c r="H148" s="185">
        <v>106</v>
      </c>
      <c r="I148" s="186"/>
      <c r="J148" s="187">
        <f t="shared" si="0"/>
        <v>0</v>
      </c>
      <c r="K148" s="188"/>
      <c r="L148" s="189"/>
      <c r="M148" s="190" t="s">
        <v>1</v>
      </c>
      <c r="N148" s="191" t="s">
        <v>39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239</v>
      </c>
      <c r="AT148" s="162" t="s">
        <v>273</v>
      </c>
      <c r="AU148" s="162" t="s">
        <v>80</v>
      </c>
      <c r="AY148" s="17" t="s">
        <v>202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84</v>
      </c>
      <c r="BK148" s="163">
        <f t="shared" si="9"/>
        <v>0</v>
      </c>
      <c r="BL148" s="17" t="s">
        <v>208</v>
      </c>
      <c r="BM148" s="162" t="s">
        <v>456</v>
      </c>
    </row>
    <row r="149" spans="1:65" s="2" customFormat="1" ht="14.45" customHeight="1">
      <c r="A149" s="32"/>
      <c r="B149" s="149"/>
      <c r="C149" s="181" t="s">
        <v>73</v>
      </c>
      <c r="D149" s="181" t="s">
        <v>273</v>
      </c>
      <c r="E149" s="182" t="s">
        <v>1174</v>
      </c>
      <c r="F149" s="183" t="s">
        <v>1175</v>
      </c>
      <c r="G149" s="184" t="s">
        <v>1</v>
      </c>
      <c r="H149" s="185">
        <v>64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239</v>
      </c>
      <c r="AT149" s="162" t="s">
        <v>273</v>
      </c>
      <c r="AU149" s="162" t="s">
        <v>80</v>
      </c>
      <c r="AY149" s="17" t="s">
        <v>202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84</v>
      </c>
      <c r="BK149" s="163">
        <f t="shared" si="9"/>
        <v>0</v>
      </c>
      <c r="BL149" s="17" t="s">
        <v>208</v>
      </c>
      <c r="BM149" s="162" t="s">
        <v>459</v>
      </c>
    </row>
    <row r="150" spans="1:65" s="2" customFormat="1" ht="14.45" customHeight="1">
      <c r="A150" s="32"/>
      <c r="B150" s="149"/>
      <c r="C150" s="181" t="s">
        <v>73</v>
      </c>
      <c r="D150" s="181" t="s">
        <v>273</v>
      </c>
      <c r="E150" s="182" t="s">
        <v>1176</v>
      </c>
      <c r="F150" s="183" t="s">
        <v>1177</v>
      </c>
      <c r="G150" s="184" t="s">
        <v>1</v>
      </c>
      <c r="H150" s="185">
        <v>35</v>
      </c>
      <c r="I150" s="186"/>
      <c r="J150" s="187">
        <f t="shared" si="0"/>
        <v>0</v>
      </c>
      <c r="K150" s="188"/>
      <c r="L150" s="189"/>
      <c r="M150" s="190" t="s">
        <v>1</v>
      </c>
      <c r="N150" s="191" t="s">
        <v>39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239</v>
      </c>
      <c r="AT150" s="162" t="s">
        <v>273</v>
      </c>
      <c r="AU150" s="162" t="s">
        <v>80</v>
      </c>
      <c r="AY150" s="17" t="s">
        <v>202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84</v>
      </c>
      <c r="BK150" s="163">
        <f t="shared" si="9"/>
        <v>0</v>
      </c>
      <c r="BL150" s="17" t="s">
        <v>208</v>
      </c>
      <c r="BM150" s="162" t="s">
        <v>462</v>
      </c>
    </row>
    <row r="151" spans="1:65" s="2" customFormat="1" ht="24.2" customHeight="1">
      <c r="A151" s="32"/>
      <c r="B151" s="149"/>
      <c r="C151" s="181" t="s">
        <v>73</v>
      </c>
      <c r="D151" s="181" t="s">
        <v>273</v>
      </c>
      <c r="E151" s="182" t="s">
        <v>1178</v>
      </c>
      <c r="F151" s="183" t="s">
        <v>1179</v>
      </c>
      <c r="G151" s="184" t="s">
        <v>1</v>
      </c>
      <c r="H151" s="185">
        <v>106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39</v>
      </c>
      <c r="O151" s="58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239</v>
      </c>
      <c r="AT151" s="162" t="s">
        <v>273</v>
      </c>
      <c r="AU151" s="162" t="s">
        <v>80</v>
      </c>
      <c r="AY151" s="17" t="s">
        <v>202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84</v>
      </c>
      <c r="BK151" s="163">
        <f t="shared" si="9"/>
        <v>0</v>
      </c>
      <c r="BL151" s="17" t="s">
        <v>208</v>
      </c>
      <c r="BM151" s="162" t="s">
        <v>465</v>
      </c>
    </row>
    <row r="152" spans="1:65" s="2" customFormat="1" ht="24.2" customHeight="1">
      <c r="A152" s="32"/>
      <c r="B152" s="149"/>
      <c r="C152" s="181" t="s">
        <v>73</v>
      </c>
      <c r="D152" s="181" t="s">
        <v>273</v>
      </c>
      <c r="E152" s="182" t="s">
        <v>1180</v>
      </c>
      <c r="F152" s="183" t="s">
        <v>1181</v>
      </c>
      <c r="G152" s="184" t="s">
        <v>1</v>
      </c>
      <c r="H152" s="185">
        <v>67</v>
      </c>
      <c r="I152" s="186"/>
      <c r="J152" s="187">
        <f t="shared" si="0"/>
        <v>0</v>
      </c>
      <c r="K152" s="188"/>
      <c r="L152" s="189"/>
      <c r="M152" s="190" t="s">
        <v>1</v>
      </c>
      <c r="N152" s="191" t="s">
        <v>39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239</v>
      </c>
      <c r="AT152" s="162" t="s">
        <v>273</v>
      </c>
      <c r="AU152" s="162" t="s">
        <v>80</v>
      </c>
      <c r="AY152" s="17" t="s">
        <v>202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84</v>
      </c>
      <c r="BK152" s="163">
        <f t="shared" si="9"/>
        <v>0</v>
      </c>
      <c r="BL152" s="17" t="s">
        <v>208</v>
      </c>
      <c r="BM152" s="162" t="s">
        <v>469</v>
      </c>
    </row>
    <row r="153" spans="1:65" s="2" customFormat="1" ht="24.2" customHeight="1">
      <c r="A153" s="32"/>
      <c r="B153" s="149"/>
      <c r="C153" s="181" t="s">
        <v>73</v>
      </c>
      <c r="D153" s="181" t="s">
        <v>273</v>
      </c>
      <c r="E153" s="182" t="s">
        <v>1182</v>
      </c>
      <c r="F153" s="183" t="s">
        <v>1183</v>
      </c>
      <c r="G153" s="184" t="s">
        <v>1</v>
      </c>
      <c r="H153" s="185">
        <v>59</v>
      </c>
      <c r="I153" s="186"/>
      <c r="J153" s="187">
        <f t="shared" si="0"/>
        <v>0</v>
      </c>
      <c r="K153" s="188"/>
      <c r="L153" s="189"/>
      <c r="M153" s="190" t="s">
        <v>1</v>
      </c>
      <c r="N153" s="191" t="s">
        <v>39</v>
      </c>
      <c r="O153" s="58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239</v>
      </c>
      <c r="AT153" s="162" t="s">
        <v>273</v>
      </c>
      <c r="AU153" s="162" t="s">
        <v>80</v>
      </c>
      <c r="AY153" s="17" t="s">
        <v>202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7" t="s">
        <v>84</v>
      </c>
      <c r="BK153" s="163">
        <f t="shared" si="9"/>
        <v>0</v>
      </c>
      <c r="BL153" s="17" t="s">
        <v>208</v>
      </c>
      <c r="BM153" s="162" t="s">
        <v>472</v>
      </c>
    </row>
    <row r="154" spans="1:65" s="2" customFormat="1" ht="14.45" customHeight="1">
      <c r="A154" s="32"/>
      <c r="B154" s="149"/>
      <c r="C154" s="181" t="s">
        <v>73</v>
      </c>
      <c r="D154" s="181" t="s">
        <v>273</v>
      </c>
      <c r="E154" s="182" t="s">
        <v>1184</v>
      </c>
      <c r="F154" s="183" t="s">
        <v>1185</v>
      </c>
      <c r="G154" s="184" t="s">
        <v>1</v>
      </c>
      <c r="H154" s="185">
        <v>39</v>
      </c>
      <c r="I154" s="186"/>
      <c r="J154" s="187">
        <f t="shared" si="0"/>
        <v>0</v>
      </c>
      <c r="K154" s="188"/>
      <c r="L154" s="189"/>
      <c r="M154" s="190" t="s">
        <v>1</v>
      </c>
      <c r="N154" s="191" t="s">
        <v>39</v>
      </c>
      <c r="O154" s="58"/>
      <c r="P154" s="160">
        <f t="shared" si="1"/>
        <v>0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239</v>
      </c>
      <c r="AT154" s="162" t="s">
        <v>273</v>
      </c>
      <c r="AU154" s="162" t="s">
        <v>80</v>
      </c>
      <c r="AY154" s="17" t="s">
        <v>202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7" t="s">
        <v>84</v>
      </c>
      <c r="BK154" s="163">
        <f t="shared" si="9"/>
        <v>0</v>
      </c>
      <c r="BL154" s="17" t="s">
        <v>208</v>
      </c>
      <c r="BM154" s="162" t="s">
        <v>476</v>
      </c>
    </row>
    <row r="155" spans="1:65" s="2" customFormat="1" ht="24.2" customHeight="1">
      <c r="A155" s="32"/>
      <c r="B155" s="149"/>
      <c r="C155" s="181" t="s">
        <v>73</v>
      </c>
      <c r="D155" s="181" t="s">
        <v>273</v>
      </c>
      <c r="E155" s="182" t="s">
        <v>1186</v>
      </c>
      <c r="F155" s="183" t="s">
        <v>1187</v>
      </c>
      <c r="G155" s="184" t="s">
        <v>1</v>
      </c>
      <c r="H155" s="185">
        <v>35</v>
      </c>
      <c r="I155" s="186"/>
      <c r="J155" s="187">
        <f t="shared" si="0"/>
        <v>0</v>
      </c>
      <c r="K155" s="188"/>
      <c r="L155" s="189"/>
      <c r="M155" s="190" t="s">
        <v>1</v>
      </c>
      <c r="N155" s="191" t="s">
        <v>39</v>
      </c>
      <c r="O155" s="58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239</v>
      </c>
      <c r="AT155" s="162" t="s">
        <v>273</v>
      </c>
      <c r="AU155" s="162" t="s">
        <v>80</v>
      </c>
      <c r="AY155" s="17" t="s">
        <v>202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7" t="s">
        <v>84</v>
      </c>
      <c r="BK155" s="163">
        <f t="shared" si="9"/>
        <v>0</v>
      </c>
      <c r="BL155" s="17" t="s">
        <v>208</v>
      </c>
      <c r="BM155" s="162" t="s">
        <v>479</v>
      </c>
    </row>
    <row r="156" spans="1:65" s="2" customFormat="1" ht="24.2" customHeight="1">
      <c r="A156" s="32"/>
      <c r="B156" s="149"/>
      <c r="C156" s="181" t="s">
        <v>73</v>
      </c>
      <c r="D156" s="181" t="s">
        <v>273</v>
      </c>
      <c r="E156" s="182" t="s">
        <v>1188</v>
      </c>
      <c r="F156" s="183" t="s">
        <v>1189</v>
      </c>
      <c r="G156" s="184" t="s">
        <v>1</v>
      </c>
      <c r="H156" s="185">
        <v>35</v>
      </c>
      <c r="I156" s="186"/>
      <c r="J156" s="187">
        <f t="shared" si="0"/>
        <v>0</v>
      </c>
      <c r="K156" s="188"/>
      <c r="L156" s="189"/>
      <c r="M156" s="190" t="s">
        <v>1</v>
      </c>
      <c r="N156" s="191" t="s">
        <v>39</v>
      </c>
      <c r="O156" s="58"/>
      <c r="P156" s="160">
        <f t="shared" si="1"/>
        <v>0</v>
      </c>
      <c r="Q156" s="160">
        <v>0</v>
      </c>
      <c r="R156" s="160">
        <f t="shared" si="2"/>
        <v>0</v>
      </c>
      <c r="S156" s="160">
        <v>0</v>
      </c>
      <c r="T156" s="161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239</v>
      </c>
      <c r="AT156" s="162" t="s">
        <v>273</v>
      </c>
      <c r="AU156" s="162" t="s">
        <v>80</v>
      </c>
      <c r="AY156" s="17" t="s">
        <v>202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7" t="s">
        <v>84</v>
      </c>
      <c r="BK156" s="163">
        <f t="shared" si="9"/>
        <v>0</v>
      </c>
      <c r="BL156" s="17" t="s">
        <v>208</v>
      </c>
      <c r="BM156" s="162" t="s">
        <v>483</v>
      </c>
    </row>
    <row r="157" spans="1:65" s="2" customFormat="1" ht="24.2" customHeight="1">
      <c r="A157" s="32"/>
      <c r="B157" s="149"/>
      <c r="C157" s="181" t="s">
        <v>73</v>
      </c>
      <c r="D157" s="181" t="s">
        <v>273</v>
      </c>
      <c r="E157" s="182" t="s">
        <v>1190</v>
      </c>
      <c r="F157" s="183" t="s">
        <v>1191</v>
      </c>
      <c r="G157" s="184" t="s">
        <v>1</v>
      </c>
      <c r="H157" s="185">
        <v>148</v>
      </c>
      <c r="I157" s="186"/>
      <c r="J157" s="187">
        <f t="shared" si="0"/>
        <v>0</v>
      </c>
      <c r="K157" s="188"/>
      <c r="L157" s="189"/>
      <c r="M157" s="190" t="s">
        <v>1</v>
      </c>
      <c r="N157" s="191" t="s">
        <v>39</v>
      </c>
      <c r="O157" s="58"/>
      <c r="P157" s="160">
        <f t="shared" si="1"/>
        <v>0</v>
      </c>
      <c r="Q157" s="160">
        <v>0</v>
      </c>
      <c r="R157" s="160">
        <f t="shared" si="2"/>
        <v>0</v>
      </c>
      <c r="S157" s="160">
        <v>0</v>
      </c>
      <c r="T157" s="161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239</v>
      </c>
      <c r="AT157" s="162" t="s">
        <v>273</v>
      </c>
      <c r="AU157" s="162" t="s">
        <v>80</v>
      </c>
      <c r="AY157" s="17" t="s">
        <v>202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7" t="s">
        <v>84</v>
      </c>
      <c r="BK157" s="163">
        <f t="shared" si="9"/>
        <v>0</v>
      </c>
      <c r="BL157" s="17" t="s">
        <v>208</v>
      </c>
      <c r="BM157" s="162" t="s">
        <v>486</v>
      </c>
    </row>
    <row r="158" spans="1:65" s="2" customFormat="1" ht="24.2" customHeight="1">
      <c r="A158" s="32"/>
      <c r="B158" s="149"/>
      <c r="C158" s="181" t="s">
        <v>73</v>
      </c>
      <c r="D158" s="181" t="s">
        <v>273</v>
      </c>
      <c r="E158" s="182" t="s">
        <v>1192</v>
      </c>
      <c r="F158" s="183" t="s">
        <v>1193</v>
      </c>
      <c r="G158" s="184" t="s">
        <v>1</v>
      </c>
      <c r="H158" s="185">
        <v>38</v>
      </c>
      <c r="I158" s="186"/>
      <c r="J158" s="187">
        <f t="shared" si="0"/>
        <v>0</v>
      </c>
      <c r="K158" s="188"/>
      <c r="L158" s="189"/>
      <c r="M158" s="190" t="s">
        <v>1</v>
      </c>
      <c r="N158" s="191" t="s">
        <v>39</v>
      </c>
      <c r="O158" s="58"/>
      <c r="P158" s="160">
        <f t="shared" si="1"/>
        <v>0</v>
      </c>
      <c r="Q158" s="160">
        <v>0</v>
      </c>
      <c r="R158" s="160">
        <f t="shared" si="2"/>
        <v>0</v>
      </c>
      <c r="S158" s="160">
        <v>0</v>
      </c>
      <c r="T158" s="161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239</v>
      </c>
      <c r="AT158" s="162" t="s">
        <v>273</v>
      </c>
      <c r="AU158" s="162" t="s">
        <v>80</v>
      </c>
      <c r="AY158" s="17" t="s">
        <v>202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7" t="s">
        <v>84</v>
      </c>
      <c r="BK158" s="163">
        <f t="shared" si="9"/>
        <v>0</v>
      </c>
      <c r="BL158" s="17" t="s">
        <v>208</v>
      </c>
      <c r="BM158" s="162" t="s">
        <v>490</v>
      </c>
    </row>
    <row r="159" spans="1:65" s="2" customFormat="1" ht="14.45" customHeight="1">
      <c r="A159" s="32"/>
      <c r="B159" s="149"/>
      <c r="C159" s="181" t="s">
        <v>73</v>
      </c>
      <c r="D159" s="181" t="s">
        <v>273</v>
      </c>
      <c r="E159" s="182" t="s">
        <v>1194</v>
      </c>
      <c r="F159" s="183" t="s">
        <v>1195</v>
      </c>
      <c r="G159" s="184" t="s">
        <v>1</v>
      </c>
      <c r="H159" s="185">
        <v>64</v>
      </c>
      <c r="I159" s="186"/>
      <c r="J159" s="187">
        <f t="shared" si="0"/>
        <v>0</v>
      </c>
      <c r="K159" s="188"/>
      <c r="L159" s="189"/>
      <c r="M159" s="190" t="s">
        <v>1</v>
      </c>
      <c r="N159" s="191" t="s">
        <v>39</v>
      </c>
      <c r="O159" s="58"/>
      <c r="P159" s="160">
        <f t="shared" si="1"/>
        <v>0</v>
      </c>
      <c r="Q159" s="160">
        <v>0</v>
      </c>
      <c r="R159" s="160">
        <f t="shared" si="2"/>
        <v>0</v>
      </c>
      <c r="S159" s="160">
        <v>0</v>
      </c>
      <c r="T159" s="161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239</v>
      </c>
      <c r="AT159" s="162" t="s">
        <v>273</v>
      </c>
      <c r="AU159" s="162" t="s">
        <v>80</v>
      </c>
      <c r="AY159" s="17" t="s">
        <v>202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7" t="s">
        <v>84</v>
      </c>
      <c r="BK159" s="163">
        <f t="shared" si="9"/>
        <v>0</v>
      </c>
      <c r="BL159" s="17" t="s">
        <v>208</v>
      </c>
      <c r="BM159" s="162" t="s">
        <v>493</v>
      </c>
    </row>
    <row r="160" spans="1:65" s="2" customFormat="1" ht="14.45" customHeight="1">
      <c r="A160" s="32"/>
      <c r="B160" s="149"/>
      <c r="C160" s="181" t="s">
        <v>73</v>
      </c>
      <c r="D160" s="181" t="s">
        <v>273</v>
      </c>
      <c r="E160" s="182" t="s">
        <v>1196</v>
      </c>
      <c r="F160" s="183" t="s">
        <v>1197</v>
      </c>
      <c r="G160" s="184" t="s">
        <v>1</v>
      </c>
      <c r="H160" s="185">
        <v>64</v>
      </c>
      <c r="I160" s="186"/>
      <c r="J160" s="187">
        <f t="shared" si="0"/>
        <v>0</v>
      </c>
      <c r="K160" s="188"/>
      <c r="L160" s="189"/>
      <c r="M160" s="190" t="s">
        <v>1</v>
      </c>
      <c r="N160" s="191" t="s">
        <v>39</v>
      </c>
      <c r="O160" s="58"/>
      <c r="P160" s="160">
        <f t="shared" si="1"/>
        <v>0</v>
      </c>
      <c r="Q160" s="160">
        <v>0</v>
      </c>
      <c r="R160" s="160">
        <f t="shared" si="2"/>
        <v>0</v>
      </c>
      <c r="S160" s="160">
        <v>0</v>
      </c>
      <c r="T160" s="161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239</v>
      </c>
      <c r="AT160" s="162" t="s">
        <v>273</v>
      </c>
      <c r="AU160" s="162" t="s">
        <v>80</v>
      </c>
      <c r="AY160" s="17" t="s">
        <v>202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7" t="s">
        <v>84</v>
      </c>
      <c r="BK160" s="163">
        <f t="shared" si="9"/>
        <v>0</v>
      </c>
      <c r="BL160" s="17" t="s">
        <v>208</v>
      </c>
      <c r="BM160" s="162" t="s">
        <v>497</v>
      </c>
    </row>
    <row r="161" spans="1:65" s="2" customFormat="1" ht="24.2" customHeight="1">
      <c r="A161" s="32"/>
      <c r="B161" s="149"/>
      <c r="C161" s="181" t="s">
        <v>73</v>
      </c>
      <c r="D161" s="181" t="s">
        <v>273</v>
      </c>
      <c r="E161" s="182" t="s">
        <v>1198</v>
      </c>
      <c r="F161" s="183" t="s">
        <v>1199</v>
      </c>
      <c r="G161" s="184" t="s">
        <v>1</v>
      </c>
      <c r="H161" s="185">
        <v>28</v>
      </c>
      <c r="I161" s="186"/>
      <c r="J161" s="187">
        <f t="shared" si="0"/>
        <v>0</v>
      </c>
      <c r="K161" s="188"/>
      <c r="L161" s="189"/>
      <c r="M161" s="190" t="s">
        <v>1</v>
      </c>
      <c r="N161" s="191" t="s">
        <v>39</v>
      </c>
      <c r="O161" s="58"/>
      <c r="P161" s="160">
        <f t="shared" si="1"/>
        <v>0</v>
      </c>
      <c r="Q161" s="160">
        <v>0</v>
      </c>
      <c r="R161" s="160">
        <f t="shared" si="2"/>
        <v>0</v>
      </c>
      <c r="S161" s="160">
        <v>0</v>
      </c>
      <c r="T161" s="161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239</v>
      </c>
      <c r="AT161" s="162" t="s">
        <v>273</v>
      </c>
      <c r="AU161" s="162" t="s">
        <v>80</v>
      </c>
      <c r="AY161" s="17" t="s">
        <v>202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7" t="s">
        <v>84</v>
      </c>
      <c r="BK161" s="163">
        <f t="shared" si="9"/>
        <v>0</v>
      </c>
      <c r="BL161" s="17" t="s">
        <v>208</v>
      </c>
      <c r="BM161" s="162" t="s">
        <v>499</v>
      </c>
    </row>
    <row r="162" spans="1:65" s="2" customFormat="1" ht="14.45" customHeight="1">
      <c r="A162" s="32"/>
      <c r="B162" s="149"/>
      <c r="C162" s="181" t="s">
        <v>73</v>
      </c>
      <c r="D162" s="181" t="s">
        <v>273</v>
      </c>
      <c r="E162" s="182" t="s">
        <v>1200</v>
      </c>
      <c r="F162" s="183" t="s">
        <v>1201</v>
      </c>
      <c r="G162" s="184" t="s">
        <v>1</v>
      </c>
      <c r="H162" s="185">
        <v>162</v>
      </c>
      <c r="I162" s="186"/>
      <c r="J162" s="187">
        <f t="shared" si="0"/>
        <v>0</v>
      </c>
      <c r="K162" s="188"/>
      <c r="L162" s="189"/>
      <c r="M162" s="190" t="s">
        <v>1</v>
      </c>
      <c r="N162" s="191" t="s">
        <v>39</v>
      </c>
      <c r="O162" s="58"/>
      <c r="P162" s="160">
        <f t="shared" si="1"/>
        <v>0</v>
      </c>
      <c r="Q162" s="160">
        <v>0</v>
      </c>
      <c r="R162" s="160">
        <f t="shared" si="2"/>
        <v>0</v>
      </c>
      <c r="S162" s="160">
        <v>0</v>
      </c>
      <c r="T162" s="161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239</v>
      </c>
      <c r="AT162" s="162" t="s">
        <v>273</v>
      </c>
      <c r="AU162" s="162" t="s">
        <v>80</v>
      </c>
      <c r="AY162" s="17" t="s">
        <v>202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7" t="s">
        <v>84</v>
      </c>
      <c r="BK162" s="163">
        <f t="shared" si="9"/>
        <v>0</v>
      </c>
      <c r="BL162" s="17" t="s">
        <v>208</v>
      </c>
      <c r="BM162" s="162" t="s">
        <v>506</v>
      </c>
    </row>
    <row r="163" spans="1:65" s="2" customFormat="1" ht="14.45" customHeight="1">
      <c r="A163" s="32"/>
      <c r="B163" s="149"/>
      <c r="C163" s="181" t="s">
        <v>73</v>
      </c>
      <c r="D163" s="181" t="s">
        <v>273</v>
      </c>
      <c r="E163" s="182" t="s">
        <v>1202</v>
      </c>
      <c r="F163" s="183" t="s">
        <v>1203</v>
      </c>
      <c r="G163" s="184" t="s">
        <v>1</v>
      </c>
      <c r="H163" s="185">
        <v>46</v>
      </c>
      <c r="I163" s="186"/>
      <c r="J163" s="187">
        <f t="shared" si="0"/>
        <v>0</v>
      </c>
      <c r="K163" s="188"/>
      <c r="L163" s="189"/>
      <c r="M163" s="190" t="s">
        <v>1</v>
      </c>
      <c r="N163" s="191" t="s">
        <v>39</v>
      </c>
      <c r="O163" s="58"/>
      <c r="P163" s="160">
        <f t="shared" si="1"/>
        <v>0</v>
      </c>
      <c r="Q163" s="160">
        <v>0</v>
      </c>
      <c r="R163" s="160">
        <f t="shared" si="2"/>
        <v>0</v>
      </c>
      <c r="S163" s="160">
        <v>0</v>
      </c>
      <c r="T163" s="161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239</v>
      </c>
      <c r="AT163" s="162" t="s">
        <v>273</v>
      </c>
      <c r="AU163" s="162" t="s">
        <v>80</v>
      </c>
      <c r="AY163" s="17" t="s">
        <v>202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7" t="s">
        <v>84</v>
      </c>
      <c r="BK163" s="163">
        <f t="shared" si="9"/>
        <v>0</v>
      </c>
      <c r="BL163" s="17" t="s">
        <v>208</v>
      </c>
      <c r="BM163" s="162" t="s">
        <v>509</v>
      </c>
    </row>
    <row r="164" spans="1:65" s="2" customFormat="1" ht="24.2" customHeight="1">
      <c r="A164" s="32"/>
      <c r="B164" s="149"/>
      <c r="C164" s="181" t="s">
        <v>73</v>
      </c>
      <c r="D164" s="181" t="s">
        <v>273</v>
      </c>
      <c r="E164" s="182" t="s">
        <v>1204</v>
      </c>
      <c r="F164" s="183" t="s">
        <v>1205</v>
      </c>
      <c r="G164" s="184" t="s">
        <v>1</v>
      </c>
      <c r="H164" s="185">
        <v>53</v>
      </c>
      <c r="I164" s="186"/>
      <c r="J164" s="187">
        <f t="shared" si="0"/>
        <v>0</v>
      </c>
      <c r="K164" s="188"/>
      <c r="L164" s="189"/>
      <c r="M164" s="190" t="s">
        <v>1</v>
      </c>
      <c r="N164" s="191" t="s">
        <v>39</v>
      </c>
      <c r="O164" s="58"/>
      <c r="P164" s="160">
        <f t="shared" si="1"/>
        <v>0</v>
      </c>
      <c r="Q164" s="160">
        <v>0</v>
      </c>
      <c r="R164" s="160">
        <f t="shared" si="2"/>
        <v>0</v>
      </c>
      <c r="S164" s="160">
        <v>0</v>
      </c>
      <c r="T164" s="161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239</v>
      </c>
      <c r="AT164" s="162" t="s">
        <v>273</v>
      </c>
      <c r="AU164" s="162" t="s">
        <v>80</v>
      </c>
      <c r="AY164" s="17" t="s">
        <v>202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7" t="s">
        <v>84</v>
      </c>
      <c r="BK164" s="163">
        <f t="shared" si="9"/>
        <v>0</v>
      </c>
      <c r="BL164" s="17" t="s">
        <v>208</v>
      </c>
      <c r="BM164" s="162" t="s">
        <v>739</v>
      </c>
    </row>
    <row r="165" spans="1:65" s="2" customFormat="1" ht="24.2" customHeight="1">
      <c r="A165" s="32"/>
      <c r="B165" s="149"/>
      <c r="C165" s="181" t="s">
        <v>73</v>
      </c>
      <c r="D165" s="181" t="s">
        <v>273</v>
      </c>
      <c r="E165" s="182" t="s">
        <v>1206</v>
      </c>
      <c r="F165" s="183" t="s">
        <v>1207</v>
      </c>
      <c r="G165" s="184" t="s">
        <v>1</v>
      </c>
      <c r="H165" s="185">
        <v>26</v>
      </c>
      <c r="I165" s="186"/>
      <c r="J165" s="187">
        <f t="shared" si="0"/>
        <v>0</v>
      </c>
      <c r="K165" s="188"/>
      <c r="L165" s="189"/>
      <c r="M165" s="190" t="s">
        <v>1</v>
      </c>
      <c r="N165" s="191" t="s">
        <v>39</v>
      </c>
      <c r="O165" s="58"/>
      <c r="P165" s="160">
        <f t="shared" si="1"/>
        <v>0</v>
      </c>
      <c r="Q165" s="160">
        <v>0</v>
      </c>
      <c r="R165" s="160">
        <f t="shared" si="2"/>
        <v>0</v>
      </c>
      <c r="S165" s="160">
        <v>0</v>
      </c>
      <c r="T165" s="161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239</v>
      </c>
      <c r="AT165" s="162" t="s">
        <v>273</v>
      </c>
      <c r="AU165" s="162" t="s">
        <v>80</v>
      </c>
      <c r="AY165" s="17" t="s">
        <v>202</v>
      </c>
      <c r="BE165" s="163">
        <f t="shared" si="4"/>
        <v>0</v>
      </c>
      <c r="BF165" s="163">
        <f t="shared" si="5"/>
        <v>0</v>
      </c>
      <c r="BG165" s="163">
        <f t="shared" si="6"/>
        <v>0</v>
      </c>
      <c r="BH165" s="163">
        <f t="shared" si="7"/>
        <v>0</v>
      </c>
      <c r="BI165" s="163">
        <f t="shared" si="8"/>
        <v>0</v>
      </c>
      <c r="BJ165" s="17" t="s">
        <v>84</v>
      </c>
      <c r="BK165" s="163">
        <f t="shared" si="9"/>
        <v>0</v>
      </c>
      <c r="BL165" s="17" t="s">
        <v>208</v>
      </c>
      <c r="BM165" s="162" t="s">
        <v>742</v>
      </c>
    </row>
    <row r="166" spans="1:65" s="2" customFormat="1" ht="24.2" customHeight="1">
      <c r="A166" s="32"/>
      <c r="B166" s="149"/>
      <c r="C166" s="181" t="s">
        <v>73</v>
      </c>
      <c r="D166" s="181" t="s">
        <v>273</v>
      </c>
      <c r="E166" s="182" t="s">
        <v>1208</v>
      </c>
      <c r="F166" s="183" t="s">
        <v>1209</v>
      </c>
      <c r="G166" s="184" t="s">
        <v>1</v>
      </c>
      <c r="H166" s="185">
        <v>17</v>
      </c>
      <c r="I166" s="186"/>
      <c r="J166" s="187">
        <f t="shared" si="0"/>
        <v>0</v>
      </c>
      <c r="K166" s="188"/>
      <c r="L166" s="189"/>
      <c r="M166" s="190" t="s">
        <v>1</v>
      </c>
      <c r="N166" s="191" t="s">
        <v>39</v>
      </c>
      <c r="O166" s="58"/>
      <c r="P166" s="160">
        <f t="shared" si="1"/>
        <v>0</v>
      </c>
      <c r="Q166" s="160">
        <v>0</v>
      </c>
      <c r="R166" s="160">
        <f t="shared" si="2"/>
        <v>0</v>
      </c>
      <c r="S166" s="160">
        <v>0</v>
      </c>
      <c r="T166" s="161">
        <f t="shared" si="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239</v>
      </c>
      <c r="AT166" s="162" t="s">
        <v>273</v>
      </c>
      <c r="AU166" s="162" t="s">
        <v>80</v>
      </c>
      <c r="AY166" s="17" t="s">
        <v>202</v>
      </c>
      <c r="BE166" s="163">
        <f t="shared" si="4"/>
        <v>0</v>
      </c>
      <c r="BF166" s="163">
        <f t="shared" si="5"/>
        <v>0</v>
      </c>
      <c r="BG166" s="163">
        <f t="shared" si="6"/>
        <v>0</v>
      </c>
      <c r="BH166" s="163">
        <f t="shared" si="7"/>
        <v>0</v>
      </c>
      <c r="BI166" s="163">
        <f t="shared" si="8"/>
        <v>0</v>
      </c>
      <c r="BJ166" s="17" t="s">
        <v>84</v>
      </c>
      <c r="BK166" s="163">
        <f t="shared" si="9"/>
        <v>0</v>
      </c>
      <c r="BL166" s="17" t="s">
        <v>208</v>
      </c>
      <c r="BM166" s="162" t="s">
        <v>746</v>
      </c>
    </row>
    <row r="167" spans="1:65" s="2" customFormat="1" ht="24.2" customHeight="1">
      <c r="A167" s="32"/>
      <c r="B167" s="149"/>
      <c r="C167" s="181" t="s">
        <v>73</v>
      </c>
      <c r="D167" s="181" t="s">
        <v>273</v>
      </c>
      <c r="E167" s="182" t="s">
        <v>1210</v>
      </c>
      <c r="F167" s="183" t="s">
        <v>1211</v>
      </c>
      <c r="G167" s="184" t="s">
        <v>1</v>
      </c>
      <c r="H167" s="185">
        <v>39</v>
      </c>
      <c r="I167" s="186"/>
      <c r="J167" s="187">
        <f t="shared" si="0"/>
        <v>0</v>
      </c>
      <c r="K167" s="188"/>
      <c r="L167" s="189"/>
      <c r="M167" s="190" t="s">
        <v>1</v>
      </c>
      <c r="N167" s="191" t="s">
        <v>39</v>
      </c>
      <c r="O167" s="58"/>
      <c r="P167" s="160">
        <f t="shared" si="1"/>
        <v>0</v>
      </c>
      <c r="Q167" s="160">
        <v>0</v>
      </c>
      <c r="R167" s="160">
        <f t="shared" si="2"/>
        <v>0</v>
      </c>
      <c r="S167" s="160">
        <v>0</v>
      </c>
      <c r="T167" s="161">
        <f t="shared" si="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239</v>
      </c>
      <c r="AT167" s="162" t="s">
        <v>273</v>
      </c>
      <c r="AU167" s="162" t="s">
        <v>80</v>
      </c>
      <c r="AY167" s="17" t="s">
        <v>202</v>
      </c>
      <c r="BE167" s="163">
        <f t="shared" si="4"/>
        <v>0</v>
      </c>
      <c r="BF167" s="163">
        <f t="shared" si="5"/>
        <v>0</v>
      </c>
      <c r="BG167" s="163">
        <f t="shared" si="6"/>
        <v>0</v>
      </c>
      <c r="BH167" s="163">
        <f t="shared" si="7"/>
        <v>0</v>
      </c>
      <c r="BI167" s="163">
        <f t="shared" si="8"/>
        <v>0</v>
      </c>
      <c r="BJ167" s="17" t="s">
        <v>84</v>
      </c>
      <c r="BK167" s="163">
        <f t="shared" si="9"/>
        <v>0</v>
      </c>
      <c r="BL167" s="17" t="s">
        <v>208</v>
      </c>
      <c r="BM167" s="162" t="s">
        <v>749</v>
      </c>
    </row>
    <row r="168" spans="1:65" s="2" customFormat="1" ht="24.2" customHeight="1">
      <c r="A168" s="32"/>
      <c r="B168" s="149"/>
      <c r="C168" s="181" t="s">
        <v>73</v>
      </c>
      <c r="D168" s="181" t="s">
        <v>273</v>
      </c>
      <c r="E168" s="182" t="s">
        <v>1212</v>
      </c>
      <c r="F168" s="183" t="s">
        <v>1213</v>
      </c>
      <c r="G168" s="184" t="s">
        <v>1</v>
      </c>
      <c r="H168" s="185">
        <v>53</v>
      </c>
      <c r="I168" s="186"/>
      <c r="J168" s="187">
        <f t="shared" si="0"/>
        <v>0</v>
      </c>
      <c r="K168" s="188"/>
      <c r="L168" s="189"/>
      <c r="M168" s="190" t="s">
        <v>1</v>
      </c>
      <c r="N168" s="191" t="s">
        <v>39</v>
      </c>
      <c r="O168" s="58"/>
      <c r="P168" s="160">
        <f t="shared" si="1"/>
        <v>0</v>
      </c>
      <c r="Q168" s="160">
        <v>0</v>
      </c>
      <c r="R168" s="160">
        <f t="shared" si="2"/>
        <v>0</v>
      </c>
      <c r="S168" s="160">
        <v>0</v>
      </c>
      <c r="T168" s="161">
        <f t="shared" si="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239</v>
      </c>
      <c r="AT168" s="162" t="s">
        <v>273</v>
      </c>
      <c r="AU168" s="162" t="s">
        <v>80</v>
      </c>
      <c r="AY168" s="17" t="s">
        <v>202</v>
      </c>
      <c r="BE168" s="163">
        <f t="shared" si="4"/>
        <v>0</v>
      </c>
      <c r="BF168" s="163">
        <f t="shared" si="5"/>
        <v>0</v>
      </c>
      <c r="BG168" s="163">
        <f t="shared" si="6"/>
        <v>0</v>
      </c>
      <c r="BH168" s="163">
        <f t="shared" si="7"/>
        <v>0</v>
      </c>
      <c r="BI168" s="163">
        <f t="shared" si="8"/>
        <v>0</v>
      </c>
      <c r="BJ168" s="17" t="s">
        <v>84</v>
      </c>
      <c r="BK168" s="163">
        <f t="shared" si="9"/>
        <v>0</v>
      </c>
      <c r="BL168" s="17" t="s">
        <v>208</v>
      </c>
      <c r="BM168" s="162" t="s">
        <v>753</v>
      </c>
    </row>
    <row r="169" spans="1:65" s="2" customFormat="1" ht="24.2" customHeight="1">
      <c r="A169" s="32"/>
      <c r="B169" s="149"/>
      <c r="C169" s="181" t="s">
        <v>73</v>
      </c>
      <c r="D169" s="181" t="s">
        <v>273</v>
      </c>
      <c r="E169" s="182" t="s">
        <v>1214</v>
      </c>
      <c r="F169" s="183" t="s">
        <v>1215</v>
      </c>
      <c r="G169" s="184" t="s">
        <v>1</v>
      </c>
      <c r="H169" s="185">
        <v>25</v>
      </c>
      <c r="I169" s="186"/>
      <c r="J169" s="187">
        <f t="shared" si="0"/>
        <v>0</v>
      </c>
      <c r="K169" s="188"/>
      <c r="L169" s="189"/>
      <c r="M169" s="190" t="s">
        <v>1</v>
      </c>
      <c r="N169" s="191" t="s">
        <v>39</v>
      </c>
      <c r="O169" s="58"/>
      <c r="P169" s="160">
        <f t="shared" si="1"/>
        <v>0</v>
      </c>
      <c r="Q169" s="160">
        <v>0</v>
      </c>
      <c r="R169" s="160">
        <f t="shared" si="2"/>
        <v>0</v>
      </c>
      <c r="S169" s="160">
        <v>0</v>
      </c>
      <c r="T169" s="161">
        <f t="shared" si="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239</v>
      </c>
      <c r="AT169" s="162" t="s">
        <v>273</v>
      </c>
      <c r="AU169" s="162" t="s">
        <v>80</v>
      </c>
      <c r="AY169" s="17" t="s">
        <v>202</v>
      </c>
      <c r="BE169" s="163">
        <f t="shared" si="4"/>
        <v>0</v>
      </c>
      <c r="BF169" s="163">
        <f t="shared" si="5"/>
        <v>0</v>
      </c>
      <c r="BG169" s="163">
        <f t="shared" si="6"/>
        <v>0</v>
      </c>
      <c r="BH169" s="163">
        <f t="shared" si="7"/>
        <v>0</v>
      </c>
      <c r="BI169" s="163">
        <f t="shared" si="8"/>
        <v>0</v>
      </c>
      <c r="BJ169" s="17" t="s">
        <v>84</v>
      </c>
      <c r="BK169" s="163">
        <f t="shared" si="9"/>
        <v>0</v>
      </c>
      <c r="BL169" s="17" t="s">
        <v>208</v>
      </c>
      <c r="BM169" s="162" t="s">
        <v>756</v>
      </c>
    </row>
    <row r="170" spans="1:65" s="2" customFormat="1" ht="24.2" customHeight="1">
      <c r="A170" s="32"/>
      <c r="B170" s="149"/>
      <c r="C170" s="181" t="s">
        <v>73</v>
      </c>
      <c r="D170" s="181" t="s">
        <v>273</v>
      </c>
      <c r="E170" s="182" t="s">
        <v>1216</v>
      </c>
      <c r="F170" s="183" t="s">
        <v>1217</v>
      </c>
      <c r="G170" s="184" t="s">
        <v>1</v>
      </c>
      <c r="H170" s="185">
        <v>61</v>
      </c>
      <c r="I170" s="186"/>
      <c r="J170" s="187">
        <f t="shared" si="0"/>
        <v>0</v>
      </c>
      <c r="K170" s="188"/>
      <c r="L170" s="189"/>
      <c r="M170" s="190" t="s">
        <v>1</v>
      </c>
      <c r="N170" s="191" t="s">
        <v>39</v>
      </c>
      <c r="O170" s="58"/>
      <c r="P170" s="160">
        <f t="shared" si="1"/>
        <v>0</v>
      </c>
      <c r="Q170" s="160">
        <v>0</v>
      </c>
      <c r="R170" s="160">
        <f t="shared" si="2"/>
        <v>0</v>
      </c>
      <c r="S170" s="160">
        <v>0</v>
      </c>
      <c r="T170" s="161">
        <f t="shared" si="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239</v>
      </c>
      <c r="AT170" s="162" t="s">
        <v>273</v>
      </c>
      <c r="AU170" s="162" t="s">
        <v>80</v>
      </c>
      <c r="AY170" s="17" t="s">
        <v>202</v>
      </c>
      <c r="BE170" s="163">
        <f t="shared" si="4"/>
        <v>0</v>
      </c>
      <c r="BF170" s="163">
        <f t="shared" si="5"/>
        <v>0</v>
      </c>
      <c r="BG170" s="163">
        <f t="shared" si="6"/>
        <v>0</v>
      </c>
      <c r="BH170" s="163">
        <f t="shared" si="7"/>
        <v>0</v>
      </c>
      <c r="BI170" s="163">
        <f t="shared" si="8"/>
        <v>0</v>
      </c>
      <c r="BJ170" s="17" t="s">
        <v>84</v>
      </c>
      <c r="BK170" s="163">
        <f t="shared" si="9"/>
        <v>0</v>
      </c>
      <c r="BL170" s="17" t="s">
        <v>208</v>
      </c>
      <c r="BM170" s="162" t="s">
        <v>760</v>
      </c>
    </row>
    <row r="171" spans="1:65" s="2" customFormat="1" ht="24.2" customHeight="1">
      <c r="A171" s="32"/>
      <c r="B171" s="149"/>
      <c r="C171" s="181" t="s">
        <v>73</v>
      </c>
      <c r="D171" s="181" t="s">
        <v>273</v>
      </c>
      <c r="E171" s="182" t="s">
        <v>1218</v>
      </c>
      <c r="F171" s="183" t="s">
        <v>1219</v>
      </c>
      <c r="G171" s="184" t="s">
        <v>1</v>
      </c>
      <c r="H171" s="185">
        <v>92</v>
      </c>
      <c r="I171" s="186"/>
      <c r="J171" s="187">
        <f t="shared" si="0"/>
        <v>0</v>
      </c>
      <c r="K171" s="188"/>
      <c r="L171" s="189"/>
      <c r="M171" s="190" t="s">
        <v>1</v>
      </c>
      <c r="N171" s="191" t="s">
        <v>39</v>
      </c>
      <c r="O171" s="58"/>
      <c r="P171" s="160">
        <f t="shared" si="1"/>
        <v>0</v>
      </c>
      <c r="Q171" s="160">
        <v>0</v>
      </c>
      <c r="R171" s="160">
        <f t="shared" si="2"/>
        <v>0</v>
      </c>
      <c r="S171" s="160">
        <v>0</v>
      </c>
      <c r="T171" s="161">
        <f t="shared" si="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239</v>
      </c>
      <c r="AT171" s="162" t="s">
        <v>273</v>
      </c>
      <c r="AU171" s="162" t="s">
        <v>80</v>
      </c>
      <c r="AY171" s="17" t="s">
        <v>202</v>
      </c>
      <c r="BE171" s="163">
        <f t="shared" si="4"/>
        <v>0</v>
      </c>
      <c r="BF171" s="163">
        <f t="shared" si="5"/>
        <v>0</v>
      </c>
      <c r="BG171" s="163">
        <f t="shared" si="6"/>
        <v>0</v>
      </c>
      <c r="BH171" s="163">
        <f t="shared" si="7"/>
        <v>0</v>
      </c>
      <c r="BI171" s="163">
        <f t="shared" si="8"/>
        <v>0</v>
      </c>
      <c r="BJ171" s="17" t="s">
        <v>84</v>
      </c>
      <c r="BK171" s="163">
        <f t="shared" si="9"/>
        <v>0</v>
      </c>
      <c r="BL171" s="17" t="s">
        <v>208</v>
      </c>
      <c r="BM171" s="162" t="s">
        <v>768</v>
      </c>
    </row>
    <row r="172" spans="1:65" s="12" customFormat="1" ht="25.9" customHeight="1">
      <c r="B172" s="136"/>
      <c r="D172" s="137" t="s">
        <v>72</v>
      </c>
      <c r="E172" s="138" t="s">
        <v>86</v>
      </c>
      <c r="F172" s="138" t="s">
        <v>1</v>
      </c>
      <c r="I172" s="139"/>
      <c r="J172" s="140">
        <f>BK172</f>
        <v>0</v>
      </c>
      <c r="L172" s="136"/>
      <c r="M172" s="141"/>
      <c r="N172" s="142"/>
      <c r="O172" s="142"/>
      <c r="P172" s="143">
        <f>SUM(P173:P178)</f>
        <v>0</v>
      </c>
      <c r="Q172" s="142"/>
      <c r="R172" s="143">
        <f>SUM(R173:R178)</f>
        <v>0</v>
      </c>
      <c r="S172" s="142"/>
      <c r="T172" s="144">
        <f>SUM(T173:T178)</f>
        <v>0</v>
      </c>
      <c r="AR172" s="137" t="s">
        <v>80</v>
      </c>
      <c r="AT172" s="145" t="s">
        <v>72</v>
      </c>
      <c r="AU172" s="145" t="s">
        <v>73</v>
      </c>
      <c r="AY172" s="137" t="s">
        <v>202</v>
      </c>
      <c r="BK172" s="146">
        <f>SUM(BK173:BK178)</f>
        <v>0</v>
      </c>
    </row>
    <row r="173" spans="1:65" s="2" customFormat="1" ht="14.45" customHeight="1">
      <c r="A173" s="32"/>
      <c r="B173" s="149"/>
      <c r="C173" s="181" t="s">
        <v>73</v>
      </c>
      <c r="D173" s="181" t="s">
        <v>273</v>
      </c>
      <c r="E173" s="182" t="s">
        <v>1220</v>
      </c>
      <c r="F173" s="183" t="s">
        <v>1221</v>
      </c>
      <c r="G173" s="184" t="s">
        <v>1</v>
      </c>
      <c r="H173" s="185">
        <v>3530</v>
      </c>
      <c r="I173" s="186"/>
      <c r="J173" s="187">
        <f t="shared" ref="J173:J178" si="10">ROUND(I173*H173,2)</f>
        <v>0</v>
      </c>
      <c r="K173" s="188"/>
      <c r="L173" s="189"/>
      <c r="M173" s="190" t="s">
        <v>1</v>
      </c>
      <c r="N173" s="191" t="s">
        <v>39</v>
      </c>
      <c r="O173" s="58"/>
      <c r="P173" s="160">
        <f t="shared" ref="P173:P178" si="11">O173*H173</f>
        <v>0</v>
      </c>
      <c r="Q173" s="160">
        <v>0</v>
      </c>
      <c r="R173" s="160">
        <f t="shared" ref="R173:R178" si="12">Q173*H173</f>
        <v>0</v>
      </c>
      <c r="S173" s="160">
        <v>0</v>
      </c>
      <c r="T173" s="161">
        <f t="shared" ref="T173:T178" si="13"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239</v>
      </c>
      <c r="AT173" s="162" t="s">
        <v>273</v>
      </c>
      <c r="AU173" s="162" t="s">
        <v>80</v>
      </c>
      <c r="AY173" s="17" t="s">
        <v>202</v>
      </c>
      <c r="BE173" s="163">
        <f t="shared" ref="BE173:BE178" si="14">IF(N173="základná",J173,0)</f>
        <v>0</v>
      </c>
      <c r="BF173" s="163">
        <f t="shared" ref="BF173:BF178" si="15">IF(N173="znížená",J173,0)</f>
        <v>0</v>
      </c>
      <c r="BG173" s="163">
        <f t="shared" ref="BG173:BG178" si="16">IF(N173="zákl. prenesená",J173,0)</f>
        <v>0</v>
      </c>
      <c r="BH173" s="163">
        <f t="shared" ref="BH173:BH178" si="17">IF(N173="zníž. prenesená",J173,0)</f>
        <v>0</v>
      </c>
      <c r="BI173" s="163">
        <f t="shared" ref="BI173:BI178" si="18">IF(N173="nulová",J173,0)</f>
        <v>0</v>
      </c>
      <c r="BJ173" s="17" t="s">
        <v>84</v>
      </c>
      <c r="BK173" s="163">
        <f t="shared" ref="BK173:BK178" si="19">ROUND(I173*H173,2)</f>
        <v>0</v>
      </c>
      <c r="BL173" s="17" t="s">
        <v>208</v>
      </c>
      <c r="BM173" s="162" t="s">
        <v>771</v>
      </c>
    </row>
    <row r="174" spans="1:65" s="2" customFormat="1" ht="14.45" customHeight="1">
      <c r="A174" s="32"/>
      <c r="B174" s="149"/>
      <c r="C174" s="181" t="s">
        <v>73</v>
      </c>
      <c r="D174" s="181" t="s">
        <v>273</v>
      </c>
      <c r="E174" s="182" t="s">
        <v>1222</v>
      </c>
      <c r="F174" s="183" t="s">
        <v>1223</v>
      </c>
      <c r="G174" s="184" t="s">
        <v>1</v>
      </c>
      <c r="H174" s="185">
        <v>3530</v>
      </c>
      <c r="I174" s="186"/>
      <c r="J174" s="187">
        <f t="shared" si="10"/>
        <v>0</v>
      </c>
      <c r="K174" s="188"/>
      <c r="L174" s="189"/>
      <c r="M174" s="190" t="s">
        <v>1</v>
      </c>
      <c r="N174" s="191" t="s">
        <v>39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239</v>
      </c>
      <c r="AT174" s="162" t="s">
        <v>273</v>
      </c>
      <c r="AU174" s="162" t="s">
        <v>80</v>
      </c>
      <c r="AY174" s="17" t="s">
        <v>202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84</v>
      </c>
      <c r="BK174" s="163">
        <f t="shared" si="19"/>
        <v>0</v>
      </c>
      <c r="BL174" s="17" t="s">
        <v>208</v>
      </c>
      <c r="BM174" s="162" t="s">
        <v>775</v>
      </c>
    </row>
    <row r="175" spans="1:65" s="2" customFormat="1" ht="14.45" customHeight="1">
      <c r="A175" s="32"/>
      <c r="B175" s="149"/>
      <c r="C175" s="181" t="s">
        <v>73</v>
      </c>
      <c r="D175" s="181" t="s">
        <v>273</v>
      </c>
      <c r="E175" s="182" t="s">
        <v>1224</v>
      </c>
      <c r="F175" s="183" t="s">
        <v>1225</v>
      </c>
      <c r="G175" s="184" t="s">
        <v>1</v>
      </c>
      <c r="H175" s="185">
        <v>2900</v>
      </c>
      <c r="I175" s="186"/>
      <c r="J175" s="187">
        <f t="shared" si="10"/>
        <v>0</v>
      </c>
      <c r="K175" s="188"/>
      <c r="L175" s="189"/>
      <c r="M175" s="190" t="s">
        <v>1</v>
      </c>
      <c r="N175" s="191" t="s">
        <v>39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239</v>
      </c>
      <c r="AT175" s="162" t="s">
        <v>273</v>
      </c>
      <c r="AU175" s="162" t="s">
        <v>80</v>
      </c>
      <c r="AY175" s="17" t="s">
        <v>202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84</v>
      </c>
      <c r="BK175" s="163">
        <f t="shared" si="19"/>
        <v>0</v>
      </c>
      <c r="BL175" s="17" t="s">
        <v>208</v>
      </c>
      <c r="BM175" s="162" t="s">
        <v>778</v>
      </c>
    </row>
    <row r="176" spans="1:65" s="2" customFormat="1" ht="14.45" customHeight="1">
      <c r="A176" s="32"/>
      <c r="B176" s="149"/>
      <c r="C176" s="181" t="s">
        <v>73</v>
      </c>
      <c r="D176" s="181" t="s">
        <v>273</v>
      </c>
      <c r="E176" s="182" t="s">
        <v>1226</v>
      </c>
      <c r="F176" s="183" t="s">
        <v>1227</v>
      </c>
      <c r="G176" s="184" t="s">
        <v>1</v>
      </c>
      <c r="H176" s="185">
        <v>1830</v>
      </c>
      <c r="I176" s="186"/>
      <c r="J176" s="187">
        <f t="shared" si="10"/>
        <v>0</v>
      </c>
      <c r="K176" s="188"/>
      <c r="L176" s="189"/>
      <c r="M176" s="190" t="s">
        <v>1</v>
      </c>
      <c r="N176" s="191" t="s">
        <v>39</v>
      </c>
      <c r="O176" s="58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239</v>
      </c>
      <c r="AT176" s="162" t="s">
        <v>273</v>
      </c>
      <c r="AU176" s="162" t="s">
        <v>80</v>
      </c>
      <c r="AY176" s="17" t="s">
        <v>202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7" t="s">
        <v>84</v>
      </c>
      <c r="BK176" s="163">
        <f t="shared" si="19"/>
        <v>0</v>
      </c>
      <c r="BL176" s="17" t="s">
        <v>208</v>
      </c>
      <c r="BM176" s="162" t="s">
        <v>782</v>
      </c>
    </row>
    <row r="177" spans="1:65" s="2" customFormat="1" ht="14.45" customHeight="1">
      <c r="A177" s="32"/>
      <c r="B177" s="149"/>
      <c r="C177" s="181" t="s">
        <v>73</v>
      </c>
      <c r="D177" s="181" t="s">
        <v>273</v>
      </c>
      <c r="E177" s="182" t="s">
        <v>1228</v>
      </c>
      <c r="F177" s="183" t="s">
        <v>1229</v>
      </c>
      <c r="G177" s="184" t="s">
        <v>1</v>
      </c>
      <c r="H177" s="185">
        <v>1830</v>
      </c>
      <c r="I177" s="186"/>
      <c r="J177" s="187">
        <f t="shared" si="10"/>
        <v>0</v>
      </c>
      <c r="K177" s="188"/>
      <c r="L177" s="189"/>
      <c r="M177" s="190" t="s">
        <v>1</v>
      </c>
      <c r="N177" s="191" t="s">
        <v>39</v>
      </c>
      <c r="O177" s="58"/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239</v>
      </c>
      <c r="AT177" s="162" t="s">
        <v>273</v>
      </c>
      <c r="AU177" s="162" t="s">
        <v>80</v>
      </c>
      <c r="AY177" s="17" t="s">
        <v>202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7" t="s">
        <v>84</v>
      </c>
      <c r="BK177" s="163">
        <f t="shared" si="19"/>
        <v>0</v>
      </c>
      <c r="BL177" s="17" t="s">
        <v>208</v>
      </c>
      <c r="BM177" s="162" t="s">
        <v>785</v>
      </c>
    </row>
    <row r="178" spans="1:65" s="2" customFormat="1" ht="14.45" customHeight="1">
      <c r="A178" s="32"/>
      <c r="B178" s="149"/>
      <c r="C178" s="181" t="s">
        <v>73</v>
      </c>
      <c r="D178" s="181" t="s">
        <v>273</v>
      </c>
      <c r="E178" s="182" t="s">
        <v>1230</v>
      </c>
      <c r="F178" s="183" t="s">
        <v>1231</v>
      </c>
      <c r="G178" s="184" t="s">
        <v>1</v>
      </c>
      <c r="H178" s="185">
        <v>1830</v>
      </c>
      <c r="I178" s="186"/>
      <c r="J178" s="187">
        <f t="shared" si="10"/>
        <v>0</v>
      </c>
      <c r="K178" s="188"/>
      <c r="L178" s="189"/>
      <c r="M178" s="204" t="s">
        <v>1</v>
      </c>
      <c r="N178" s="205" t="s">
        <v>39</v>
      </c>
      <c r="O178" s="194"/>
      <c r="P178" s="195">
        <f t="shared" si="11"/>
        <v>0</v>
      </c>
      <c r="Q178" s="195">
        <v>0</v>
      </c>
      <c r="R178" s="195">
        <f t="shared" si="12"/>
        <v>0</v>
      </c>
      <c r="S178" s="195">
        <v>0</v>
      </c>
      <c r="T178" s="196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239</v>
      </c>
      <c r="AT178" s="162" t="s">
        <v>273</v>
      </c>
      <c r="AU178" s="162" t="s">
        <v>80</v>
      </c>
      <c r="AY178" s="17" t="s">
        <v>202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7" t="s">
        <v>84</v>
      </c>
      <c r="BK178" s="163">
        <f t="shared" si="19"/>
        <v>0</v>
      </c>
      <c r="BL178" s="17" t="s">
        <v>208</v>
      </c>
      <c r="BM178" s="162" t="s">
        <v>789</v>
      </c>
    </row>
    <row r="179" spans="1:65" s="2" customFormat="1" ht="6.95" customHeight="1">
      <c r="A179" s="32"/>
      <c r="B179" s="47"/>
      <c r="C179" s="48"/>
      <c r="D179" s="48"/>
      <c r="E179" s="48"/>
      <c r="F179" s="48"/>
      <c r="G179" s="48"/>
      <c r="H179" s="48"/>
      <c r="I179" s="48"/>
      <c r="J179" s="48"/>
      <c r="K179" s="48"/>
      <c r="L179" s="33"/>
      <c r="M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</row>
  </sheetData>
  <autoFilter ref="C121:K178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9"/>
  <sheetViews>
    <sheetView showGridLines="0" topLeftCell="A90" workbookViewId="0">
      <selection activeCell="V135" sqref="V13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160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1032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380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25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ROUND((SUM(BE122:BE128)),  2)</f>
        <v>0</v>
      </c>
      <c r="G35" s="32"/>
      <c r="H35" s="32"/>
      <c r="I35" s="105">
        <v>0.2</v>
      </c>
      <c r="J35" s="104">
        <f>ROUND(((SUM(BE122:BE128))*I35),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ROUND((SUM(BF122:BF128)),  2)</f>
        <v>0</v>
      </c>
      <c r="G36" s="32"/>
      <c r="H36" s="32"/>
      <c r="I36" s="105">
        <v>0.2</v>
      </c>
      <c r="J36" s="104">
        <f>ROUND(((SUM(BF122:BF128))*I36),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ROUND((SUM(BG122:BG128)),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ROUND((SUM(BH122:BH128)),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ROUND((SUM(BI122:BI128)),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1032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ZS - Zariadenie staveniska, ...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348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4.95" customHeight="1">
      <c r="B100" s="117"/>
      <c r="D100" s="118" t="s">
        <v>381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188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59" t="str">
        <f>E7</f>
        <v>Vodozádržné opatrenia v meste Nemšová - ZŠ Janka Palu 2</v>
      </c>
      <c r="F110" s="260"/>
      <c r="G110" s="260"/>
      <c r="H110" s="260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174</v>
      </c>
      <c r="L111" s="20"/>
    </row>
    <row r="112" spans="1:47" s="2" customFormat="1" ht="23.25" customHeight="1">
      <c r="A112" s="32"/>
      <c r="B112" s="33"/>
      <c r="C112" s="32"/>
      <c r="D112" s="32"/>
      <c r="E112" s="259" t="s">
        <v>1032</v>
      </c>
      <c r="F112" s="261"/>
      <c r="G112" s="261"/>
      <c r="H112" s="261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342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1" t="str">
        <f>E11</f>
        <v>ZS - Zariadenie staveniska, ...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Mesto Nemšová</v>
      </c>
      <c r="G116" s="32"/>
      <c r="H116" s="32"/>
      <c r="I116" s="27" t="s">
        <v>21</v>
      </c>
      <c r="J116" s="55" t="str">
        <f>IF(J14="","",J14)</f>
        <v>1. 8. 2020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23</v>
      </c>
      <c r="D118" s="32"/>
      <c r="E118" s="32"/>
      <c r="F118" s="25" t="str">
        <f>E17</f>
        <v>Mesto Nemšová</v>
      </c>
      <c r="G118" s="32"/>
      <c r="H118" s="32"/>
      <c r="I118" s="27" t="s">
        <v>28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 t="str">
        <f>IF(E20="","",E20)</f>
        <v>Vyplň údaj</v>
      </c>
      <c r="G119" s="32"/>
      <c r="H119" s="32"/>
      <c r="I119" s="27" t="s">
        <v>31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189</v>
      </c>
      <c r="D121" s="128" t="s">
        <v>58</v>
      </c>
      <c r="E121" s="128" t="s">
        <v>54</v>
      </c>
      <c r="F121" s="128" t="s">
        <v>55</v>
      </c>
      <c r="G121" s="128" t="s">
        <v>190</v>
      </c>
      <c r="H121" s="128" t="s">
        <v>191</v>
      </c>
      <c r="I121" s="128" t="s">
        <v>192</v>
      </c>
      <c r="J121" s="129" t="s">
        <v>179</v>
      </c>
      <c r="K121" s="130" t="s">
        <v>193</v>
      </c>
      <c r="L121" s="131"/>
      <c r="M121" s="62" t="s">
        <v>1</v>
      </c>
      <c r="N121" s="63" t="s">
        <v>37</v>
      </c>
      <c r="O121" s="63" t="s">
        <v>194</v>
      </c>
      <c r="P121" s="63" t="s">
        <v>195</v>
      </c>
      <c r="Q121" s="63" t="s">
        <v>196</v>
      </c>
      <c r="R121" s="63" t="s">
        <v>197</v>
      </c>
      <c r="S121" s="63" t="s">
        <v>198</v>
      </c>
      <c r="T121" s="64" t="s">
        <v>199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180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181</v>
      </c>
      <c r="BK122" s="135">
        <f>BK123+BK125</f>
        <v>0</v>
      </c>
    </row>
    <row r="123" spans="1:65" s="12" customFormat="1" ht="25.9" customHeight="1">
      <c r="B123" s="136"/>
      <c r="D123" s="137" t="s">
        <v>72</v>
      </c>
      <c r="E123" s="138" t="s">
        <v>371</v>
      </c>
      <c r="F123" s="138" t="s">
        <v>372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208</v>
      </c>
      <c r="AT123" s="145" t="s">
        <v>72</v>
      </c>
      <c r="AU123" s="145" t="s">
        <v>73</v>
      </c>
      <c r="AY123" s="137" t="s">
        <v>202</v>
      </c>
      <c r="BK123" s="146">
        <f>BK124</f>
        <v>0</v>
      </c>
    </row>
    <row r="124" spans="1:65" s="2" customFormat="1" ht="37.9" customHeight="1">
      <c r="A124" s="32"/>
      <c r="B124" s="149"/>
      <c r="C124" s="150" t="s">
        <v>80</v>
      </c>
      <c r="D124" s="150" t="s">
        <v>204</v>
      </c>
      <c r="E124" s="151" t="s">
        <v>382</v>
      </c>
      <c r="F124" s="152" t="s">
        <v>383</v>
      </c>
      <c r="G124" s="153" t="s">
        <v>375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39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384</v>
      </c>
      <c r="AT124" s="162" t="s">
        <v>204</v>
      </c>
      <c r="AU124" s="162" t="s">
        <v>80</v>
      </c>
      <c r="AY124" s="17" t="s">
        <v>202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84</v>
      </c>
      <c r="BK124" s="163">
        <f>ROUND(I124*H124,2)</f>
        <v>0</v>
      </c>
      <c r="BL124" s="17" t="s">
        <v>384</v>
      </c>
      <c r="BM124" s="162" t="s">
        <v>385</v>
      </c>
    </row>
    <row r="125" spans="1:65" s="12" customFormat="1" ht="25.9" customHeight="1">
      <c r="B125" s="136"/>
      <c r="D125" s="137" t="s">
        <v>72</v>
      </c>
      <c r="E125" s="138" t="s">
        <v>386</v>
      </c>
      <c r="F125" s="138" t="s">
        <v>387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SUM(P126:P128)</f>
        <v>0</v>
      </c>
      <c r="Q125" s="142"/>
      <c r="R125" s="143">
        <f>SUM(R126:R128)</f>
        <v>0</v>
      </c>
      <c r="S125" s="142"/>
      <c r="T125" s="144">
        <f>SUM(T126:T128)</f>
        <v>0</v>
      </c>
      <c r="AR125" s="137" t="s">
        <v>225</v>
      </c>
      <c r="AT125" s="145" t="s">
        <v>72</v>
      </c>
      <c r="AU125" s="145" t="s">
        <v>73</v>
      </c>
      <c r="AY125" s="137" t="s">
        <v>202</v>
      </c>
      <c r="BK125" s="146">
        <f>SUM(BK126:BK128)</f>
        <v>0</v>
      </c>
    </row>
    <row r="126" spans="1:65" s="2" customFormat="1" ht="14.45" customHeight="1">
      <c r="A126" s="32"/>
      <c r="B126" s="149"/>
      <c r="C126" s="150" t="s">
        <v>84</v>
      </c>
      <c r="D126" s="150" t="s">
        <v>204</v>
      </c>
      <c r="E126" s="151" t="s">
        <v>388</v>
      </c>
      <c r="F126" s="152" t="s">
        <v>389</v>
      </c>
      <c r="G126" s="153" t="s">
        <v>390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391</v>
      </c>
      <c r="AT126" s="162" t="s">
        <v>204</v>
      </c>
      <c r="AU126" s="162" t="s">
        <v>80</v>
      </c>
      <c r="AY126" s="17" t="s">
        <v>202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84</v>
      </c>
      <c r="BK126" s="163">
        <f>ROUND(I126*H126,2)</f>
        <v>0</v>
      </c>
      <c r="BL126" s="17" t="s">
        <v>391</v>
      </c>
      <c r="BM126" s="162" t="s">
        <v>392</v>
      </c>
    </row>
    <row r="127" spans="1:65" s="2" customFormat="1" ht="24.2" customHeight="1">
      <c r="A127" s="32"/>
      <c r="B127" s="149"/>
      <c r="C127" s="150" t="s">
        <v>216</v>
      </c>
      <c r="D127" s="150" t="s">
        <v>204</v>
      </c>
      <c r="E127" s="151" t="s">
        <v>393</v>
      </c>
      <c r="F127" s="152" t="s">
        <v>394</v>
      </c>
      <c r="G127" s="153" t="s">
        <v>390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391</v>
      </c>
      <c r="AT127" s="162" t="s">
        <v>204</v>
      </c>
      <c r="AU127" s="162" t="s">
        <v>80</v>
      </c>
      <c r="AY127" s="17" t="s">
        <v>202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84</v>
      </c>
      <c r="BK127" s="163">
        <f>ROUND(I127*H127,2)</f>
        <v>0</v>
      </c>
      <c r="BL127" s="17" t="s">
        <v>391</v>
      </c>
      <c r="BM127" s="162" t="s">
        <v>395</v>
      </c>
    </row>
    <row r="128" spans="1:65" s="2" customFormat="1" ht="37.9" customHeight="1">
      <c r="A128" s="32"/>
      <c r="B128" s="149"/>
      <c r="C128" s="150" t="s">
        <v>208</v>
      </c>
      <c r="D128" s="150" t="s">
        <v>204</v>
      </c>
      <c r="E128" s="151" t="s">
        <v>396</v>
      </c>
      <c r="F128" s="152" t="s">
        <v>397</v>
      </c>
      <c r="G128" s="153" t="s">
        <v>398</v>
      </c>
      <c r="H128" s="154">
        <v>1</v>
      </c>
      <c r="I128" s="155"/>
      <c r="J128" s="156">
        <f>ROUND(I128*H128,2)</f>
        <v>0</v>
      </c>
      <c r="K128" s="157"/>
      <c r="L128" s="33"/>
      <c r="M128" s="192" t="s">
        <v>1</v>
      </c>
      <c r="N128" s="193" t="s">
        <v>39</v>
      </c>
      <c r="O128" s="194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391</v>
      </c>
      <c r="AT128" s="162" t="s">
        <v>204</v>
      </c>
      <c r="AU128" s="162" t="s">
        <v>80</v>
      </c>
      <c r="AY128" s="17" t="s">
        <v>202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84</v>
      </c>
      <c r="BK128" s="163">
        <f>ROUND(I128*H128,2)</f>
        <v>0</v>
      </c>
      <c r="BL128" s="17" t="s">
        <v>391</v>
      </c>
      <c r="BM128" s="162" t="s">
        <v>399</v>
      </c>
    </row>
    <row r="129" spans="1:31" s="2" customFormat="1" ht="6.95" customHeight="1">
      <c r="A129" s="32"/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33"/>
      <c r="M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</sheetData>
  <autoFilter ref="C121:K128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topLeftCell="A118" workbookViewId="0">
      <selection activeCell="X29" sqref="X2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88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175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343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344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345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ROUND((SUM(BE125:BE142)),  2)</f>
        <v>0</v>
      </c>
      <c r="G35" s="32"/>
      <c r="H35" s="32"/>
      <c r="I35" s="105">
        <v>0.2</v>
      </c>
      <c r="J35" s="104">
        <f>ROUND(((SUM(BE125:BE142))*I35),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ROUND((SUM(BF125:BF142)),  2)</f>
        <v>0</v>
      </c>
      <c r="G36" s="32"/>
      <c r="H36" s="32"/>
      <c r="I36" s="105">
        <v>0.2</v>
      </c>
      <c r="J36" s="104">
        <f>ROUND(((SUM(BF125:BF142))*I36),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ROUND((SUM(BG125:BG142)),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ROUND((SUM(BH125:BH142)),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ROUND((SUM(BI125:BI142)),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175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D1 - Žľab do dažďového jazierka D1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J126</f>
        <v>0</v>
      </c>
      <c r="L99" s="117"/>
    </row>
    <row r="100" spans="1:47" s="10" customFormat="1" ht="19.899999999999999" customHeight="1">
      <c r="B100" s="121"/>
      <c r="D100" s="122" t="s">
        <v>346</v>
      </c>
      <c r="E100" s="123"/>
      <c r="F100" s="123"/>
      <c r="G100" s="123"/>
      <c r="H100" s="123"/>
      <c r="I100" s="123"/>
      <c r="J100" s="124">
        <f>J127</f>
        <v>0</v>
      </c>
      <c r="L100" s="121"/>
    </row>
    <row r="101" spans="1:47" s="10" customFormat="1" ht="19.899999999999999" customHeight="1">
      <c r="B101" s="121"/>
      <c r="D101" s="122" t="s">
        <v>347</v>
      </c>
      <c r="E101" s="123"/>
      <c r="F101" s="123"/>
      <c r="G101" s="123"/>
      <c r="H101" s="123"/>
      <c r="I101" s="123"/>
      <c r="J101" s="124">
        <f>J134</f>
        <v>0</v>
      </c>
      <c r="L101" s="121"/>
    </row>
    <row r="102" spans="1:47" s="10" customFormat="1" ht="19.899999999999999" customHeight="1">
      <c r="B102" s="121"/>
      <c r="D102" s="122" t="s">
        <v>187</v>
      </c>
      <c r="E102" s="123"/>
      <c r="F102" s="123"/>
      <c r="G102" s="123"/>
      <c r="H102" s="123"/>
      <c r="I102" s="123"/>
      <c r="J102" s="124">
        <f>J138</f>
        <v>0</v>
      </c>
      <c r="L102" s="121"/>
    </row>
    <row r="103" spans="1:47" s="9" customFormat="1" ht="24.95" customHeight="1">
      <c r="B103" s="117"/>
      <c r="D103" s="118" t="s">
        <v>348</v>
      </c>
      <c r="E103" s="119"/>
      <c r="F103" s="119"/>
      <c r="G103" s="119"/>
      <c r="H103" s="119"/>
      <c r="I103" s="119"/>
      <c r="J103" s="120">
        <f>J140</f>
        <v>0</v>
      </c>
      <c r="L103" s="117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188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9" t="str">
        <f>E7</f>
        <v>Vodozádržné opatrenia v meste Nemšová - ZŠ Janka Palu 2</v>
      </c>
      <c r="F113" s="260"/>
      <c r="G113" s="260"/>
      <c r="H113" s="260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174</v>
      </c>
      <c r="L114" s="20"/>
    </row>
    <row r="115" spans="1:65" s="2" customFormat="1" ht="23.25" customHeight="1">
      <c r="A115" s="32"/>
      <c r="B115" s="33"/>
      <c r="C115" s="32"/>
      <c r="D115" s="32"/>
      <c r="E115" s="259" t="s">
        <v>175</v>
      </c>
      <c r="F115" s="261"/>
      <c r="G115" s="261"/>
      <c r="H115" s="261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342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241" t="str">
        <f>E11</f>
        <v>D1 - Žľab do dažďového jazierka D1</v>
      </c>
      <c r="F117" s="261"/>
      <c r="G117" s="261"/>
      <c r="H117" s="261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Mesto Nemšová</v>
      </c>
      <c r="G119" s="32"/>
      <c r="H119" s="32"/>
      <c r="I119" s="27" t="s">
        <v>21</v>
      </c>
      <c r="J119" s="55" t="str">
        <f>IF(J14="","",J14)</f>
        <v>1. 8. 2020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23</v>
      </c>
      <c r="D121" s="32"/>
      <c r="E121" s="32"/>
      <c r="F121" s="25" t="str">
        <f>E17</f>
        <v>Mesto Nemšová</v>
      </c>
      <c r="G121" s="32"/>
      <c r="H121" s="32"/>
      <c r="I121" s="27" t="s">
        <v>28</v>
      </c>
      <c r="J121" s="30" t="str">
        <f>E23</f>
        <v>Ing. Miloslav Remiš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25.7" customHeight="1">
      <c r="A122" s="32"/>
      <c r="B122" s="33"/>
      <c r="C122" s="27" t="s">
        <v>26</v>
      </c>
      <c r="D122" s="32"/>
      <c r="E122" s="32"/>
      <c r="F122" s="25" t="str">
        <f>IF(E20="","",E20)</f>
        <v>Vyplň údaj</v>
      </c>
      <c r="G122" s="32"/>
      <c r="H122" s="32"/>
      <c r="I122" s="27" t="s">
        <v>31</v>
      </c>
      <c r="J122" s="30" t="str">
        <f>E26</f>
        <v>Bc. Miroslav Šeliga, Ing. Juraj Barčiak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5"/>
      <c r="B124" s="126"/>
      <c r="C124" s="127" t="s">
        <v>189</v>
      </c>
      <c r="D124" s="128" t="s">
        <v>58</v>
      </c>
      <c r="E124" s="128" t="s">
        <v>54</v>
      </c>
      <c r="F124" s="128" t="s">
        <v>55</v>
      </c>
      <c r="G124" s="128" t="s">
        <v>190</v>
      </c>
      <c r="H124" s="128" t="s">
        <v>191</v>
      </c>
      <c r="I124" s="128" t="s">
        <v>192</v>
      </c>
      <c r="J124" s="129" t="s">
        <v>179</v>
      </c>
      <c r="K124" s="130" t="s">
        <v>193</v>
      </c>
      <c r="L124" s="131"/>
      <c r="M124" s="62" t="s">
        <v>1</v>
      </c>
      <c r="N124" s="63" t="s">
        <v>37</v>
      </c>
      <c r="O124" s="63" t="s">
        <v>194</v>
      </c>
      <c r="P124" s="63" t="s">
        <v>195</v>
      </c>
      <c r="Q124" s="63" t="s">
        <v>196</v>
      </c>
      <c r="R124" s="63" t="s">
        <v>197</v>
      </c>
      <c r="S124" s="63" t="s">
        <v>198</v>
      </c>
      <c r="T124" s="64" t="s">
        <v>199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9" customHeight="1">
      <c r="A125" s="32"/>
      <c r="B125" s="33"/>
      <c r="C125" s="69" t="s">
        <v>180</v>
      </c>
      <c r="D125" s="32"/>
      <c r="E125" s="32"/>
      <c r="F125" s="32"/>
      <c r="G125" s="32"/>
      <c r="H125" s="32"/>
      <c r="I125" s="32"/>
      <c r="J125" s="132">
        <f>BK125</f>
        <v>0</v>
      </c>
      <c r="K125" s="32"/>
      <c r="L125" s="33"/>
      <c r="M125" s="65"/>
      <c r="N125" s="56"/>
      <c r="O125" s="66"/>
      <c r="P125" s="133">
        <f>P126+P140</f>
        <v>0</v>
      </c>
      <c r="Q125" s="66"/>
      <c r="R125" s="133">
        <f>R126+R140</f>
        <v>0</v>
      </c>
      <c r="S125" s="66"/>
      <c r="T125" s="134">
        <f>T126+T140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72</v>
      </c>
      <c r="AU125" s="17" t="s">
        <v>181</v>
      </c>
      <c r="BK125" s="135">
        <f>BK126+BK140</f>
        <v>0</v>
      </c>
    </row>
    <row r="126" spans="1:65" s="12" customFormat="1" ht="25.9" customHeight="1">
      <c r="B126" s="136"/>
      <c r="D126" s="137" t="s">
        <v>72</v>
      </c>
      <c r="E126" s="138" t="s">
        <v>200</v>
      </c>
      <c r="F126" s="138" t="s">
        <v>201</v>
      </c>
      <c r="I126" s="139"/>
      <c r="J126" s="140">
        <f>BK126</f>
        <v>0</v>
      </c>
      <c r="L126" s="136"/>
      <c r="M126" s="141"/>
      <c r="N126" s="142"/>
      <c r="O126" s="142"/>
      <c r="P126" s="143">
        <f>P127+P134+P138</f>
        <v>0</v>
      </c>
      <c r="Q126" s="142"/>
      <c r="R126" s="143">
        <f>R127+R134+R138</f>
        <v>0</v>
      </c>
      <c r="S126" s="142"/>
      <c r="T126" s="144">
        <f>T127+T134+T138</f>
        <v>0</v>
      </c>
      <c r="AR126" s="137" t="s">
        <v>80</v>
      </c>
      <c r="AT126" s="145" t="s">
        <v>72</v>
      </c>
      <c r="AU126" s="145" t="s">
        <v>73</v>
      </c>
      <c r="AY126" s="137" t="s">
        <v>202</v>
      </c>
      <c r="BK126" s="146">
        <f>BK127+BK134+BK138</f>
        <v>0</v>
      </c>
    </row>
    <row r="127" spans="1:65" s="12" customFormat="1" ht="22.9" customHeight="1">
      <c r="B127" s="136"/>
      <c r="D127" s="137" t="s">
        <v>72</v>
      </c>
      <c r="E127" s="147" t="s">
        <v>80</v>
      </c>
      <c r="F127" s="147" t="s">
        <v>349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SUM(P128:P133)</f>
        <v>0</v>
      </c>
      <c r="Q127" s="142"/>
      <c r="R127" s="143">
        <f>SUM(R128:R133)</f>
        <v>0</v>
      </c>
      <c r="S127" s="142"/>
      <c r="T127" s="144">
        <f>SUM(T128:T133)</f>
        <v>0</v>
      </c>
      <c r="AR127" s="137" t="s">
        <v>80</v>
      </c>
      <c r="AT127" s="145" t="s">
        <v>72</v>
      </c>
      <c r="AU127" s="145" t="s">
        <v>80</v>
      </c>
      <c r="AY127" s="137" t="s">
        <v>202</v>
      </c>
      <c r="BK127" s="146">
        <f>SUM(BK128:BK133)</f>
        <v>0</v>
      </c>
    </row>
    <row r="128" spans="1:65" s="2" customFormat="1" ht="24.2" customHeight="1">
      <c r="A128" s="32"/>
      <c r="B128" s="149"/>
      <c r="C128" s="150" t="s">
        <v>80</v>
      </c>
      <c r="D128" s="150" t="s">
        <v>204</v>
      </c>
      <c r="E128" s="151" t="s">
        <v>350</v>
      </c>
      <c r="F128" s="152" t="s">
        <v>351</v>
      </c>
      <c r="G128" s="153" t="s">
        <v>219</v>
      </c>
      <c r="H128" s="154">
        <v>3</v>
      </c>
      <c r="I128" s="155"/>
      <c r="J128" s="156">
        <f t="shared" ref="J128:J133" si="0">ROUND(I128*H128,2)</f>
        <v>0</v>
      </c>
      <c r="K128" s="157"/>
      <c r="L128" s="33"/>
      <c r="M128" s="158" t="s">
        <v>1</v>
      </c>
      <c r="N128" s="159" t="s">
        <v>39</v>
      </c>
      <c r="O128" s="58"/>
      <c r="P128" s="160">
        <f t="shared" ref="P128:P133" si="1">O128*H128</f>
        <v>0</v>
      </c>
      <c r="Q128" s="160">
        <v>0</v>
      </c>
      <c r="R128" s="160">
        <f t="shared" ref="R128:R133" si="2">Q128*H128</f>
        <v>0</v>
      </c>
      <c r="S128" s="160">
        <v>0</v>
      </c>
      <c r="T128" s="161">
        <f t="shared" ref="T128:T133" si="3"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208</v>
      </c>
      <c r="AT128" s="162" t="s">
        <v>204</v>
      </c>
      <c r="AU128" s="162" t="s">
        <v>84</v>
      </c>
      <c r="AY128" s="17" t="s">
        <v>202</v>
      </c>
      <c r="BE128" s="163">
        <f t="shared" ref="BE128:BE133" si="4">IF(N128="základná",J128,0)</f>
        <v>0</v>
      </c>
      <c r="BF128" s="163">
        <f t="shared" ref="BF128:BF133" si="5">IF(N128="znížená",J128,0)</f>
        <v>0</v>
      </c>
      <c r="BG128" s="163">
        <f t="shared" ref="BG128:BG133" si="6">IF(N128="zákl. prenesená",J128,0)</f>
        <v>0</v>
      </c>
      <c r="BH128" s="163">
        <f t="shared" ref="BH128:BH133" si="7">IF(N128="zníž. prenesená",J128,0)</f>
        <v>0</v>
      </c>
      <c r="BI128" s="163">
        <f t="shared" ref="BI128:BI133" si="8">IF(N128="nulová",J128,0)</f>
        <v>0</v>
      </c>
      <c r="BJ128" s="17" t="s">
        <v>84</v>
      </c>
      <c r="BK128" s="163">
        <f t="shared" ref="BK128:BK133" si="9">ROUND(I128*H128,2)</f>
        <v>0</v>
      </c>
      <c r="BL128" s="17" t="s">
        <v>208</v>
      </c>
      <c r="BM128" s="162" t="s">
        <v>84</v>
      </c>
    </row>
    <row r="129" spans="1:65" s="2" customFormat="1" ht="14.45" customHeight="1">
      <c r="A129" s="32"/>
      <c r="B129" s="149"/>
      <c r="C129" s="150" t="s">
        <v>84</v>
      </c>
      <c r="D129" s="150" t="s">
        <v>204</v>
      </c>
      <c r="E129" s="151" t="s">
        <v>352</v>
      </c>
      <c r="F129" s="152" t="s">
        <v>353</v>
      </c>
      <c r="G129" s="153" t="s">
        <v>219</v>
      </c>
      <c r="H129" s="154">
        <v>3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39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208</v>
      </c>
      <c r="AT129" s="162" t="s">
        <v>204</v>
      </c>
      <c r="AU129" s="162" t="s">
        <v>84</v>
      </c>
      <c r="AY129" s="17" t="s">
        <v>202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84</v>
      </c>
      <c r="BK129" s="163">
        <f t="shared" si="9"/>
        <v>0</v>
      </c>
      <c r="BL129" s="17" t="s">
        <v>208</v>
      </c>
      <c r="BM129" s="162" t="s">
        <v>208</v>
      </c>
    </row>
    <row r="130" spans="1:65" s="2" customFormat="1" ht="37.9" customHeight="1">
      <c r="A130" s="32"/>
      <c r="B130" s="149"/>
      <c r="C130" s="150" t="s">
        <v>216</v>
      </c>
      <c r="D130" s="150" t="s">
        <v>204</v>
      </c>
      <c r="E130" s="151" t="s">
        <v>354</v>
      </c>
      <c r="F130" s="152" t="s">
        <v>355</v>
      </c>
      <c r="G130" s="153" t="s">
        <v>219</v>
      </c>
      <c r="H130" s="154">
        <v>3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39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208</v>
      </c>
      <c r="AT130" s="162" t="s">
        <v>204</v>
      </c>
      <c r="AU130" s="162" t="s">
        <v>84</v>
      </c>
      <c r="AY130" s="17" t="s">
        <v>202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208</v>
      </c>
      <c r="BM130" s="162" t="s">
        <v>230</v>
      </c>
    </row>
    <row r="131" spans="1:65" s="2" customFormat="1" ht="24.2" customHeight="1">
      <c r="A131" s="32"/>
      <c r="B131" s="149"/>
      <c r="C131" s="150" t="s">
        <v>208</v>
      </c>
      <c r="D131" s="150" t="s">
        <v>204</v>
      </c>
      <c r="E131" s="151" t="s">
        <v>356</v>
      </c>
      <c r="F131" s="152" t="s">
        <v>357</v>
      </c>
      <c r="G131" s="153" t="s">
        <v>219</v>
      </c>
      <c r="H131" s="154">
        <v>3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208</v>
      </c>
      <c r="BM131" s="162" t="s">
        <v>239</v>
      </c>
    </row>
    <row r="132" spans="1:65" s="2" customFormat="1" ht="37.9" customHeight="1">
      <c r="A132" s="32"/>
      <c r="B132" s="149"/>
      <c r="C132" s="150" t="s">
        <v>225</v>
      </c>
      <c r="D132" s="150" t="s">
        <v>204</v>
      </c>
      <c r="E132" s="151" t="s">
        <v>358</v>
      </c>
      <c r="F132" s="152" t="s">
        <v>359</v>
      </c>
      <c r="G132" s="153" t="s">
        <v>219</v>
      </c>
      <c r="H132" s="154">
        <v>3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248</v>
      </c>
    </row>
    <row r="133" spans="1:65" s="2" customFormat="1" ht="24.2" customHeight="1">
      <c r="A133" s="32"/>
      <c r="B133" s="149"/>
      <c r="C133" s="150" t="s">
        <v>230</v>
      </c>
      <c r="D133" s="150" t="s">
        <v>204</v>
      </c>
      <c r="E133" s="151" t="s">
        <v>360</v>
      </c>
      <c r="F133" s="152" t="s">
        <v>361</v>
      </c>
      <c r="G133" s="153" t="s">
        <v>219</v>
      </c>
      <c r="H133" s="154">
        <v>3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258</v>
      </c>
    </row>
    <row r="134" spans="1:65" s="12" customFormat="1" ht="22.9" customHeight="1">
      <c r="B134" s="136"/>
      <c r="D134" s="137" t="s">
        <v>72</v>
      </c>
      <c r="E134" s="147" t="s">
        <v>243</v>
      </c>
      <c r="F134" s="147" t="s">
        <v>362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SUM(P135:P137)</f>
        <v>0</v>
      </c>
      <c r="Q134" s="142"/>
      <c r="R134" s="143">
        <f>SUM(R135:R137)</f>
        <v>0</v>
      </c>
      <c r="S134" s="142"/>
      <c r="T134" s="144">
        <f>SUM(T135:T137)</f>
        <v>0</v>
      </c>
      <c r="AR134" s="137" t="s">
        <v>80</v>
      </c>
      <c r="AT134" s="145" t="s">
        <v>72</v>
      </c>
      <c r="AU134" s="145" t="s">
        <v>80</v>
      </c>
      <c r="AY134" s="137" t="s">
        <v>202</v>
      </c>
      <c r="BK134" s="146">
        <f>SUM(BK135:BK137)</f>
        <v>0</v>
      </c>
    </row>
    <row r="135" spans="1:65" s="2" customFormat="1" ht="24.2" customHeight="1">
      <c r="A135" s="32"/>
      <c r="B135" s="149"/>
      <c r="C135" s="150" t="s">
        <v>235</v>
      </c>
      <c r="D135" s="150" t="s">
        <v>204</v>
      </c>
      <c r="E135" s="151" t="s">
        <v>363</v>
      </c>
      <c r="F135" s="152" t="s">
        <v>364</v>
      </c>
      <c r="G135" s="153" t="s">
        <v>300</v>
      </c>
      <c r="H135" s="154">
        <v>9.3000000000000007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39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84</v>
      </c>
      <c r="BK135" s="163">
        <f>ROUND(I135*H135,2)</f>
        <v>0</v>
      </c>
      <c r="BL135" s="17" t="s">
        <v>208</v>
      </c>
      <c r="BM135" s="162" t="s">
        <v>268</v>
      </c>
    </row>
    <row r="136" spans="1:65" s="2" customFormat="1" ht="24.2" customHeight="1">
      <c r="A136" s="32"/>
      <c r="B136" s="149"/>
      <c r="C136" s="181" t="s">
        <v>239</v>
      </c>
      <c r="D136" s="181" t="s">
        <v>273</v>
      </c>
      <c r="E136" s="182" t="s">
        <v>365</v>
      </c>
      <c r="F136" s="183" t="s">
        <v>366</v>
      </c>
      <c r="G136" s="184" t="s">
        <v>276</v>
      </c>
      <c r="H136" s="185">
        <v>31</v>
      </c>
      <c r="I136" s="186"/>
      <c r="J136" s="187">
        <f>ROUND(I136*H136,2)</f>
        <v>0</v>
      </c>
      <c r="K136" s="188"/>
      <c r="L136" s="189"/>
      <c r="M136" s="190" t="s">
        <v>1</v>
      </c>
      <c r="N136" s="191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239</v>
      </c>
      <c r="AT136" s="162" t="s">
        <v>273</v>
      </c>
      <c r="AU136" s="162" t="s">
        <v>84</v>
      </c>
      <c r="AY136" s="17" t="s">
        <v>202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208</v>
      </c>
      <c r="BM136" s="162" t="s">
        <v>279</v>
      </c>
    </row>
    <row r="137" spans="1:65" s="2" customFormat="1" ht="24.2" customHeight="1">
      <c r="A137" s="32"/>
      <c r="B137" s="149"/>
      <c r="C137" s="181" t="s">
        <v>243</v>
      </c>
      <c r="D137" s="181" t="s">
        <v>273</v>
      </c>
      <c r="E137" s="182" t="s">
        <v>367</v>
      </c>
      <c r="F137" s="183" t="s">
        <v>368</v>
      </c>
      <c r="G137" s="184" t="s">
        <v>300</v>
      </c>
      <c r="H137" s="185">
        <v>3.2</v>
      </c>
      <c r="I137" s="186"/>
      <c r="J137" s="187">
        <f>ROUND(I137*H137,2)</f>
        <v>0</v>
      </c>
      <c r="K137" s="188"/>
      <c r="L137" s="189"/>
      <c r="M137" s="190" t="s">
        <v>1</v>
      </c>
      <c r="N137" s="191" t="s">
        <v>39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239</v>
      </c>
      <c r="AT137" s="162" t="s">
        <v>273</v>
      </c>
      <c r="AU137" s="162" t="s">
        <v>84</v>
      </c>
      <c r="AY137" s="17" t="s">
        <v>202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84</v>
      </c>
      <c r="BK137" s="163">
        <f>ROUND(I137*H137,2)</f>
        <v>0</v>
      </c>
      <c r="BL137" s="17" t="s">
        <v>208</v>
      </c>
      <c r="BM137" s="162" t="s">
        <v>287</v>
      </c>
    </row>
    <row r="138" spans="1:65" s="12" customFormat="1" ht="22.9" customHeight="1">
      <c r="B138" s="136"/>
      <c r="D138" s="137" t="s">
        <v>72</v>
      </c>
      <c r="E138" s="147" t="s">
        <v>336</v>
      </c>
      <c r="F138" s="147" t="s">
        <v>337</v>
      </c>
      <c r="I138" s="139"/>
      <c r="J138" s="148">
        <f>BK138</f>
        <v>0</v>
      </c>
      <c r="L138" s="136"/>
      <c r="M138" s="141"/>
      <c r="N138" s="142"/>
      <c r="O138" s="142"/>
      <c r="P138" s="143">
        <f>P139</f>
        <v>0</v>
      </c>
      <c r="Q138" s="142"/>
      <c r="R138" s="143">
        <f>R139</f>
        <v>0</v>
      </c>
      <c r="S138" s="142"/>
      <c r="T138" s="144">
        <f>T139</f>
        <v>0</v>
      </c>
      <c r="AR138" s="137" t="s">
        <v>80</v>
      </c>
      <c r="AT138" s="145" t="s">
        <v>72</v>
      </c>
      <c r="AU138" s="145" t="s">
        <v>80</v>
      </c>
      <c r="AY138" s="137" t="s">
        <v>202</v>
      </c>
      <c r="BK138" s="146">
        <f>BK139</f>
        <v>0</v>
      </c>
    </row>
    <row r="139" spans="1:65" s="2" customFormat="1" ht="14.45" customHeight="1">
      <c r="A139" s="32"/>
      <c r="B139" s="149"/>
      <c r="C139" s="150" t="s">
        <v>248</v>
      </c>
      <c r="D139" s="150" t="s">
        <v>204</v>
      </c>
      <c r="E139" s="151" t="s">
        <v>369</v>
      </c>
      <c r="F139" s="152" t="s">
        <v>370</v>
      </c>
      <c r="G139" s="153" t="s">
        <v>255</v>
      </c>
      <c r="H139" s="154">
        <v>1.2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39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84</v>
      </c>
      <c r="BK139" s="163">
        <f>ROUND(I139*H139,2)</f>
        <v>0</v>
      </c>
      <c r="BL139" s="17" t="s">
        <v>208</v>
      </c>
      <c r="BM139" s="162" t="s">
        <v>7</v>
      </c>
    </row>
    <row r="140" spans="1:65" s="12" customFormat="1" ht="25.9" customHeight="1">
      <c r="B140" s="136"/>
      <c r="D140" s="137" t="s">
        <v>72</v>
      </c>
      <c r="E140" s="138" t="s">
        <v>371</v>
      </c>
      <c r="F140" s="138" t="s">
        <v>372</v>
      </c>
      <c r="I140" s="139"/>
      <c r="J140" s="140">
        <f>BK140</f>
        <v>0</v>
      </c>
      <c r="L140" s="136"/>
      <c r="M140" s="141"/>
      <c r="N140" s="142"/>
      <c r="O140" s="142"/>
      <c r="P140" s="143">
        <f>SUM(P141:P142)</f>
        <v>0</v>
      </c>
      <c r="Q140" s="142"/>
      <c r="R140" s="143">
        <f>SUM(R141:R142)</f>
        <v>0</v>
      </c>
      <c r="S140" s="142"/>
      <c r="T140" s="144">
        <f>SUM(T141:T142)</f>
        <v>0</v>
      </c>
      <c r="AR140" s="137" t="s">
        <v>208</v>
      </c>
      <c r="AT140" s="145" t="s">
        <v>72</v>
      </c>
      <c r="AU140" s="145" t="s">
        <v>73</v>
      </c>
      <c r="AY140" s="137" t="s">
        <v>202</v>
      </c>
      <c r="BK140" s="146">
        <f>SUM(BK141:BK142)</f>
        <v>0</v>
      </c>
    </row>
    <row r="141" spans="1:65" s="2" customFormat="1" ht="14.45" customHeight="1">
      <c r="A141" s="32"/>
      <c r="B141" s="149"/>
      <c r="C141" s="150" t="s">
        <v>252</v>
      </c>
      <c r="D141" s="150" t="s">
        <v>204</v>
      </c>
      <c r="E141" s="151" t="s">
        <v>373</v>
      </c>
      <c r="F141" s="152" t="s">
        <v>374</v>
      </c>
      <c r="G141" s="153" t="s">
        <v>375</v>
      </c>
      <c r="H141" s="154">
        <v>5</v>
      </c>
      <c r="I141" s="155"/>
      <c r="J141" s="156">
        <f>ROUND(I141*H141,2)</f>
        <v>0</v>
      </c>
      <c r="K141" s="157"/>
      <c r="L141" s="33"/>
      <c r="M141" s="158" t="s">
        <v>1</v>
      </c>
      <c r="N141" s="159" t="s">
        <v>39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376</v>
      </c>
      <c r="AT141" s="162" t="s">
        <v>204</v>
      </c>
      <c r="AU141" s="162" t="s">
        <v>80</v>
      </c>
      <c r="AY141" s="17" t="s">
        <v>202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7" t="s">
        <v>84</v>
      </c>
      <c r="BK141" s="163">
        <f>ROUND(I141*H141,2)</f>
        <v>0</v>
      </c>
      <c r="BL141" s="17" t="s">
        <v>376</v>
      </c>
      <c r="BM141" s="162" t="s">
        <v>306</v>
      </c>
    </row>
    <row r="142" spans="1:65" s="2" customFormat="1" ht="19.5">
      <c r="A142" s="32"/>
      <c r="B142" s="33"/>
      <c r="C142" s="32"/>
      <c r="D142" s="165" t="s">
        <v>377</v>
      </c>
      <c r="E142" s="32"/>
      <c r="F142" s="197" t="s">
        <v>378</v>
      </c>
      <c r="G142" s="32"/>
      <c r="H142" s="32"/>
      <c r="I142" s="198"/>
      <c r="J142" s="32"/>
      <c r="K142" s="32"/>
      <c r="L142" s="33"/>
      <c r="M142" s="199"/>
      <c r="N142" s="200"/>
      <c r="O142" s="194"/>
      <c r="P142" s="194"/>
      <c r="Q142" s="194"/>
      <c r="R142" s="194"/>
      <c r="S142" s="194"/>
      <c r="T142" s="201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7" t="s">
        <v>377</v>
      </c>
      <c r="AU142" s="17" t="s">
        <v>80</v>
      </c>
    </row>
    <row r="143" spans="1:65" s="2" customFormat="1" ht="6.95" customHeight="1">
      <c r="A143" s="32"/>
      <c r="B143" s="47"/>
      <c r="C143" s="48"/>
      <c r="D143" s="48"/>
      <c r="E143" s="48"/>
      <c r="F143" s="48"/>
      <c r="G143" s="48"/>
      <c r="H143" s="48"/>
      <c r="I143" s="48"/>
      <c r="J143" s="48"/>
      <c r="K143" s="48"/>
      <c r="L143" s="33"/>
      <c r="M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</sheetData>
  <autoFilter ref="C124:K142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2"/>
  <sheetViews>
    <sheetView showGridLines="0" topLeftCell="A105" workbookViewId="0">
      <selection activeCell="V167" sqref="V16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164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16.5" customHeight="1">
      <c r="A9" s="32"/>
      <c r="B9" s="33"/>
      <c r="C9" s="32"/>
      <c r="D9" s="32"/>
      <c r="E9" s="259" t="s">
        <v>1232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1048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1049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1049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ROUND(J124,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ROUND((SUM(BE124:BE211)),  2)</f>
        <v>0</v>
      </c>
      <c r="G35" s="32"/>
      <c r="H35" s="32"/>
      <c r="I35" s="105">
        <v>0.2</v>
      </c>
      <c r="J35" s="104">
        <f>ROUND(((SUM(BE124:BE211))*I35),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ROUND((SUM(BF124:BF211)),  2)</f>
        <v>0</v>
      </c>
      <c r="G36" s="32"/>
      <c r="H36" s="32"/>
      <c r="I36" s="105">
        <v>0.2</v>
      </c>
      <c r="J36" s="104">
        <f>ROUND(((SUM(BF124:BF211))*I36),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ROUND((SUM(BG124:BG211)),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ROUND((SUM(BH124:BH211)),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ROUND((SUM(BI124:BI211)),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16.5" customHeight="1">
      <c r="A87" s="32"/>
      <c r="B87" s="33"/>
      <c r="C87" s="32"/>
      <c r="D87" s="32"/>
      <c r="E87" s="259" t="s">
        <v>1232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01 - Výkaz výmer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Katarína Gloneková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Ing. Katarína Gloneková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J124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1233</v>
      </c>
      <c r="E99" s="119"/>
      <c r="F99" s="119"/>
      <c r="G99" s="119"/>
      <c r="H99" s="119"/>
      <c r="I99" s="119"/>
      <c r="J99" s="120">
        <f>J125</f>
        <v>0</v>
      </c>
      <c r="L99" s="117"/>
    </row>
    <row r="100" spans="1:47" s="9" customFormat="1" ht="24.95" customHeight="1">
      <c r="B100" s="117"/>
      <c r="D100" s="118" t="s">
        <v>1234</v>
      </c>
      <c r="E100" s="119"/>
      <c r="F100" s="119"/>
      <c r="G100" s="119"/>
      <c r="H100" s="119"/>
      <c r="I100" s="119"/>
      <c r="J100" s="120">
        <f>J133</f>
        <v>0</v>
      </c>
      <c r="L100" s="117"/>
    </row>
    <row r="101" spans="1:47" s="9" customFormat="1" ht="24.95" customHeight="1">
      <c r="B101" s="117"/>
      <c r="D101" s="118" t="s">
        <v>1235</v>
      </c>
      <c r="E101" s="119"/>
      <c r="F101" s="119"/>
      <c r="G101" s="119"/>
      <c r="H101" s="119"/>
      <c r="I101" s="119"/>
      <c r="J101" s="120">
        <f>J154</f>
        <v>0</v>
      </c>
      <c r="L101" s="117"/>
    </row>
    <row r="102" spans="1:47" s="9" customFormat="1" ht="24.95" customHeight="1">
      <c r="B102" s="117"/>
      <c r="D102" s="118" t="s">
        <v>1236</v>
      </c>
      <c r="E102" s="119"/>
      <c r="F102" s="119"/>
      <c r="G102" s="119"/>
      <c r="H102" s="119"/>
      <c r="I102" s="119"/>
      <c r="J102" s="120">
        <f>J188</f>
        <v>0</v>
      </c>
      <c r="L102" s="117"/>
    </row>
    <row r="103" spans="1:47" s="2" customFormat="1" ht="21.75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47" s="2" customFormat="1" ht="6.95" customHeight="1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47" s="2" customFormat="1" ht="6.95" customHeight="1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24.95" customHeight="1">
      <c r="A109" s="32"/>
      <c r="B109" s="33"/>
      <c r="C109" s="21" t="s">
        <v>188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2" customHeight="1">
      <c r="A111" s="32"/>
      <c r="B111" s="33"/>
      <c r="C111" s="27" t="s">
        <v>15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6.5" customHeight="1">
      <c r="A112" s="32"/>
      <c r="B112" s="33"/>
      <c r="C112" s="32"/>
      <c r="D112" s="32"/>
      <c r="E112" s="259" t="str">
        <f>E7</f>
        <v>Vodozádržné opatrenia v meste Nemšová - ZŠ Janka Palu 2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1" customFormat="1" ht="12" customHeight="1">
      <c r="B113" s="20"/>
      <c r="C113" s="27" t="s">
        <v>174</v>
      </c>
      <c r="L113" s="20"/>
    </row>
    <row r="114" spans="1:65" s="2" customFormat="1" ht="16.5" customHeight="1">
      <c r="A114" s="32"/>
      <c r="B114" s="33"/>
      <c r="C114" s="32"/>
      <c r="D114" s="32"/>
      <c r="E114" s="259" t="s">
        <v>1232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342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>
      <c r="A116" s="32"/>
      <c r="B116" s="33"/>
      <c r="C116" s="32"/>
      <c r="D116" s="32"/>
      <c r="E116" s="241" t="str">
        <f>E11</f>
        <v>01 - Výkaz výmer</v>
      </c>
      <c r="F116" s="261"/>
      <c r="G116" s="261"/>
      <c r="H116" s="261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>
      <c r="A118" s="32"/>
      <c r="B118" s="33"/>
      <c r="C118" s="27" t="s">
        <v>19</v>
      </c>
      <c r="D118" s="32"/>
      <c r="E118" s="32"/>
      <c r="F118" s="25" t="str">
        <f>F14</f>
        <v>Mesto Nemšová</v>
      </c>
      <c r="G118" s="32"/>
      <c r="H118" s="32"/>
      <c r="I118" s="27" t="s">
        <v>21</v>
      </c>
      <c r="J118" s="55" t="str">
        <f>IF(J14="","",J14)</f>
        <v>1. 8. 2020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25.7" customHeight="1">
      <c r="A120" s="32"/>
      <c r="B120" s="33"/>
      <c r="C120" s="27" t="s">
        <v>23</v>
      </c>
      <c r="D120" s="32"/>
      <c r="E120" s="32"/>
      <c r="F120" s="25" t="str">
        <f>E17</f>
        <v>Mesto Nemšová</v>
      </c>
      <c r="G120" s="32"/>
      <c r="H120" s="32"/>
      <c r="I120" s="27" t="s">
        <v>28</v>
      </c>
      <c r="J120" s="30" t="str">
        <f>E23</f>
        <v>Ing. Katarína Gloneková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" customHeight="1">
      <c r="A121" s="32"/>
      <c r="B121" s="33"/>
      <c r="C121" s="27" t="s">
        <v>26</v>
      </c>
      <c r="D121" s="32"/>
      <c r="E121" s="32"/>
      <c r="F121" s="25" t="str">
        <f>IF(E20="","",E20)</f>
        <v>Vyplň údaj</v>
      </c>
      <c r="G121" s="32"/>
      <c r="H121" s="32"/>
      <c r="I121" s="27" t="s">
        <v>31</v>
      </c>
      <c r="J121" s="30" t="str">
        <f>E26</f>
        <v>Ing. Katarína Gloneková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>
      <c r="A123" s="125"/>
      <c r="B123" s="126"/>
      <c r="C123" s="127" t="s">
        <v>189</v>
      </c>
      <c r="D123" s="128" t="s">
        <v>58</v>
      </c>
      <c r="E123" s="128" t="s">
        <v>54</v>
      </c>
      <c r="F123" s="128" t="s">
        <v>55</v>
      </c>
      <c r="G123" s="128" t="s">
        <v>190</v>
      </c>
      <c r="H123" s="128" t="s">
        <v>191</v>
      </c>
      <c r="I123" s="128" t="s">
        <v>192</v>
      </c>
      <c r="J123" s="129" t="s">
        <v>179</v>
      </c>
      <c r="K123" s="130" t="s">
        <v>193</v>
      </c>
      <c r="L123" s="131"/>
      <c r="M123" s="62" t="s">
        <v>1</v>
      </c>
      <c r="N123" s="63" t="s">
        <v>37</v>
      </c>
      <c r="O123" s="63" t="s">
        <v>194</v>
      </c>
      <c r="P123" s="63" t="s">
        <v>195</v>
      </c>
      <c r="Q123" s="63" t="s">
        <v>196</v>
      </c>
      <c r="R123" s="63" t="s">
        <v>197</v>
      </c>
      <c r="S123" s="63" t="s">
        <v>198</v>
      </c>
      <c r="T123" s="64" t="s">
        <v>199</v>
      </c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</row>
    <row r="124" spans="1:65" s="2" customFormat="1" ht="22.9" customHeight="1">
      <c r="A124" s="32"/>
      <c r="B124" s="33"/>
      <c r="C124" s="69" t="s">
        <v>180</v>
      </c>
      <c r="D124" s="32"/>
      <c r="E124" s="32"/>
      <c r="F124" s="32"/>
      <c r="G124" s="32"/>
      <c r="H124" s="32"/>
      <c r="I124" s="32"/>
      <c r="J124" s="132">
        <f>BK124</f>
        <v>0</v>
      </c>
      <c r="K124" s="32"/>
      <c r="L124" s="33"/>
      <c r="M124" s="65"/>
      <c r="N124" s="56"/>
      <c r="O124" s="66"/>
      <c r="P124" s="133">
        <f>P125+P133+P154+P188</f>
        <v>0</v>
      </c>
      <c r="Q124" s="66"/>
      <c r="R124" s="133">
        <f>R125+R133+R154+R188</f>
        <v>0</v>
      </c>
      <c r="S124" s="66"/>
      <c r="T124" s="134">
        <f>T125+T133+T154+T188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72</v>
      </c>
      <c r="AU124" s="17" t="s">
        <v>181</v>
      </c>
      <c r="BK124" s="135">
        <f>BK125+BK133+BK154+BK188</f>
        <v>0</v>
      </c>
    </row>
    <row r="125" spans="1:65" s="12" customFormat="1" ht="25.9" customHeight="1">
      <c r="B125" s="136"/>
      <c r="D125" s="137" t="s">
        <v>72</v>
      </c>
      <c r="E125" s="138" t="s">
        <v>80</v>
      </c>
      <c r="F125" s="138" t="s">
        <v>1237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SUM(P126:P132)</f>
        <v>0</v>
      </c>
      <c r="Q125" s="142"/>
      <c r="R125" s="143">
        <f>SUM(R126:R132)</f>
        <v>0</v>
      </c>
      <c r="S125" s="142"/>
      <c r="T125" s="144">
        <f>SUM(T126:T132)</f>
        <v>0</v>
      </c>
      <c r="AR125" s="137" t="s">
        <v>80</v>
      </c>
      <c r="AT125" s="145" t="s">
        <v>72</v>
      </c>
      <c r="AU125" s="145" t="s">
        <v>73</v>
      </c>
      <c r="AY125" s="137" t="s">
        <v>202</v>
      </c>
      <c r="BK125" s="146">
        <f>SUM(BK126:BK132)</f>
        <v>0</v>
      </c>
    </row>
    <row r="126" spans="1:65" s="2" customFormat="1" ht="37.9" customHeight="1">
      <c r="A126" s="32"/>
      <c r="B126" s="149"/>
      <c r="C126" s="150" t="s">
        <v>80</v>
      </c>
      <c r="D126" s="150" t="s">
        <v>204</v>
      </c>
      <c r="E126" s="151" t="s">
        <v>1097</v>
      </c>
      <c r="F126" s="152" t="s">
        <v>1098</v>
      </c>
      <c r="G126" s="153" t="s">
        <v>207</v>
      </c>
      <c r="H126" s="154">
        <v>85</v>
      </c>
      <c r="I126" s="155"/>
      <c r="J126" s="156">
        <f t="shared" ref="J126:J132" si="0"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 t="shared" ref="P126:P132" si="1">O126*H126</f>
        <v>0</v>
      </c>
      <c r="Q126" s="160">
        <v>0</v>
      </c>
      <c r="R126" s="160">
        <f t="shared" ref="R126:R132" si="2">Q126*H126</f>
        <v>0</v>
      </c>
      <c r="S126" s="160">
        <v>0</v>
      </c>
      <c r="T126" s="161">
        <f t="shared" ref="T126:T132" si="3"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208</v>
      </c>
      <c r="AT126" s="162" t="s">
        <v>204</v>
      </c>
      <c r="AU126" s="162" t="s">
        <v>80</v>
      </c>
      <c r="AY126" s="17" t="s">
        <v>202</v>
      </c>
      <c r="BE126" s="163">
        <f t="shared" ref="BE126:BE132" si="4">IF(N126="základná",J126,0)</f>
        <v>0</v>
      </c>
      <c r="BF126" s="163">
        <f t="shared" ref="BF126:BF132" si="5">IF(N126="znížená",J126,0)</f>
        <v>0</v>
      </c>
      <c r="BG126" s="163">
        <f t="shared" ref="BG126:BG132" si="6">IF(N126="zákl. prenesená",J126,0)</f>
        <v>0</v>
      </c>
      <c r="BH126" s="163">
        <f t="shared" ref="BH126:BH132" si="7">IF(N126="zníž. prenesená",J126,0)</f>
        <v>0</v>
      </c>
      <c r="BI126" s="163">
        <f t="shared" ref="BI126:BI132" si="8">IF(N126="nulová",J126,0)</f>
        <v>0</v>
      </c>
      <c r="BJ126" s="17" t="s">
        <v>84</v>
      </c>
      <c r="BK126" s="163">
        <f t="shared" ref="BK126:BK132" si="9">ROUND(I126*H126,2)</f>
        <v>0</v>
      </c>
      <c r="BL126" s="17" t="s">
        <v>208</v>
      </c>
      <c r="BM126" s="162" t="s">
        <v>84</v>
      </c>
    </row>
    <row r="127" spans="1:65" s="2" customFormat="1" ht="24.2" customHeight="1">
      <c r="A127" s="32"/>
      <c r="B127" s="149"/>
      <c r="C127" s="150" t="s">
        <v>84</v>
      </c>
      <c r="D127" s="150" t="s">
        <v>204</v>
      </c>
      <c r="E127" s="151" t="s">
        <v>1238</v>
      </c>
      <c r="F127" s="152" t="s">
        <v>1239</v>
      </c>
      <c r="G127" s="153" t="s">
        <v>219</v>
      </c>
      <c r="H127" s="154">
        <v>85</v>
      </c>
      <c r="I127" s="155"/>
      <c r="J127" s="156">
        <f t="shared" si="0"/>
        <v>0</v>
      </c>
      <c r="K127" s="157"/>
      <c r="L127" s="33"/>
      <c r="M127" s="158" t="s">
        <v>1</v>
      </c>
      <c r="N127" s="159" t="s">
        <v>39</v>
      </c>
      <c r="O127" s="58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208</v>
      </c>
      <c r="AT127" s="162" t="s">
        <v>204</v>
      </c>
      <c r="AU127" s="162" t="s">
        <v>80</v>
      </c>
      <c r="AY127" s="17" t="s">
        <v>202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7" t="s">
        <v>84</v>
      </c>
      <c r="BK127" s="163">
        <f t="shared" si="9"/>
        <v>0</v>
      </c>
      <c r="BL127" s="17" t="s">
        <v>208</v>
      </c>
      <c r="BM127" s="162" t="s">
        <v>208</v>
      </c>
    </row>
    <row r="128" spans="1:65" s="2" customFormat="1" ht="62.65" customHeight="1">
      <c r="A128" s="32"/>
      <c r="B128" s="149"/>
      <c r="C128" s="150" t="s">
        <v>216</v>
      </c>
      <c r="D128" s="150" t="s">
        <v>204</v>
      </c>
      <c r="E128" s="151" t="s">
        <v>1240</v>
      </c>
      <c r="F128" s="152" t="s">
        <v>1241</v>
      </c>
      <c r="G128" s="153" t="s">
        <v>219</v>
      </c>
      <c r="H128" s="154">
        <v>85</v>
      </c>
      <c r="I128" s="155"/>
      <c r="J128" s="156">
        <f t="shared" si="0"/>
        <v>0</v>
      </c>
      <c r="K128" s="157"/>
      <c r="L128" s="33"/>
      <c r="M128" s="158" t="s">
        <v>1</v>
      </c>
      <c r="N128" s="159" t="s">
        <v>39</v>
      </c>
      <c r="O128" s="58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208</v>
      </c>
      <c r="AT128" s="162" t="s">
        <v>204</v>
      </c>
      <c r="AU128" s="162" t="s">
        <v>80</v>
      </c>
      <c r="AY128" s="17" t="s">
        <v>202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7" t="s">
        <v>84</v>
      </c>
      <c r="BK128" s="163">
        <f t="shared" si="9"/>
        <v>0</v>
      </c>
      <c r="BL128" s="17" t="s">
        <v>208</v>
      </c>
      <c r="BM128" s="162" t="s">
        <v>230</v>
      </c>
    </row>
    <row r="129" spans="1:65" s="2" customFormat="1" ht="24.2" customHeight="1">
      <c r="A129" s="32"/>
      <c r="B129" s="149"/>
      <c r="C129" s="150" t="s">
        <v>208</v>
      </c>
      <c r="D129" s="150" t="s">
        <v>204</v>
      </c>
      <c r="E129" s="151" t="s">
        <v>360</v>
      </c>
      <c r="F129" s="152" t="s">
        <v>1242</v>
      </c>
      <c r="G129" s="153" t="s">
        <v>219</v>
      </c>
      <c r="H129" s="154">
        <v>85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39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208</v>
      </c>
      <c r="AT129" s="162" t="s">
        <v>204</v>
      </c>
      <c r="AU129" s="162" t="s">
        <v>80</v>
      </c>
      <c r="AY129" s="17" t="s">
        <v>202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84</v>
      </c>
      <c r="BK129" s="163">
        <f t="shared" si="9"/>
        <v>0</v>
      </c>
      <c r="BL129" s="17" t="s">
        <v>208</v>
      </c>
      <c r="BM129" s="162" t="s">
        <v>239</v>
      </c>
    </row>
    <row r="130" spans="1:65" s="2" customFormat="1" ht="62.65" customHeight="1">
      <c r="A130" s="32"/>
      <c r="B130" s="149"/>
      <c r="C130" s="150" t="s">
        <v>225</v>
      </c>
      <c r="D130" s="150" t="s">
        <v>204</v>
      </c>
      <c r="E130" s="151" t="s">
        <v>1243</v>
      </c>
      <c r="F130" s="152" t="s">
        <v>1244</v>
      </c>
      <c r="G130" s="153" t="s">
        <v>219</v>
      </c>
      <c r="H130" s="154">
        <v>85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39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208</v>
      </c>
      <c r="AT130" s="162" t="s">
        <v>204</v>
      </c>
      <c r="AU130" s="162" t="s">
        <v>80</v>
      </c>
      <c r="AY130" s="17" t="s">
        <v>202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208</v>
      </c>
      <c r="BM130" s="162" t="s">
        <v>248</v>
      </c>
    </row>
    <row r="131" spans="1:65" s="2" customFormat="1" ht="14.45" customHeight="1">
      <c r="A131" s="32"/>
      <c r="B131" s="149"/>
      <c r="C131" s="150" t="s">
        <v>230</v>
      </c>
      <c r="D131" s="150" t="s">
        <v>204</v>
      </c>
      <c r="E131" s="151" t="s">
        <v>409</v>
      </c>
      <c r="F131" s="152" t="s">
        <v>410</v>
      </c>
      <c r="G131" s="153" t="s">
        <v>219</v>
      </c>
      <c r="H131" s="154">
        <v>10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80</v>
      </c>
      <c r="AY131" s="17" t="s">
        <v>202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208</v>
      </c>
      <c r="BM131" s="162" t="s">
        <v>258</v>
      </c>
    </row>
    <row r="132" spans="1:65" s="2" customFormat="1" ht="37.9" customHeight="1">
      <c r="A132" s="32"/>
      <c r="B132" s="149"/>
      <c r="C132" s="181" t="s">
        <v>235</v>
      </c>
      <c r="D132" s="181" t="s">
        <v>273</v>
      </c>
      <c r="E132" s="182" t="s">
        <v>1245</v>
      </c>
      <c r="F132" s="183" t="s">
        <v>1246</v>
      </c>
      <c r="G132" s="184" t="s">
        <v>219</v>
      </c>
      <c r="H132" s="185">
        <v>85</v>
      </c>
      <c r="I132" s="186"/>
      <c r="J132" s="187">
        <f t="shared" si="0"/>
        <v>0</v>
      </c>
      <c r="K132" s="188"/>
      <c r="L132" s="189"/>
      <c r="M132" s="190" t="s">
        <v>1</v>
      </c>
      <c r="N132" s="191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239</v>
      </c>
      <c r="AT132" s="162" t="s">
        <v>273</v>
      </c>
      <c r="AU132" s="162" t="s">
        <v>80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268</v>
      </c>
    </row>
    <row r="133" spans="1:65" s="12" customFormat="1" ht="25.9" customHeight="1">
      <c r="B133" s="136"/>
      <c r="D133" s="137" t="s">
        <v>72</v>
      </c>
      <c r="E133" s="138" t="s">
        <v>1247</v>
      </c>
      <c r="F133" s="138" t="s">
        <v>1248</v>
      </c>
      <c r="I133" s="139"/>
      <c r="J133" s="140">
        <f>BK133</f>
        <v>0</v>
      </c>
      <c r="L133" s="136"/>
      <c r="M133" s="141"/>
      <c r="N133" s="142"/>
      <c r="O133" s="142"/>
      <c r="P133" s="143">
        <f>SUM(P134:P153)</f>
        <v>0</v>
      </c>
      <c r="Q133" s="142"/>
      <c r="R133" s="143">
        <f>SUM(R134:R153)</f>
        <v>0</v>
      </c>
      <c r="S133" s="142"/>
      <c r="T133" s="144">
        <f>SUM(T134:T153)</f>
        <v>0</v>
      </c>
      <c r="AR133" s="137" t="s">
        <v>80</v>
      </c>
      <c r="AT133" s="145" t="s">
        <v>72</v>
      </c>
      <c r="AU133" s="145" t="s">
        <v>73</v>
      </c>
      <c r="AY133" s="137" t="s">
        <v>202</v>
      </c>
      <c r="BK133" s="146">
        <f>SUM(BK134:BK153)</f>
        <v>0</v>
      </c>
    </row>
    <row r="134" spans="1:65" s="2" customFormat="1" ht="49.15" customHeight="1">
      <c r="A134" s="32"/>
      <c r="B134" s="149"/>
      <c r="C134" s="150" t="s">
        <v>239</v>
      </c>
      <c r="D134" s="150" t="s">
        <v>204</v>
      </c>
      <c r="E134" s="151" t="s">
        <v>1054</v>
      </c>
      <c r="F134" s="152" t="s">
        <v>1055</v>
      </c>
      <c r="G134" s="153" t="s">
        <v>207</v>
      </c>
      <c r="H134" s="154">
        <v>1736.5</v>
      </c>
      <c r="I134" s="155"/>
      <c r="J134" s="156">
        <f t="shared" ref="J134:J153" si="10">ROUND(I134*H134,2)</f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ref="P134:P153" si="11">O134*H134</f>
        <v>0</v>
      </c>
      <c r="Q134" s="160">
        <v>0</v>
      </c>
      <c r="R134" s="160">
        <f t="shared" ref="R134:R153" si="12">Q134*H134</f>
        <v>0</v>
      </c>
      <c r="S134" s="160">
        <v>0</v>
      </c>
      <c r="T134" s="161">
        <f t="shared" ref="T134:T153" si="13"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80</v>
      </c>
      <c r="AY134" s="17" t="s">
        <v>202</v>
      </c>
      <c r="BE134" s="163">
        <f t="shared" ref="BE134:BE153" si="14">IF(N134="základná",J134,0)</f>
        <v>0</v>
      </c>
      <c r="BF134" s="163">
        <f t="shared" ref="BF134:BF153" si="15">IF(N134="znížená",J134,0)</f>
        <v>0</v>
      </c>
      <c r="BG134" s="163">
        <f t="shared" ref="BG134:BG153" si="16">IF(N134="zákl. prenesená",J134,0)</f>
        <v>0</v>
      </c>
      <c r="BH134" s="163">
        <f t="shared" ref="BH134:BH153" si="17">IF(N134="zníž. prenesená",J134,0)</f>
        <v>0</v>
      </c>
      <c r="BI134" s="163">
        <f t="shared" ref="BI134:BI153" si="18">IF(N134="nulová",J134,0)</f>
        <v>0</v>
      </c>
      <c r="BJ134" s="17" t="s">
        <v>84</v>
      </c>
      <c r="BK134" s="163">
        <f t="shared" ref="BK134:BK153" si="19">ROUND(I134*H134,2)</f>
        <v>0</v>
      </c>
      <c r="BL134" s="17" t="s">
        <v>208</v>
      </c>
      <c r="BM134" s="162" t="s">
        <v>279</v>
      </c>
    </row>
    <row r="135" spans="1:65" s="2" customFormat="1" ht="24.2" customHeight="1">
      <c r="A135" s="32"/>
      <c r="B135" s="149"/>
      <c r="C135" s="150" t="s">
        <v>243</v>
      </c>
      <c r="D135" s="150" t="s">
        <v>204</v>
      </c>
      <c r="E135" s="151" t="s">
        <v>1056</v>
      </c>
      <c r="F135" s="152" t="s">
        <v>1057</v>
      </c>
      <c r="G135" s="153" t="s">
        <v>1058</v>
      </c>
      <c r="H135" s="154">
        <v>1.7370000000000001</v>
      </c>
      <c r="I135" s="155"/>
      <c r="J135" s="156">
        <f t="shared" si="1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1"/>
        <v>0</v>
      </c>
      <c r="Q135" s="160">
        <v>0</v>
      </c>
      <c r="R135" s="160">
        <f t="shared" si="12"/>
        <v>0</v>
      </c>
      <c r="S135" s="160">
        <v>0</v>
      </c>
      <c r="T135" s="161">
        <f t="shared" si="1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80</v>
      </c>
      <c r="AY135" s="17" t="s">
        <v>202</v>
      </c>
      <c r="BE135" s="163">
        <f t="shared" si="14"/>
        <v>0</v>
      </c>
      <c r="BF135" s="163">
        <f t="shared" si="15"/>
        <v>0</v>
      </c>
      <c r="BG135" s="163">
        <f t="shared" si="16"/>
        <v>0</v>
      </c>
      <c r="BH135" s="163">
        <f t="shared" si="17"/>
        <v>0</v>
      </c>
      <c r="BI135" s="163">
        <f t="shared" si="18"/>
        <v>0</v>
      </c>
      <c r="BJ135" s="17" t="s">
        <v>84</v>
      </c>
      <c r="BK135" s="163">
        <f t="shared" si="19"/>
        <v>0</v>
      </c>
      <c r="BL135" s="17" t="s">
        <v>208</v>
      </c>
      <c r="BM135" s="162" t="s">
        <v>287</v>
      </c>
    </row>
    <row r="136" spans="1:65" s="2" customFormat="1" ht="24.2" customHeight="1">
      <c r="A136" s="32"/>
      <c r="B136" s="149"/>
      <c r="C136" s="150" t="s">
        <v>248</v>
      </c>
      <c r="D136" s="150" t="s">
        <v>204</v>
      </c>
      <c r="E136" s="151" t="s">
        <v>1059</v>
      </c>
      <c r="F136" s="152" t="s">
        <v>1060</v>
      </c>
      <c r="G136" s="153" t="s">
        <v>1058</v>
      </c>
      <c r="H136" s="154">
        <v>1.7370000000000001</v>
      </c>
      <c r="I136" s="155"/>
      <c r="J136" s="156">
        <f t="shared" si="1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1"/>
        <v>0</v>
      </c>
      <c r="Q136" s="160">
        <v>0</v>
      </c>
      <c r="R136" s="160">
        <f t="shared" si="12"/>
        <v>0</v>
      </c>
      <c r="S136" s="160">
        <v>0</v>
      </c>
      <c r="T136" s="161">
        <f t="shared" si="1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80</v>
      </c>
      <c r="AY136" s="17" t="s">
        <v>202</v>
      </c>
      <c r="BE136" s="163">
        <f t="shared" si="14"/>
        <v>0</v>
      </c>
      <c r="BF136" s="163">
        <f t="shared" si="15"/>
        <v>0</v>
      </c>
      <c r="BG136" s="163">
        <f t="shared" si="16"/>
        <v>0</v>
      </c>
      <c r="BH136" s="163">
        <f t="shared" si="17"/>
        <v>0</v>
      </c>
      <c r="BI136" s="163">
        <f t="shared" si="18"/>
        <v>0</v>
      </c>
      <c r="BJ136" s="17" t="s">
        <v>84</v>
      </c>
      <c r="BK136" s="163">
        <f t="shared" si="19"/>
        <v>0</v>
      </c>
      <c r="BL136" s="17" t="s">
        <v>208</v>
      </c>
      <c r="BM136" s="162" t="s">
        <v>7</v>
      </c>
    </row>
    <row r="137" spans="1:65" s="2" customFormat="1" ht="49.15" customHeight="1">
      <c r="A137" s="32"/>
      <c r="B137" s="149"/>
      <c r="C137" s="150" t="s">
        <v>252</v>
      </c>
      <c r="D137" s="150" t="s">
        <v>204</v>
      </c>
      <c r="E137" s="151" t="s">
        <v>1061</v>
      </c>
      <c r="F137" s="152" t="s">
        <v>1062</v>
      </c>
      <c r="G137" s="153" t="s">
        <v>1058</v>
      </c>
      <c r="H137" s="154">
        <v>1.7370000000000001</v>
      </c>
      <c r="I137" s="155"/>
      <c r="J137" s="156">
        <f t="shared" si="1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1"/>
        <v>0</v>
      </c>
      <c r="Q137" s="160">
        <v>0</v>
      </c>
      <c r="R137" s="160">
        <f t="shared" si="12"/>
        <v>0</v>
      </c>
      <c r="S137" s="160">
        <v>0</v>
      </c>
      <c r="T137" s="161">
        <f t="shared" si="1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80</v>
      </c>
      <c r="AY137" s="17" t="s">
        <v>202</v>
      </c>
      <c r="BE137" s="163">
        <f t="shared" si="14"/>
        <v>0</v>
      </c>
      <c r="BF137" s="163">
        <f t="shared" si="15"/>
        <v>0</v>
      </c>
      <c r="BG137" s="163">
        <f t="shared" si="16"/>
        <v>0</v>
      </c>
      <c r="BH137" s="163">
        <f t="shared" si="17"/>
        <v>0</v>
      </c>
      <c r="BI137" s="163">
        <f t="shared" si="18"/>
        <v>0</v>
      </c>
      <c r="BJ137" s="17" t="s">
        <v>84</v>
      </c>
      <c r="BK137" s="163">
        <f t="shared" si="19"/>
        <v>0</v>
      </c>
      <c r="BL137" s="17" t="s">
        <v>208</v>
      </c>
      <c r="BM137" s="162" t="s">
        <v>306</v>
      </c>
    </row>
    <row r="138" spans="1:65" s="2" customFormat="1" ht="24.2" customHeight="1">
      <c r="A138" s="32"/>
      <c r="B138" s="149"/>
      <c r="C138" s="150" t="s">
        <v>258</v>
      </c>
      <c r="D138" s="150" t="s">
        <v>204</v>
      </c>
      <c r="E138" s="151" t="s">
        <v>1063</v>
      </c>
      <c r="F138" s="152" t="s">
        <v>1064</v>
      </c>
      <c r="G138" s="153" t="s">
        <v>207</v>
      </c>
      <c r="H138" s="154">
        <v>1736.5</v>
      </c>
      <c r="I138" s="155"/>
      <c r="J138" s="156">
        <f t="shared" si="10"/>
        <v>0</v>
      </c>
      <c r="K138" s="157"/>
      <c r="L138" s="33"/>
      <c r="M138" s="158" t="s">
        <v>1</v>
      </c>
      <c r="N138" s="159" t="s">
        <v>39</v>
      </c>
      <c r="O138" s="58"/>
      <c r="P138" s="160">
        <f t="shared" si="11"/>
        <v>0</v>
      </c>
      <c r="Q138" s="160">
        <v>0</v>
      </c>
      <c r="R138" s="160">
        <f t="shared" si="12"/>
        <v>0</v>
      </c>
      <c r="S138" s="160">
        <v>0</v>
      </c>
      <c r="T138" s="161">
        <f t="shared" si="1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80</v>
      </c>
      <c r="AY138" s="17" t="s">
        <v>202</v>
      </c>
      <c r="BE138" s="163">
        <f t="shared" si="14"/>
        <v>0</v>
      </c>
      <c r="BF138" s="163">
        <f t="shared" si="15"/>
        <v>0</v>
      </c>
      <c r="BG138" s="163">
        <f t="shared" si="16"/>
        <v>0</v>
      </c>
      <c r="BH138" s="163">
        <f t="shared" si="17"/>
        <v>0</v>
      </c>
      <c r="BI138" s="163">
        <f t="shared" si="18"/>
        <v>0</v>
      </c>
      <c r="BJ138" s="17" t="s">
        <v>84</v>
      </c>
      <c r="BK138" s="163">
        <f t="shared" si="19"/>
        <v>0</v>
      </c>
      <c r="BL138" s="17" t="s">
        <v>208</v>
      </c>
      <c r="BM138" s="162" t="s">
        <v>315</v>
      </c>
    </row>
    <row r="139" spans="1:65" s="2" customFormat="1" ht="24.2" customHeight="1">
      <c r="A139" s="32"/>
      <c r="B139" s="149"/>
      <c r="C139" s="150" t="s">
        <v>264</v>
      </c>
      <c r="D139" s="150" t="s">
        <v>204</v>
      </c>
      <c r="E139" s="151" t="s">
        <v>1065</v>
      </c>
      <c r="F139" s="152" t="s">
        <v>1066</v>
      </c>
      <c r="G139" s="153" t="s">
        <v>207</v>
      </c>
      <c r="H139" s="154">
        <v>1736.5</v>
      </c>
      <c r="I139" s="155"/>
      <c r="J139" s="156">
        <f t="shared" si="1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1"/>
        <v>0</v>
      </c>
      <c r="Q139" s="160">
        <v>0</v>
      </c>
      <c r="R139" s="160">
        <f t="shared" si="12"/>
        <v>0</v>
      </c>
      <c r="S139" s="160">
        <v>0</v>
      </c>
      <c r="T139" s="161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80</v>
      </c>
      <c r="AY139" s="17" t="s">
        <v>202</v>
      </c>
      <c r="BE139" s="163">
        <f t="shared" si="14"/>
        <v>0</v>
      </c>
      <c r="BF139" s="163">
        <f t="shared" si="15"/>
        <v>0</v>
      </c>
      <c r="BG139" s="163">
        <f t="shared" si="16"/>
        <v>0</v>
      </c>
      <c r="BH139" s="163">
        <f t="shared" si="17"/>
        <v>0</v>
      </c>
      <c r="BI139" s="163">
        <f t="shared" si="18"/>
        <v>0</v>
      </c>
      <c r="BJ139" s="17" t="s">
        <v>84</v>
      </c>
      <c r="BK139" s="163">
        <f t="shared" si="19"/>
        <v>0</v>
      </c>
      <c r="BL139" s="17" t="s">
        <v>208</v>
      </c>
      <c r="BM139" s="162" t="s">
        <v>328</v>
      </c>
    </row>
    <row r="140" spans="1:65" s="2" customFormat="1" ht="24.2" customHeight="1">
      <c r="A140" s="32"/>
      <c r="B140" s="149"/>
      <c r="C140" s="150" t="s">
        <v>268</v>
      </c>
      <c r="D140" s="150" t="s">
        <v>204</v>
      </c>
      <c r="E140" s="151" t="s">
        <v>1067</v>
      </c>
      <c r="F140" s="152" t="s">
        <v>1068</v>
      </c>
      <c r="G140" s="153" t="s">
        <v>207</v>
      </c>
      <c r="H140" s="154">
        <v>1736.5</v>
      </c>
      <c r="I140" s="155"/>
      <c r="J140" s="156">
        <f t="shared" si="1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1"/>
        <v>0</v>
      </c>
      <c r="Q140" s="160">
        <v>0</v>
      </c>
      <c r="R140" s="160">
        <f t="shared" si="12"/>
        <v>0</v>
      </c>
      <c r="S140" s="160">
        <v>0</v>
      </c>
      <c r="T140" s="161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80</v>
      </c>
      <c r="AY140" s="17" t="s">
        <v>202</v>
      </c>
      <c r="BE140" s="163">
        <f t="shared" si="14"/>
        <v>0</v>
      </c>
      <c r="BF140" s="163">
        <f t="shared" si="15"/>
        <v>0</v>
      </c>
      <c r="BG140" s="163">
        <f t="shared" si="16"/>
        <v>0</v>
      </c>
      <c r="BH140" s="163">
        <f t="shared" si="17"/>
        <v>0</v>
      </c>
      <c r="BI140" s="163">
        <f t="shared" si="18"/>
        <v>0</v>
      </c>
      <c r="BJ140" s="17" t="s">
        <v>84</v>
      </c>
      <c r="BK140" s="163">
        <f t="shared" si="19"/>
        <v>0</v>
      </c>
      <c r="BL140" s="17" t="s">
        <v>208</v>
      </c>
      <c r="BM140" s="162" t="s">
        <v>338</v>
      </c>
    </row>
    <row r="141" spans="1:65" s="2" customFormat="1" ht="24.2" customHeight="1">
      <c r="A141" s="32"/>
      <c r="B141" s="149"/>
      <c r="C141" s="150" t="s">
        <v>272</v>
      </c>
      <c r="D141" s="150" t="s">
        <v>204</v>
      </c>
      <c r="E141" s="151" t="s">
        <v>1069</v>
      </c>
      <c r="F141" s="152" t="s">
        <v>1070</v>
      </c>
      <c r="G141" s="153" t="s">
        <v>207</v>
      </c>
      <c r="H141" s="154">
        <v>1736.5</v>
      </c>
      <c r="I141" s="155"/>
      <c r="J141" s="156">
        <f t="shared" si="10"/>
        <v>0</v>
      </c>
      <c r="K141" s="157"/>
      <c r="L141" s="33"/>
      <c r="M141" s="158" t="s">
        <v>1</v>
      </c>
      <c r="N141" s="159" t="s">
        <v>39</v>
      </c>
      <c r="O141" s="58"/>
      <c r="P141" s="160">
        <f t="shared" si="11"/>
        <v>0</v>
      </c>
      <c r="Q141" s="160">
        <v>0</v>
      </c>
      <c r="R141" s="160">
        <f t="shared" si="12"/>
        <v>0</v>
      </c>
      <c r="S141" s="160">
        <v>0</v>
      </c>
      <c r="T141" s="161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208</v>
      </c>
      <c r="AT141" s="162" t="s">
        <v>204</v>
      </c>
      <c r="AU141" s="162" t="s">
        <v>80</v>
      </c>
      <c r="AY141" s="17" t="s">
        <v>202</v>
      </c>
      <c r="BE141" s="163">
        <f t="shared" si="14"/>
        <v>0</v>
      </c>
      <c r="BF141" s="163">
        <f t="shared" si="15"/>
        <v>0</v>
      </c>
      <c r="BG141" s="163">
        <f t="shared" si="16"/>
        <v>0</v>
      </c>
      <c r="BH141" s="163">
        <f t="shared" si="17"/>
        <v>0</v>
      </c>
      <c r="BI141" s="163">
        <f t="shared" si="18"/>
        <v>0</v>
      </c>
      <c r="BJ141" s="17" t="s">
        <v>84</v>
      </c>
      <c r="BK141" s="163">
        <f t="shared" si="19"/>
        <v>0</v>
      </c>
      <c r="BL141" s="17" t="s">
        <v>208</v>
      </c>
      <c r="BM141" s="162" t="s">
        <v>424</v>
      </c>
    </row>
    <row r="142" spans="1:65" s="2" customFormat="1" ht="24.2" customHeight="1">
      <c r="A142" s="32"/>
      <c r="B142" s="149"/>
      <c r="C142" s="181" t="s">
        <v>279</v>
      </c>
      <c r="D142" s="181" t="s">
        <v>273</v>
      </c>
      <c r="E142" s="182" t="s">
        <v>1071</v>
      </c>
      <c r="F142" s="183" t="s">
        <v>1072</v>
      </c>
      <c r="G142" s="184" t="s">
        <v>602</v>
      </c>
      <c r="H142" s="185">
        <v>3.5</v>
      </c>
      <c r="I142" s="186"/>
      <c r="J142" s="187">
        <f t="shared" si="10"/>
        <v>0</v>
      </c>
      <c r="K142" s="188"/>
      <c r="L142" s="189"/>
      <c r="M142" s="190" t="s">
        <v>1</v>
      </c>
      <c r="N142" s="191" t="s">
        <v>39</v>
      </c>
      <c r="O142" s="58"/>
      <c r="P142" s="160">
        <f t="shared" si="11"/>
        <v>0</v>
      </c>
      <c r="Q142" s="160">
        <v>0</v>
      </c>
      <c r="R142" s="160">
        <f t="shared" si="12"/>
        <v>0</v>
      </c>
      <c r="S142" s="160">
        <v>0</v>
      </c>
      <c r="T142" s="161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239</v>
      </c>
      <c r="AT142" s="162" t="s">
        <v>273</v>
      </c>
      <c r="AU142" s="162" t="s">
        <v>80</v>
      </c>
      <c r="AY142" s="17" t="s">
        <v>202</v>
      </c>
      <c r="BE142" s="163">
        <f t="shared" si="14"/>
        <v>0</v>
      </c>
      <c r="BF142" s="163">
        <f t="shared" si="15"/>
        <v>0</v>
      </c>
      <c r="BG142" s="163">
        <f t="shared" si="16"/>
        <v>0</v>
      </c>
      <c r="BH142" s="163">
        <f t="shared" si="17"/>
        <v>0</v>
      </c>
      <c r="BI142" s="163">
        <f t="shared" si="18"/>
        <v>0</v>
      </c>
      <c r="BJ142" s="17" t="s">
        <v>84</v>
      </c>
      <c r="BK142" s="163">
        <f t="shared" si="19"/>
        <v>0</v>
      </c>
      <c r="BL142" s="17" t="s">
        <v>208</v>
      </c>
      <c r="BM142" s="162" t="s">
        <v>428</v>
      </c>
    </row>
    <row r="143" spans="1:65" s="2" customFormat="1" ht="24.2" customHeight="1">
      <c r="A143" s="32"/>
      <c r="B143" s="149"/>
      <c r="C143" s="181" t="s">
        <v>283</v>
      </c>
      <c r="D143" s="181" t="s">
        <v>273</v>
      </c>
      <c r="E143" s="182" t="s">
        <v>1073</v>
      </c>
      <c r="F143" s="183" t="s">
        <v>1074</v>
      </c>
      <c r="G143" s="184" t="s">
        <v>602</v>
      </c>
      <c r="H143" s="185">
        <v>3.2</v>
      </c>
      <c r="I143" s="186"/>
      <c r="J143" s="187">
        <f t="shared" si="10"/>
        <v>0</v>
      </c>
      <c r="K143" s="188"/>
      <c r="L143" s="189"/>
      <c r="M143" s="190" t="s">
        <v>1</v>
      </c>
      <c r="N143" s="191" t="s">
        <v>39</v>
      </c>
      <c r="O143" s="58"/>
      <c r="P143" s="160">
        <f t="shared" si="11"/>
        <v>0</v>
      </c>
      <c r="Q143" s="160">
        <v>0</v>
      </c>
      <c r="R143" s="160">
        <f t="shared" si="12"/>
        <v>0</v>
      </c>
      <c r="S143" s="160">
        <v>0</v>
      </c>
      <c r="T143" s="161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239</v>
      </c>
      <c r="AT143" s="162" t="s">
        <v>273</v>
      </c>
      <c r="AU143" s="162" t="s">
        <v>80</v>
      </c>
      <c r="AY143" s="17" t="s">
        <v>202</v>
      </c>
      <c r="BE143" s="163">
        <f t="shared" si="14"/>
        <v>0</v>
      </c>
      <c r="BF143" s="163">
        <f t="shared" si="15"/>
        <v>0</v>
      </c>
      <c r="BG143" s="163">
        <f t="shared" si="16"/>
        <v>0</v>
      </c>
      <c r="BH143" s="163">
        <f t="shared" si="17"/>
        <v>0</v>
      </c>
      <c r="BI143" s="163">
        <f t="shared" si="18"/>
        <v>0</v>
      </c>
      <c r="BJ143" s="17" t="s">
        <v>84</v>
      </c>
      <c r="BK143" s="163">
        <f t="shared" si="19"/>
        <v>0</v>
      </c>
      <c r="BL143" s="17" t="s">
        <v>208</v>
      </c>
      <c r="BM143" s="162" t="s">
        <v>431</v>
      </c>
    </row>
    <row r="144" spans="1:65" s="2" customFormat="1" ht="49.15" customHeight="1">
      <c r="A144" s="32"/>
      <c r="B144" s="149"/>
      <c r="C144" s="150" t="s">
        <v>287</v>
      </c>
      <c r="D144" s="150" t="s">
        <v>204</v>
      </c>
      <c r="E144" s="151" t="s">
        <v>1075</v>
      </c>
      <c r="F144" s="152" t="s">
        <v>1076</v>
      </c>
      <c r="G144" s="153" t="s">
        <v>207</v>
      </c>
      <c r="H144" s="154">
        <v>885</v>
      </c>
      <c r="I144" s="155"/>
      <c r="J144" s="156">
        <f t="shared" si="10"/>
        <v>0</v>
      </c>
      <c r="K144" s="157"/>
      <c r="L144" s="33"/>
      <c r="M144" s="158" t="s">
        <v>1</v>
      </c>
      <c r="N144" s="159" t="s">
        <v>39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208</v>
      </c>
      <c r="AT144" s="162" t="s">
        <v>204</v>
      </c>
      <c r="AU144" s="162" t="s">
        <v>80</v>
      </c>
      <c r="AY144" s="17" t="s">
        <v>202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84</v>
      </c>
      <c r="BK144" s="163">
        <f t="shared" si="19"/>
        <v>0</v>
      </c>
      <c r="BL144" s="17" t="s">
        <v>208</v>
      </c>
      <c r="BM144" s="162" t="s">
        <v>434</v>
      </c>
    </row>
    <row r="145" spans="1:65" s="2" customFormat="1" ht="49.15" customHeight="1">
      <c r="A145" s="32"/>
      <c r="B145" s="149"/>
      <c r="C145" s="150" t="s">
        <v>292</v>
      </c>
      <c r="D145" s="150" t="s">
        <v>204</v>
      </c>
      <c r="E145" s="151" t="s">
        <v>1077</v>
      </c>
      <c r="F145" s="152" t="s">
        <v>1078</v>
      </c>
      <c r="G145" s="153" t="s">
        <v>207</v>
      </c>
      <c r="H145" s="154">
        <v>851.5</v>
      </c>
      <c r="I145" s="155"/>
      <c r="J145" s="156">
        <f t="shared" si="10"/>
        <v>0</v>
      </c>
      <c r="K145" s="157"/>
      <c r="L145" s="33"/>
      <c r="M145" s="158" t="s">
        <v>1</v>
      </c>
      <c r="N145" s="159" t="s">
        <v>39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208</v>
      </c>
      <c r="AT145" s="162" t="s">
        <v>204</v>
      </c>
      <c r="AU145" s="162" t="s">
        <v>80</v>
      </c>
      <c r="AY145" s="17" t="s">
        <v>202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84</v>
      </c>
      <c r="BK145" s="163">
        <f t="shared" si="19"/>
        <v>0</v>
      </c>
      <c r="BL145" s="17" t="s">
        <v>208</v>
      </c>
      <c r="BM145" s="162" t="s">
        <v>437</v>
      </c>
    </row>
    <row r="146" spans="1:65" s="2" customFormat="1" ht="24.2" customHeight="1">
      <c r="A146" s="32"/>
      <c r="B146" s="149"/>
      <c r="C146" s="150" t="s">
        <v>7</v>
      </c>
      <c r="D146" s="150" t="s">
        <v>204</v>
      </c>
      <c r="E146" s="151" t="s">
        <v>1079</v>
      </c>
      <c r="F146" s="152" t="s">
        <v>1080</v>
      </c>
      <c r="G146" s="153" t="s">
        <v>207</v>
      </c>
      <c r="H146" s="154">
        <v>1736.5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80</v>
      </c>
      <c r="AY146" s="17" t="s">
        <v>202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84</v>
      </c>
      <c r="BK146" s="163">
        <f t="shared" si="19"/>
        <v>0</v>
      </c>
      <c r="BL146" s="17" t="s">
        <v>208</v>
      </c>
      <c r="BM146" s="162" t="s">
        <v>440</v>
      </c>
    </row>
    <row r="147" spans="1:65" s="2" customFormat="1" ht="37.9" customHeight="1">
      <c r="A147" s="32"/>
      <c r="B147" s="149"/>
      <c r="C147" s="150" t="s">
        <v>302</v>
      </c>
      <c r="D147" s="150" t="s">
        <v>204</v>
      </c>
      <c r="E147" s="151" t="s">
        <v>1081</v>
      </c>
      <c r="F147" s="152" t="s">
        <v>1082</v>
      </c>
      <c r="G147" s="153" t="s">
        <v>255</v>
      </c>
      <c r="H147" s="154">
        <v>0.34699999999999998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208</v>
      </c>
      <c r="AT147" s="162" t="s">
        <v>204</v>
      </c>
      <c r="AU147" s="162" t="s">
        <v>80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443</v>
      </c>
    </row>
    <row r="148" spans="1:65" s="2" customFormat="1" ht="14.45" customHeight="1">
      <c r="A148" s="32"/>
      <c r="B148" s="149"/>
      <c r="C148" s="181" t="s">
        <v>306</v>
      </c>
      <c r="D148" s="181" t="s">
        <v>273</v>
      </c>
      <c r="E148" s="182" t="s">
        <v>1083</v>
      </c>
      <c r="F148" s="183" t="s">
        <v>1084</v>
      </c>
      <c r="G148" s="184" t="s">
        <v>602</v>
      </c>
      <c r="H148" s="185">
        <v>347</v>
      </c>
      <c r="I148" s="186"/>
      <c r="J148" s="187">
        <f t="shared" si="10"/>
        <v>0</v>
      </c>
      <c r="K148" s="188"/>
      <c r="L148" s="189"/>
      <c r="M148" s="190" t="s">
        <v>1</v>
      </c>
      <c r="N148" s="191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239</v>
      </c>
      <c r="AT148" s="162" t="s">
        <v>273</v>
      </c>
      <c r="AU148" s="162" t="s">
        <v>80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446</v>
      </c>
    </row>
    <row r="149" spans="1:65" s="2" customFormat="1" ht="24.2" customHeight="1">
      <c r="A149" s="32"/>
      <c r="B149" s="149"/>
      <c r="C149" s="150" t="s">
        <v>311</v>
      </c>
      <c r="D149" s="150" t="s">
        <v>204</v>
      </c>
      <c r="E149" s="151" t="s">
        <v>1085</v>
      </c>
      <c r="F149" s="152" t="s">
        <v>1086</v>
      </c>
      <c r="G149" s="153" t="s">
        <v>219</v>
      </c>
      <c r="H149" s="154">
        <v>1.7370000000000001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208</v>
      </c>
      <c r="AT149" s="162" t="s">
        <v>204</v>
      </c>
      <c r="AU149" s="162" t="s">
        <v>80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449</v>
      </c>
    </row>
    <row r="150" spans="1:65" s="2" customFormat="1" ht="14.45" customHeight="1">
      <c r="A150" s="32"/>
      <c r="B150" s="149"/>
      <c r="C150" s="150" t="s">
        <v>315</v>
      </c>
      <c r="D150" s="150" t="s">
        <v>204</v>
      </c>
      <c r="E150" s="151" t="s">
        <v>1087</v>
      </c>
      <c r="F150" s="152" t="s">
        <v>1088</v>
      </c>
      <c r="G150" s="153" t="s">
        <v>219</v>
      </c>
      <c r="H150" s="154">
        <v>173.65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80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453</v>
      </c>
    </row>
    <row r="151" spans="1:65" s="2" customFormat="1" ht="24.2" customHeight="1">
      <c r="A151" s="32"/>
      <c r="B151" s="149"/>
      <c r="C151" s="150" t="s">
        <v>319</v>
      </c>
      <c r="D151" s="150" t="s">
        <v>204</v>
      </c>
      <c r="E151" s="151" t="s">
        <v>1089</v>
      </c>
      <c r="F151" s="152" t="s">
        <v>1090</v>
      </c>
      <c r="G151" s="153" t="s">
        <v>255</v>
      </c>
      <c r="H151" s="154">
        <v>260.5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208</v>
      </c>
      <c r="AT151" s="162" t="s">
        <v>204</v>
      </c>
      <c r="AU151" s="162" t="s">
        <v>80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456</v>
      </c>
    </row>
    <row r="152" spans="1:65" s="2" customFormat="1" ht="24.2" customHeight="1">
      <c r="A152" s="32"/>
      <c r="B152" s="149"/>
      <c r="C152" s="150" t="s">
        <v>328</v>
      </c>
      <c r="D152" s="150" t="s">
        <v>204</v>
      </c>
      <c r="E152" s="151" t="s">
        <v>1091</v>
      </c>
      <c r="F152" s="152" t="s">
        <v>1092</v>
      </c>
      <c r="G152" s="153" t="s">
        <v>1058</v>
      </c>
      <c r="H152" s="154">
        <v>1.7370000000000001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80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459</v>
      </c>
    </row>
    <row r="153" spans="1:65" s="2" customFormat="1" ht="49.15" customHeight="1">
      <c r="A153" s="32"/>
      <c r="B153" s="149"/>
      <c r="C153" s="150" t="s">
        <v>332</v>
      </c>
      <c r="D153" s="150" t="s">
        <v>204</v>
      </c>
      <c r="E153" s="151" t="s">
        <v>1093</v>
      </c>
      <c r="F153" s="152" t="s">
        <v>1094</v>
      </c>
      <c r="G153" s="153" t="s">
        <v>1058</v>
      </c>
      <c r="H153" s="154">
        <v>1.7370000000000001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208</v>
      </c>
      <c r="AT153" s="162" t="s">
        <v>204</v>
      </c>
      <c r="AU153" s="162" t="s">
        <v>80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462</v>
      </c>
    </row>
    <row r="154" spans="1:65" s="12" customFormat="1" ht="25.9" customHeight="1">
      <c r="B154" s="136"/>
      <c r="D154" s="137" t="s">
        <v>72</v>
      </c>
      <c r="E154" s="138" t="s">
        <v>1249</v>
      </c>
      <c r="F154" s="138" t="s">
        <v>1250</v>
      </c>
      <c r="I154" s="139"/>
      <c r="J154" s="140">
        <f>BK154</f>
        <v>0</v>
      </c>
      <c r="L154" s="136"/>
      <c r="M154" s="141"/>
      <c r="N154" s="142"/>
      <c r="O154" s="142"/>
      <c r="P154" s="143">
        <f>SUM(P155:P187)</f>
        <v>0</v>
      </c>
      <c r="Q154" s="142"/>
      <c r="R154" s="143">
        <f>SUM(R155:R187)</f>
        <v>0</v>
      </c>
      <c r="S154" s="142"/>
      <c r="T154" s="144">
        <f>SUM(T155:T187)</f>
        <v>0</v>
      </c>
      <c r="AR154" s="137" t="s">
        <v>80</v>
      </c>
      <c r="AT154" s="145" t="s">
        <v>72</v>
      </c>
      <c r="AU154" s="145" t="s">
        <v>73</v>
      </c>
      <c r="AY154" s="137" t="s">
        <v>202</v>
      </c>
      <c r="BK154" s="146">
        <f>SUM(BK155:BK187)</f>
        <v>0</v>
      </c>
    </row>
    <row r="155" spans="1:65" s="2" customFormat="1" ht="37.9" customHeight="1">
      <c r="A155" s="32"/>
      <c r="B155" s="149"/>
      <c r="C155" s="150" t="s">
        <v>453</v>
      </c>
      <c r="D155" s="150" t="s">
        <v>204</v>
      </c>
      <c r="E155" s="151" t="s">
        <v>1097</v>
      </c>
      <c r="F155" s="152" t="s">
        <v>1098</v>
      </c>
      <c r="G155" s="153" t="s">
        <v>207</v>
      </c>
      <c r="H155" s="154">
        <v>212</v>
      </c>
      <c r="I155" s="155"/>
      <c r="J155" s="156">
        <f t="shared" ref="J155:J187" si="20"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 t="shared" ref="P155:P187" si="21">O155*H155</f>
        <v>0</v>
      </c>
      <c r="Q155" s="160">
        <v>0</v>
      </c>
      <c r="R155" s="160">
        <f t="shared" ref="R155:R187" si="22">Q155*H155</f>
        <v>0</v>
      </c>
      <c r="S155" s="160">
        <v>0</v>
      </c>
      <c r="T155" s="161">
        <f t="shared" ref="T155:T187" si="23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208</v>
      </c>
      <c r="AT155" s="162" t="s">
        <v>204</v>
      </c>
      <c r="AU155" s="162" t="s">
        <v>80</v>
      </c>
      <c r="AY155" s="17" t="s">
        <v>202</v>
      </c>
      <c r="BE155" s="163">
        <f t="shared" ref="BE155:BE187" si="24">IF(N155="základná",J155,0)</f>
        <v>0</v>
      </c>
      <c r="BF155" s="163">
        <f t="shared" ref="BF155:BF187" si="25">IF(N155="znížená",J155,0)</f>
        <v>0</v>
      </c>
      <c r="BG155" s="163">
        <f t="shared" ref="BG155:BG187" si="26">IF(N155="zákl. prenesená",J155,0)</f>
        <v>0</v>
      </c>
      <c r="BH155" s="163">
        <f t="shared" ref="BH155:BH187" si="27">IF(N155="zníž. prenesená",J155,0)</f>
        <v>0</v>
      </c>
      <c r="BI155" s="163">
        <f t="shared" ref="BI155:BI187" si="28">IF(N155="nulová",J155,0)</f>
        <v>0</v>
      </c>
      <c r="BJ155" s="17" t="s">
        <v>84</v>
      </c>
      <c r="BK155" s="163">
        <f t="shared" ref="BK155:BK187" si="29">ROUND(I155*H155,2)</f>
        <v>0</v>
      </c>
      <c r="BL155" s="17" t="s">
        <v>208</v>
      </c>
      <c r="BM155" s="162" t="s">
        <v>465</v>
      </c>
    </row>
    <row r="156" spans="1:65" s="2" customFormat="1" ht="24.2" customHeight="1">
      <c r="A156" s="32"/>
      <c r="B156" s="149"/>
      <c r="C156" s="150" t="s">
        <v>765</v>
      </c>
      <c r="D156" s="150" t="s">
        <v>204</v>
      </c>
      <c r="E156" s="151" t="s">
        <v>1063</v>
      </c>
      <c r="F156" s="152" t="s">
        <v>1064</v>
      </c>
      <c r="G156" s="153" t="s">
        <v>207</v>
      </c>
      <c r="H156" s="154">
        <v>212</v>
      </c>
      <c r="I156" s="155"/>
      <c r="J156" s="156">
        <f t="shared" si="20"/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80</v>
      </c>
      <c r="AY156" s="17" t="s">
        <v>202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84</v>
      </c>
      <c r="BK156" s="163">
        <f t="shared" si="29"/>
        <v>0</v>
      </c>
      <c r="BL156" s="17" t="s">
        <v>208</v>
      </c>
      <c r="BM156" s="162" t="s">
        <v>469</v>
      </c>
    </row>
    <row r="157" spans="1:65" s="2" customFormat="1" ht="24.2" customHeight="1">
      <c r="A157" s="32"/>
      <c r="B157" s="149"/>
      <c r="C157" s="150" t="s">
        <v>456</v>
      </c>
      <c r="D157" s="150" t="s">
        <v>204</v>
      </c>
      <c r="E157" s="151" t="s">
        <v>1069</v>
      </c>
      <c r="F157" s="152" t="s">
        <v>1070</v>
      </c>
      <c r="G157" s="153" t="s">
        <v>207</v>
      </c>
      <c r="H157" s="154">
        <v>212</v>
      </c>
      <c r="I157" s="155"/>
      <c r="J157" s="156">
        <f t="shared" si="20"/>
        <v>0</v>
      </c>
      <c r="K157" s="157"/>
      <c r="L157" s="33"/>
      <c r="M157" s="158" t="s">
        <v>1</v>
      </c>
      <c r="N157" s="159" t="s">
        <v>39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208</v>
      </c>
      <c r="AT157" s="162" t="s">
        <v>204</v>
      </c>
      <c r="AU157" s="162" t="s">
        <v>80</v>
      </c>
      <c r="AY157" s="17" t="s">
        <v>202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84</v>
      </c>
      <c r="BK157" s="163">
        <f t="shared" si="29"/>
        <v>0</v>
      </c>
      <c r="BL157" s="17" t="s">
        <v>208</v>
      </c>
      <c r="BM157" s="162" t="s">
        <v>472</v>
      </c>
    </row>
    <row r="158" spans="1:65" s="2" customFormat="1" ht="62.65" customHeight="1">
      <c r="A158" s="32"/>
      <c r="B158" s="149"/>
      <c r="C158" s="150" t="s">
        <v>772</v>
      </c>
      <c r="D158" s="150" t="s">
        <v>204</v>
      </c>
      <c r="E158" s="151" t="s">
        <v>1099</v>
      </c>
      <c r="F158" s="152" t="s">
        <v>1100</v>
      </c>
      <c r="G158" s="153" t="s">
        <v>219</v>
      </c>
      <c r="H158" s="154">
        <v>21.2</v>
      </c>
      <c r="I158" s="155"/>
      <c r="J158" s="156">
        <f t="shared" si="20"/>
        <v>0</v>
      </c>
      <c r="K158" s="157"/>
      <c r="L158" s="33"/>
      <c r="M158" s="158" t="s">
        <v>1</v>
      </c>
      <c r="N158" s="159" t="s">
        <v>39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208</v>
      </c>
      <c r="AT158" s="162" t="s">
        <v>204</v>
      </c>
      <c r="AU158" s="162" t="s">
        <v>80</v>
      </c>
      <c r="AY158" s="17" t="s">
        <v>202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84</v>
      </c>
      <c r="BK158" s="163">
        <f t="shared" si="29"/>
        <v>0</v>
      </c>
      <c r="BL158" s="17" t="s">
        <v>208</v>
      </c>
      <c r="BM158" s="162" t="s">
        <v>476</v>
      </c>
    </row>
    <row r="159" spans="1:65" s="2" customFormat="1" ht="24.2" customHeight="1">
      <c r="A159" s="32"/>
      <c r="B159" s="149"/>
      <c r="C159" s="150" t="s">
        <v>459</v>
      </c>
      <c r="D159" s="150" t="s">
        <v>204</v>
      </c>
      <c r="E159" s="151" t="s">
        <v>1089</v>
      </c>
      <c r="F159" s="152" t="s">
        <v>1090</v>
      </c>
      <c r="G159" s="153" t="s">
        <v>255</v>
      </c>
      <c r="H159" s="154">
        <v>12</v>
      </c>
      <c r="I159" s="155"/>
      <c r="J159" s="156">
        <f t="shared" si="20"/>
        <v>0</v>
      </c>
      <c r="K159" s="157"/>
      <c r="L159" s="33"/>
      <c r="M159" s="158" t="s">
        <v>1</v>
      </c>
      <c r="N159" s="159" t="s">
        <v>39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208</v>
      </c>
      <c r="AT159" s="162" t="s">
        <v>204</v>
      </c>
      <c r="AU159" s="162" t="s">
        <v>80</v>
      </c>
      <c r="AY159" s="17" t="s">
        <v>202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84</v>
      </c>
      <c r="BK159" s="163">
        <f t="shared" si="29"/>
        <v>0</v>
      </c>
      <c r="BL159" s="17" t="s">
        <v>208</v>
      </c>
      <c r="BM159" s="162" t="s">
        <v>479</v>
      </c>
    </row>
    <row r="160" spans="1:65" s="2" customFormat="1" ht="24.2" customHeight="1">
      <c r="A160" s="32"/>
      <c r="B160" s="149"/>
      <c r="C160" s="150" t="s">
        <v>779</v>
      </c>
      <c r="D160" s="150" t="s">
        <v>204</v>
      </c>
      <c r="E160" s="151" t="s">
        <v>1101</v>
      </c>
      <c r="F160" s="152" t="s">
        <v>1102</v>
      </c>
      <c r="G160" s="153" t="s">
        <v>1103</v>
      </c>
      <c r="H160" s="154">
        <v>1</v>
      </c>
      <c r="I160" s="155"/>
      <c r="J160" s="156">
        <f t="shared" si="20"/>
        <v>0</v>
      </c>
      <c r="K160" s="157"/>
      <c r="L160" s="33"/>
      <c r="M160" s="158" t="s">
        <v>1</v>
      </c>
      <c r="N160" s="159" t="s">
        <v>39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208</v>
      </c>
      <c r="AT160" s="162" t="s">
        <v>204</v>
      </c>
      <c r="AU160" s="162" t="s">
        <v>80</v>
      </c>
      <c r="AY160" s="17" t="s">
        <v>202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84</v>
      </c>
      <c r="BK160" s="163">
        <f t="shared" si="29"/>
        <v>0</v>
      </c>
      <c r="BL160" s="17" t="s">
        <v>208</v>
      </c>
      <c r="BM160" s="162" t="s">
        <v>483</v>
      </c>
    </row>
    <row r="161" spans="1:65" s="2" customFormat="1" ht="14.45" customHeight="1">
      <c r="A161" s="32"/>
      <c r="B161" s="149"/>
      <c r="C161" s="150" t="s">
        <v>462</v>
      </c>
      <c r="D161" s="150" t="s">
        <v>204</v>
      </c>
      <c r="E161" s="151" t="s">
        <v>1251</v>
      </c>
      <c r="F161" s="152" t="s">
        <v>1105</v>
      </c>
      <c r="G161" s="153" t="s">
        <v>1103</v>
      </c>
      <c r="H161" s="154">
        <v>1</v>
      </c>
      <c r="I161" s="155"/>
      <c r="J161" s="156">
        <f t="shared" si="20"/>
        <v>0</v>
      </c>
      <c r="K161" s="157"/>
      <c r="L161" s="33"/>
      <c r="M161" s="158" t="s">
        <v>1</v>
      </c>
      <c r="N161" s="159" t="s">
        <v>39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208</v>
      </c>
      <c r="AT161" s="162" t="s">
        <v>204</v>
      </c>
      <c r="AU161" s="162" t="s">
        <v>80</v>
      </c>
      <c r="AY161" s="17" t="s">
        <v>202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84</v>
      </c>
      <c r="BK161" s="163">
        <f t="shared" si="29"/>
        <v>0</v>
      </c>
      <c r="BL161" s="17" t="s">
        <v>208</v>
      </c>
      <c r="BM161" s="162" t="s">
        <v>486</v>
      </c>
    </row>
    <row r="162" spans="1:65" s="2" customFormat="1" ht="62.65" customHeight="1">
      <c r="A162" s="32"/>
      <c r="B162" s="149"/>
      <c r="C162" s="150" t="s">
        <v>786</v>
      </c>
      <c r="D162" s="150" t="s">
        <v>204</v>
      </c>
      <c r="E162" s="151" t="s">
        <v>1252</v>
      </c>
      <c r="F162" s="152" t="s">
        <v>1253</v>
      </c>
      <c r="G162" s="153" t="s">
        <v>276</v>
      </c>
      <c r="H162" s="154">
        <v>8</v>
      </c>
      <c r="I162" s="155"/>
      <c r="J162" s="156">
        <f t="shared" si="20"/>
        <v>0</v>
      </c>
      <c r="K162" s="157"/>
      <c r="L162" s="33"/>
      <c r="M162" s="158" t="s">
        <v>1</v>
      </c>
      <c r="N162" s="159" t="s">
        <v>39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208</v>
      </c>
      <c r="AT162" s="162" t="s">
        <v>204</v>
      </c>
      <c r="AU162" s="162" t="s">
        <v>80</v>
      </c>
      <c r="AY162" s="17" t="s">
        <v>202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84</v>
      </c>
      <c r="BK162" s="163">
        <f t="shared" si="29"/>
        <v>0</v>
      </c>
      <c r="BL162" s="17" t="s">
        <v>208</v>
      </c>
      <c r="BM162" s="162" t="s">
        <v>490</v>
      </c>
    </row>
    <row r="163" spans="1:65" s="2" customFormat="1" ht="37.9" customHeight="1">
      <c r="A163" s="32"/>
      <c r="B163" s="149"/>
      <c r="C163" s="150" t="s">
        <v>465</v>
      </c>
      <c r="D163" s="150" t="s">
        <v>204</v>
      </c>
      <c r="E163" s="151" t="s">
        <v>1254</v>
      </c>
      <c r="F163" s="152" t="s">
        <v>1255</v>
      </c>
      <c r="G163" s="153" t="s">
        <v>276</v>
      </c>
      <c r="H163" s="154">
        <v>8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80</v>
      </c>
      <c r="AY163" s="17" t="s">
        <v>202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84</v>
      </c>
      <c r="BK163" s="163">
        <f t="shared" si="29"/>
        <v>0</v>
      </c>
      <c r="BL163" s="17" t="s">
        <v>208</v>
      </c>
      <c r="BM163" s="162" t="s">
        <v>493</v>
      </c>
    </row>
    <row r="164" spans="1:65" s="2" customFormat="1" ht="49.15" customHeight="1">
      <c r="A164" s="32"/>
      <c r="B164" s="149"/>
      <c r="C164" s="150" t="s">
        <v>793</v>
      </c>
      <c r="D164" s="150" t="s">
        <v>204</v>
      </c>
      <c r="E164" s="151" t="s">
        <v>1256</v>
      </c>
      <c r="F164" s="152" t="s">
        <v>1257</v>
      </c>
      <c r="G164" s="153" t="s">
        <v>276</v>
      </c>
      <c r="H164" s="154">
        <v>8</v>
      </c>
      <c r="I164" s="155"/>
      <c r="J164" s="156">
        <f t="shared" si="20"/>
        <v>0</v>
      </c>
      <c r="K164" s="157"/>
      <c r="L164" s="33"/>
      <c r="M164" s="158" t="s">
        <v>1</v>
      </c>
      <c r="N164" s="159" t="s">
        <v>39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208</v>
      </c>
      <c r="AT164" s="162" t="s">
        <v>204</v>
      </c>
      <c r="AU164" s="162" t="s">
        <v>80</v>
      </c>
      <c r="AY164" s="17" t="s">
        <v>202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84</v>
      </c>
      <c r="BK164" s="163">
        <f t="shared" si="29"/>
        <v>0</v>
      </c>
      <c r="BL164" s="17" t="s">
        <v>208</v>
      </c>
      <c r="BM164" s="162" t="s">
        <v>497</v>
      </c>
    </row>
    <row r="165" spans="1:65" s="2" customFormat="1" ht="24.2" customHeight="1">
      <c r="A165" s="32"/>
      <c r="B165" s="149"/>
      <c r="C165" s="150" t="s">
        <v>469</v>
      </c>
      <c r="D165" s="150" t="s">
        <v>204</v>
      </c>
      <c r="E165" s="151" t="s">
        <v>1258</v>
      </c>
      <c r="F165" s="152" t="s">
        <v>1259</v>
      </c>
      <c r="G165" s="153" t="s">
        <v>276</v>
      </c>
      <c r="H165" s="154">
        <v>24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39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208</v>
      </c>
      <c r="AT165" s="162" t="s">
        <v>204</v>
      </c>
      <c r="AU165" s="162" t="s">
        <v>80</v>
      </c>
      <c r="AY165" s="17" t="s">
        <v>202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84</v>
      </c>
      <c r="BK165" s="163">
        <f t="shared" si="29"/>
        <v>0</v>
      </c>
      <c r="BL165" s="17" t="s">
        <v>208</v>
      </c>
      <c r="BM165" s="162" t="s">
        <v>499</v>
      </c>
    </row>
    <row r="166" spans="1:65" s="2" customFormat="1" ht="24.2" customHeight="1">
      <c r="A166" s="32"/>
      <c r="B166" s="149"/>
      <c r="C166" s="150" t="s">
        <v>800</v>
      </c>
      <c r="D166" s="150" t="s">
        <v>204</v>
      </c>
      <c r="E166" s="151" t="s">
        <v>1260</v>
      </c>
      <c r="F166" s="152" t="s">
        <v>1261</v>
      </c>
      <c r="G166" s="153" t="s">
        <v>207</v>
      </c>
      <c r="H166" s="154">
        <v>12</v>
      </c>
      <c r="I166" s="155"/>
      <c r="J166" s="156">
        <f t="shared" si="20"/>
        <v>0</v>
      </c>
      <c r="K166" s="157"/>
      <c r="L166" s="33"/>
      <c r="M166" s="158" t="s">
        <v>1</v>
      </c>
      <c r="N166" s="159" t="s">
        <v>39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208</v>
      </c>
      <c r="AT166" s="162" t="s">
        <v>204</v>
      </c>
      <c r="AU166" s="162" t="s">
        <v>80</v>
      </c>
      <c r="AY166" s="17" t="s">
        <v>202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84</v>
      </c>
      <c r="BK166" s="163">
        <f t="shared" si="29"/>
        <v>0</v>
      </c>
      <c r="BL166" s="17" t="s">
        <v>208</v>
      </c>
      <c r="BM166" s="162" t="s">
        <v>506</v>
      </c>
    </row>
    <row r="167" spans="1:65" s="2" customFormat="1" ht="24.2" customHeight="1">
      <c r="A167" s="32"/>
      <c r="B167" s="149"/>
      <c r="C167" s="150" t="s">
        <v>472</v>
      </c>
      <c r="D167" s="150" t="s">
        <v>204</v>
      </c>
      <c r="E167" s="151" t="s">
        <v>1258</v>
      </c>
      <c r="F167" s="152" t="s">
        <v>1259</v>
      </c>
      <c r="G167" s="153" t="s">
        <v>276</v>
      </c>
      <c r="H167" s="154">
        <v>24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39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208</v>
      </c>
      <c r="AT167" s="162" t="s">
        <v>204</v>
      </c>
      <c r="AU167" s="162" t="s">
        <v>80</v>
      </c>
      <c r="AY167" s="17" t="s">
        <v>202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84</v>
      </c>
      <c r="BK167" s="163">
        <f t="shared" si="29"/>
        <v>0</v>
      </c>
      <c r="BL167" s="17" t="s">
        <v>208</v>
      </c>
      <c r="BM167" s="162" t="s">
        <v>509</v>
      </c>
    </row>
    <row r="168" spans="1:65" s="2" customFormat="1" ht="49.15" customHeight="1">
      <c r="A168" s="32"/>
      <c r="B168" s="149"/>
      <c r="C168" s="150" t="s">
        <v>808</v>
      </c>
      <c r="D168" s="150" t="s">
        <v>204</v>
      </c>
      <c r="E168" s="151" t="s">
        <v>1262</v>
      </c>
      <c r="F168" s="152" t="s">
        <v>1263</v>
      </c>
      <c r="G168" s="153" t="s">
        <v>207</v>
      </c>
      <c r="H168" s="154">
        <v>16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39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208</v>
      </c>
      <c r="AT168" s="162" t="s">
        <v>204</v>
      </c>
      <c r="AU168" s="162" t="s">
        <v>80</v>
      </c>
      <c r="AY168" s="17" t="s">
        <v>202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84</v>
      </c>
      <c r="BK168" s="163">
        <f t="shared" si="29"/>
        <v>0</v>
      </c>
      <c r="BL168" s="17" t="s">
        <v>208</v>
      </c>
      <c r="BM168" s="162" t="s">
        <v>739</v>
      </c>
    </row>
    <row r="169" spans="1:65" s="2" customFormat="1" ht="62.65" customHeight="1">
      <c r="A169" s="32"/>
      <c r="B169" s="149"/>
      <c r="C169" s="150" t="s">
        <v>476</v>
      </c>
      <c r="D169" s="150" t="s">
        <v>204</v>
      </c>
      <c r="E169" s="151" t="s">
        <v>1264</v>
      </c>
      <c r="F169" s="152" t="s">
        <v>1265</v>
      </c>
      <c r="G169" s="153" t="s">
        <v>300</v>
      </c>
      <c r="H169" s="154">
        <v>85.5</v>
      </c>
      <c r="I169" s="155"/>
      <c r="J169" s="156">
        <f t="shared" si="20"/>
        <v>0</v>
      </c>
      <c r="K169" s="157"/>
      <c r="L169" s="33"/>
      <c r="M169" s="158" t="s">
        <v>1</v>
      </c>
      <c r="N169" s="159" t="s">
        <v>39</v>
      </c>
      <c r="O169" s="58"/>
      <c r="P169" s="160">
        <f t="shared" si="21"/>
        <v>0</v>
      </c>
      <c r="Q169" s="160">
        <v>0</v>
      </c>
      <c r="R169" s="160">
        <f t="shared" si="22"/>
        <v>0</v>
      </c>
      <c r="S169" s="160">
        <v>0</v>
      </c>
      <c r="T169" s="161">
        <f t="shared" si="2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208</v>
      </c>
      <c r="AT169" s="162" t="s">
        <v>204</v>
      </c>
      <c r="AU169" s="162" t="s">
        <v>80</v>
      </c>
      <c r="AY169" s="17" t="s">
        <v>202</v>
      </c>
      <c r="BE169" s="163">
        <f t="shared" si="24"/>
        <v>0</v>
      </c>
      <c r="BF169" s="163">
        <f t="shared" si="25"/>
        <v>0</v>
      </c>
      <c r="BG169" s="163">
        <f t="shared" si="26"/>
        <v>0</v>
      </c>
      <c r="BH169" s="163">
        <f t="shared" si="27"/>
        <v>0</v>
      </c>
      <c r="BI169" s="163">
        <f t="shared" si="28"/>
        <v>0</v>
      </c>
      <c r="BJ169" s="17" t="s">
        <v>84</v>
      </c>
      <c r="BK169" s="163">
        <f t="shared" si="29"/>
        <v>0</v>
      </c>
      <c r="BL169" s="17" t="s">
        <v>208</v>
      </c>
      <c r="BM169" s="162" t="s">
        <v>742</v>
      </c>
    </row>
    <row r="170" spans="1:65" s="2" customFormat="1" ht="37.9" customHeight="1">
      <c r="A170" s="32"/>
      <c r="B170" s="149"/>
      <c r="C170" s="150" t="s">
        <v>815</v>
      </c>
      <c r="D170" s="150" t="s">
        <v>204</v>
      </c>
      <c r="E170" s="151" t="s">
        <v>1266</v>
      </c>
      <c r="F170" s="152" t="s">
        <v>1267</v>
      </c>
      <c r="G170" s="153" t="s">
        <v>276</v>
      </c>
      <c r="H170" s="154">
        <v>336</v>
      </c>
      <c r="I170" s="155"/>
      <c r="J170" s="156">
        <f t="shared" si="20"/>
        <v>0</v>
      </c>
      <c r="K170" s="157"/>
      <c r="L170" s="33"/>
      <c r="M170" s="158" t="s">
        <v>1</v>
      </c>
      <c r="N170" s="159" t="s">
        <v>39</v>
      </c>
      <c r="O170" s="58"/>
      <c r="P170" s="160">
        <f t="shared" si="21"/>
        <v>0</v>
      </c>
      <c r="Q170" s="160">
        <v>0</v>
      </c>
      <c r="R170" s="160">
        <f t="shared" si="22"/>
        <v>0</v>
      </c>
      <c r="S170" s="160">
        <v>0</v>
      </c>
      <c r="T170" s="161">
        <f t="shared" si="2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208</v>
      </c>
      <c r="AT170" s="162" t="s">
        <v>204</v>
      </c>
      <c r="AU170" s="162" t="s">
        <v>80</v>
      </c>
      <c r="AY170" s="17" t="s">
        <v>202</v>
      </c>
      <c r="BE170" s="163">
        <f t="shared" si="24"/>
        <v>0</v>
      </c>
      <c r="BF170" s="163">
        <f t="shared" si="25"/>
        <v>0</v>
      </c>
      <c r="BG170" s="163">
        <f t="shared" si="26"/>
        <v>0</v>
      </c>
      <c r="BH170" s="163">
        <f t="shared" si="27"/>
        <v>0</v>
      </c>
      <c r="BI170" s="163">
        <f t="shared" si="28"/>
        <v>0</v>
      </c>
      <c r="BJ170" s="17" t="s">
        <v>84</v>
      </c>
      <c r="BK170" s="163">
        <f t="shared" si="29"/>
        <v>0</v>
      </c>
      <c r="BL170" s="17" t="s">
        <v>208</v>
      </c>
      <c r="BM170" s="162" t="s">
        <v>746</v>
      </c>
    </row>
    <row r="171" spans="1:65" s="2" customFormat="1" ht="24.2" customHeight="1">
      <c r="A171" s="32"/>
      <c r="B171" s="149"/>
      <c r="C171" s="150" t="s">
        <v>479</v>
      </c>
      <c r="D171" s="150" t="s">
        <v>204</v>
      </c>
      <c r="E171" s="151" t="s">
        <v>1268</v>
      </c>
      <c r="F171" s="152" t="s">
        <v>1269</v>
      </c>
      <c r="G171" s="153" t="s">
        <v>276</v>
      </c>
      <c r="H171" s="154">
        <v>11</v>
      </c>
      <c r="I171" s="155"/>
      <c r="J171" s="156">
        <f t="shared" si="20"/>
        <v>0</v>
      </c>
      <c r="K171" s="157"/>
      <c r="L171" s="33"/>
      <c r="M171" s="158" t="s">
        <v>1</v>
      </c>
      <c r="N171" s="159" t="s">
        <v>39</v>
      </c>
      <c r="O171" s="58"/>
      <c r="P171" s="160">
        <f t="shared" si="21"/>
        <v>0</v>
      </c>
      <c r="Q171" s="160">
        <v>0</v>
      </c>
      <c r="R171" s="160">
        <f t="shared" si="22"/>
        <v>0</v>
      </c>
      <c r="S171" s="160">
        <v>0</v>
      </c>
      <c r="T171" s="161">
        <f t="shared" si="2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208</v>
      </c>
      <c r="AT171" s="162" t="s">
        <v>204</v>
      </c>
      <c r="AU171" s="162" t="s">
        <v>80</v>
      </c>
      <c r="AY171" s="17" t="s">
        <v>202</v>
      </c>
      <c r="BE171" s="163">
        <f t="shared" si="24"/>
        <v>0</v>
      </c>
      <c r="BF171" s="163">
        <f t="shared" si="25"/>
        <v>0</v>
      </c>
      <c r="BG171" s="163">
        <f t="shared" si="26"/>
        <v>0</v>
      </c>
      <c r="BH171" s="163">
        <f t="shared" si="27"/>
        <v>0</v>
      </c>
      <c r="BI171" s="163">
        <f t="shared" si="28"/>
        <v>0</v>
      </c>
      <c r="BJ171" s="17" t="s">
        <v>84</v>
      </c>
      <c r="BK171" s="163">
        <f t="shared" si="29"/>
        <v>0</v>
      </c>
      <c r="BL171" s="17" t="s">
        <v>208</v>
      </c>
      <c r="BM171" s="162" t="s">
        <v>749</v>
      </c>
    </row>
    <row r="172" spans="1:65" s="2" customFormat="1" ht="37.9" customHeight="1">
      <c r="A172" s="32"/>
      <c r="B172" s="149"/>
      <c r="C172" s="150" t="s">
        <v>822</v>
      </c>
      <c r="D172" s="150" t="s">
        <v>204</v>
      </c>
      <c r="E172" s="151" t="s">
        <v>1270</v>
      </c>
      <c r="F172" s="152" t="s">
        <v>1271</v>
      </c>
      <c r="G172" s="153" t="s">
        <v>276</v>
      </c>
      <c r="H172" s="154">
        <v>7</v>
      </c>
      <c r="I172" s="155"/>
      <c r="J172" s="156">
        <f t="shared" si="20"/>
        <v>0</v>
      </c>
      <c r="K172" s="157"/>
      <c r="L172" s="33"/>
      <c r="M172" s="158" t="s">
        <v>1</v>
      </c>
      <c r="N172" s="159" t="s">
        <v>39</v>
      </c>
      <c r="O172" s="58"/>
      <c r="P172" s="160">
        <f t="shared" si="21"/>
        <v>0</v>
      </c>
      <c r="Q172" s="160">
        <v>0</v>
      </c>
      <c r="R172" s="160">
        <f t="shared" si="22"/>
        <v>0</v>
      </c>
      <c r="S172" s="160">
        <v>0</v>
      </c>
      <c r="T172" s="161">
        <f t="shared" si="2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208</v>
      </c>
      <c r="AT172" s="162" t="s">
        <v>204</v>
      </c>
      <c r="AU172" s="162" t="s">
        <v>80</v>
      </c>
      <c r="AY172" s="17" t="s">
        <v>202</v>
      </c>
      <c r="BE172" s="163">
        <f t="shared" si="24"/>
        <v>0</v>
      </c>
      <c r="BF172" s="163">
        <f t="shared" si="25"/>
        <v>0</v>
      </c>
      <c r="BG172" s="163">
        <f t="shared" si="26"/>
        <v>0</v>
      </c>
      <c r="BH172" s="163">
        <f t="shared" si="27"/>
        <v>0</v>
      </c>
      <c r="BI172" s="163">
        <f t="shared" si="28"/>
        <v>0</v>
      </c>
      <c r="BJ172" s="17" t="s">
        <v>84</v>
      </c>
      <c r="BK172" s="163">
        <f t="shared" si="29"/>
        <v>0</v>
      </c>
      <c r="BL172" s="17" t="s">
        <v>208</v>
      </c>
      <c r="BM172" s="162" t="s">
        <v>753</v>
      </c>
    </row>
    <row r="173" spans="1:65" s="2" customFormat="1" ht="62.65" customHeight="1">
      <c r="A173" s="32"/>
      <c r="B173" s="149"/>
      <c r="C173" s="150" t="s">
        <v>483</v>
      </c>
      <c r="D173" s="150" t="s">
        <v>204</v>
      </c>
      <c r="E173" s="151" t="s">
        <v>1272</v>
      </c>
      <c r="F173" s="152" t="s">
        <v>1107</v>
      </c>
      <c r="G173" s="153" t="s">
        <v>276</v>
      </c>
      <c r="H173" s="154">
        <v>2096</v>
      </c>
      <c r="I173" s="155"/>
      <c r="J173" s="156">
        <f t="shared" si="20"/>
        <v>0</v>
      </c>
      <c r="K173" s="157"/>
      <c r="L173" s="33"/>
      <c r="M173" s="158" t="s">
        <v>1</v>
      </c>
      <c r="N173" s="159" t="s">
        <v>39</v>
      </c>
      <c r="O173" s="58"/>
      <c r="P173" s="160">
        <f t="shared" si="21"/>
        <v>0</v>
      </c>
      <c r="Q173" s="160">
        <v>0</v>
      </c>
      <c r="R173" s="160">
        <f t="shared" si="22"/>
        <v>0</v>
      </c>
      <c r="S173" s="160">
        <v>0</v>
      </c>
      <c r="T173" s="161">
        <f t="shared" si="2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208</v>
      </c>
      <c r="AT173" s="162" t="s">
        <v>204</v>
      </c>
      <c r="AU173" s="162" t="s">
        <v>80</v>
      </c>
      <c r="AY173" s="17" t="s">
        <v>202</v>
      </c>
      <c r="BE173" s="163">
        <f t="shared" si="24"/>
        <v>0</v>
      </c>
      <c r="BF173" s="163">
        <f t="shared" si="25"/>
        <v>0</v>
      </c>
      <c r="BG173" s="163">
        <f t="shared" si="26"/>
        <v>0</v>
      </c>
      <c r="BH173" s="163">
        <f t="shared" si="27"/>
        <v>0</v>
      </c>
      <c r="BI173" s="163">
        <f t="shared" si="28"/>
        <v>0</v>
      </c>
      <c r="BJ173" s="17" t="s">
        <v>84</v>
      </c>
      <c r="BK173" s="163">
        <f t="shared" si="29"/>
        <v>0</v>
      </c>
      <c r="BL173" s="17" t="s">
        <v>208</v>
      </c>
      <c r="BM173" s="162" t="s">
        <v>756</v>
      </c>
    </row>
    <row r="174" spans="1:65" s="2" customFormat="1" ht="49.15" customHeight="1">
      <c r="A174" s="32"/>
      <c r="B174" s="149"/>
      <c r="C174" s="150" t="s">
        <v>830</v>
      </c>
      <c r="D174" s="150" t="s">
        <v>204</v>
      </c>
      <c r="E174" s="151" t="s">
        <v>1108</v>
      </c>
      <c r="F174" s="152" t="s">
        <v>1109</v>
      </c>
      <c r="G174" s="153" t="s">
        <v>207</v>
      </c>
      <c r="H174" s="154">
        <v>212</v>
      </c>
      <c r="I174" s="155"/>
      <c r="J174" s="156">
        <f t="shared" si="20"/>
        <v>0</v>
      </c>
      <c r="K174" s="157"/>
      <c r="L174" s="33"/>
      <c r="M174" s="158" t="s">
        <v>1</v>
      </c>
      <c r="N174" s="159" t="s">
        <v>39</v>
      </c>
      <c r="O174" s="58"/>
      <c r="P174" s="160">
        <f t="shared" si="21"/>
        <v>0</v>
      </c>
      <c r="Q174" s="160">
        <v>0</v>
      </c>
      <c r="R174" s="160">
        <f t="shared" si="22"/>
        <v>0</v>
      </c>
      <c r="S174" s="160">
        <v>0</v>
      </c>
      <c r="T174" s="161">
        <f t="shared" si="2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208</v>
      </c>
      <c r="AT174" s="162" t="s">
        <v>204</v>
      </c>
      <c r="AU174" s="162" t="s">
        <v>80</v>
      </c>
      <c r="AY174" s="17" t="s">
        <v>202</v>
      </c>
      <c r="BE174" s="163">
        <f t="shared" si="24"/>
        <v>0</v>
      </c>
      <c r="BF174" s="163">
        <f t="shared" si="25"/>
        <v>0</v>
      </c>
      <c r="BG174" s="163">
        <f t="shared" si="26"/>
        <v>0</v>
      </c>
      <c r="BH174" s="163">
        <f t="shared" si="27"/>
        <v>0</v>
      </c>
      <c r="BI174" s="163">
        <f t="shared" si="28"/>
        <v>0</v>
      </c>
      <c r="BJ174" s="17" t="s">
        <v>84</v>
      </c>
      <c r="BK174" s="163">
        <f t="shared" si="29"/>
        <v>0</v>
      </c>
      <c r="BL174" s="17" t="s">
        <v>208</v>
      </c>
      <c r="BM174" s="162" t="s">
        <v>760</v>
      </c>
    </row>
    <row r="175" spans="1:65" s="2" customFormat="1" ht="14.45" customHeight="1">
      <c r="A175" s="32"/>
      <c r="B175" s="149"/>
      <c r="C175" s="150" t="s">
        <v>836</v>
      </c>
      <c r="D175" s="150" t="s">
        <v>204</v>
      </c>
      <c r="E175" s="151" t="s">
        <v>1273</v>
      </c>
      <c r="F175" s="152" t="s">
        <v>1111</v>
      </c>
      <c r="G175" s="153" t="s">
        <v>276</v>
      </c>
      <c r="H175" s="154">
        <v>6450</v>
      </c>
      <c r="I175" s="155"/>
      <c r="J175" s="156">
        <f t="shared" si="20"/>
        <v>0</v>
      </c>
      <c r="K175" s="157"/>
      <c r="L175" s="33"/>
      <c r="M175" s="158" t="s">
        <v>1</v>
      </c>
      <c r="N175" s="159" t="s">
        <v>39</v>
      </c>
      <c r="O175" s="58"/>
      <c r="P175" s="160">
        <f t="shared" si="21"/>
        <v>0</v>
      </c>
      <c r="Q175" s="160">
        <v>0</v>
      </c>
      <c r="R175" s="160">
        <f t="shared" si="22"/>
        <v>0</v>
      </c>
      <c r="S175" s="160">
        <v>0</v>
      </c>
      <c r="T175" s="161">
        <f t="shared" si="2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208</v>
      </c>
      <c r="AT175" s="162" t="s">
        <v>204</v>
      </c>
      <c r="AU175" s="162" t="s">
        <v>80</v>
      </c>
      <c r="AY175" s="17" t="s">
        <v>202</v>
      </c>
      <c r="BE175" s="163">
        <f t="shared" si="24"/>
        <v>0</v>
      </c>
      <c r="BF175" s="163">
        <f t="shared" si="25"/>
        <v>0</v>
      </c>
      <c r="BG175" s="163">
        <f t="shared" si="26"/>
        <v>0</v>
      </c>
      <c r="BH175" s="163">
        <f t="shared" si="27"/>
        <v>0</v>
      </c>
      <c r="BI175" s="163">
        <f t="shared" si="28"/>
        <v>0</v>
      </c>
      <c r="BJ175" s="17" t="s">
        <v>84</v>
      </c>
      <c r="BK175" s="163">
        <f t="shared" si="29"/>
        <v>0</v>
      </c>
      <c r="BL175" s="17" t="s">
        <v>208</v>
      </c>
      <c r="BM175" s="162" t="s">
        <v>768</v>
      </c>
    </row>
    <row r="176" spans="1:65" s="2" customFormat="1" ht="37.9" customHeight="1">
      <c r="A176" s="32"/>
      <c r="B176" s="149"/>
      <c r="C176" s="181" t="s">
        <v>490</v>
      </c>
      <c r="D176" s="181" t="s">
        <v>273</v>
      </c>
      <c r="E176" s="182" t="s">
        <v>1112</v>
      </c>
      <c r="F176" s="183" t="s">
        <v>1113</v>
      </c>
      <c r="G176" s="184" t="s">
        <v>276</v>
      </c>
      <c r="H176" s="185">
        <v>2810</v>
      </c>
      <c r="I176" s="186"/>
      <c r="J176" s="187">
        <f t="shared" si="20"/>
        <v>0</v>
      </c>
      <c r="K176" s="188"/>
      <c r="L176" s="189"/>
      <c r="M176" s="190" t="s">
        <v>1</v>
      </c>
      <c r="N176" s="191" t="s">
        <v>39</v>
      </c>
      <c r="O176" s="58"/>
      <c r="P176" s="160">
        <f t="shared" si="21"/>
        <v>0</v>
      </c>
      <c r="Q176" s="160">
        <v>0</v>
      </c>
      <c r="R176" s="160">
        <f t="shared" si="22"/>
        <v>0</v>
      </c>
      <c r="S176" s="160">
        <v>0</v>
      </c>
      <c r="T176" s="161">
        <f t="shared" si="2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239</v>
      </c>
      <c r="AT176" s="162" t="s">
        <v>273</v>
      </c>
      <c r="AU176" s="162" t="s">
        <v>80</v>
      </c>
      <c r="AY176" s="17" t="s">
        <v>202</v>
      </c>
      <c r="BE176" s="163">
        <f t="shared" si="24"/>
        <v>0</v>
      </c>
      <c r="BF176" s="163">
        <f t="shared" si="25"/>
        <v>0</v>
      </c>
      <c r="BG176" s="163">
        <f t="shared" si="26"/>
        <v>0</v>
      </c>
      <c r="BH176" s="163">
        <f t="shared" si="27"/>
        <v>0</v>
      </c>
      <c r="BI176" s="163">
        <f t="shared" si="28"/>
        <v>0</v>
      </c>
      <c r="BJ176" s="17" t="s">
        <v>84</v>
      </c>
      <c r="BK176" s="163">
        <f t="shared" si="29"/>
        <v>0</v>
      </c>
      <c r="BL176" s="17" t="s">
        <v>208</v>
      </c>
      <c r="BM176" s="162" t="s">
        <v>771</v>
      </c>
    </row>
    <row r="177" spans="1:65" s="2" customFormat="1" ht="49.15" customHeight="1">
      <c r="A177" s="32"/>
      <c r="B177" s="149"/>
      <c r="C177" s="150" t="s">
        <v>842</v>
      </c>
      <c r="D177" s="150" t="s">
        <v>204</v>
      </c>
      <c r="E177" s="151" t="s">
        <v>1114</v>
      </c>
      <c r="F177" s="152" t="s">
        <v>1115</v>
      </c>
      <c r="G177" s="153" t="s">
        <v>207</v>
      </c>
      <c r="H177" s="154">
        <v>212</v>
      </c>
      <c r="I177" s="155"/>
      <c r="J177" s="156">
        <f t="shared" si="20"/>
        <v>0</v>
      </c>
      <c r="K177" s="157"/>
      <c r="L177" s="33"/>
      <c r="M177" s="158" t="s">
        <v>1</v>
      </c>
      <c r="N177" s="159" t="s">
        <v>39</v>
      </c>
      <c r="O177" s="58"/>
      <c r="P177" s="160">
        <f t="shared" si="21"/>
        <v>0</v>
      </c>
      <c r="Q177" s="160">
        <v>0</v>
      </c>
      <c r="R177" s="160">
        <f t="shared" si="22"/>
        <v>0</v>
      </c>
      <c r="S177" s="160">
        <v>0</v>
      </c>
      <c r="T177" s="161">
        <f t="shared" si="2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208</v>
      </c>
      <c r="AT177" s="162" t="s">
        <v>204</v>
      </c>
      <c r="AU177" s="162" t="s">
        <v>80</v>
      </c>
      <c r="AY177" s="17" t="s">
        <v>202</v>
      </c>
      <c r="BE177" s="163">
        <f t="shared" si="24"/>
        <v>0</v>
      </c>
      <c r="BF177" s="163">
        <f t="shared" si="25"/>
        <v>0</v>
      </c>
      <c r="BG177" s="163">
        <f t="shared" si="26"/>
        <v>0</v>
      </c>
      <c r="BH177" s="163">
        <f t="shared" si="27"/>
        <v>0</v>
      </c>
      <c r="BI177" s="163">
        <f t="shared" si="28"/>
        <v>0</v>
      </c>
      <c r="BJ177" s="17" t="s">
        <v>84</v>
      </c>
      <c r="BK177" s="163">
        <f t="shared" si="29"/>
        <v>0</v>
      </c>
      <c r="BL177" s="17" t="s">
        <v>208</v>
      </c>
      <c r="BM177" s="162" t="s">
        <v>775</v>
      </c>
    </row>
    <row r="178" spans="1:65" s="2" customFormat="1" ht="37.9" customHeight="1">
      <c r="A178" s="32"/>
      <c r="B178" s="149"/>
      <c r="C178" s="181" t="s">
        <v>493</v>
      </c>
      <c r="D178" s="181" t="s">
        <v>273</v>
      </c>
      <c r="E178" s="182" t="s">
        <v>1274</v>
      </c>
      <c r="F178" s="183" t="s">
        <v>1275</v>
      </c>
      <c r="G178" s="184" t="s">
        <v>255</v>
      </c>
      <c r="H178" s="185">
        <v>14.84</v>
      </c>
      <c r="I178" s="186"/>
      <c r="J178" s="187">
        <f t="shared" si="20"/>
        <v>0</v>
      </c>
      <c r="K178" s="188"/>
      <c r="L178" s="189"/>
      <c r="M178" s="190" t="s">
        <v>1</v>
      </c>
      <c r="N178" s="191" t="s">
        <v>39</v>
      </c>
      <c r="O178" s="58"/>
      <c r="P178" s="160">
        <f t="shared" si="21"/>
        <v>0</v>
      </c>
      <c r="Q178" s="160">
        <v>0</v>
      </c>
      <c r="R178" s="160">
        <f t="shared" si="22"/>
        <v>0</v>
      </c>
      <c r="S178" s="160">
        <v>0</v>
      </c>
      <c r="T178" s="161">
        <f t="shared" si="2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239</v>
      </c>
      <c r="AT178" s="162" t="s">
        <v>273</v>
      </c>
      <c r="AU178" s="162" t="s">
        <v>80</v>
      </c>
      <c r="AY178" s="17" t="s">
        <v>202</v>
      </c>
      <c r="BE178" s="163">
        <f t="shared" si="24"/>
        <v>0</v>
      </c>
      <c r="BF178" s="163">
        <f t="shared" si="25"/>
        <v>0</v>
      </c>
      <c r="BG178" s="163">
        <f t="shared" si="26"/>
        <v>0</v>
      </c>
      <c r="BH178" s="163">
        <f t="shared" si="27"/>
        <v>0</v>
      </c>
      <c r="BI178" s="163">
        <f t="shared" si="28"/>
        <v>0</v>
      </c>
      <c r="BJ178" s="17" t="s">
        <v>84</v>
      </c>
      <c r="BK178" s="163">
        <f t="shared" si="29"/>
        <v>0</v>
      </c>
      <c r="BL178" s="17" t="s">
        <v>208</v>
      </c>
      <c r="BM178" s="162" t="s">
        <v>778</v>
      </c>
    </row>
    <row r="179" spans="1:65" s="2" customFormat="1" ht="24.2" customHeight="1">
      <c r="A179" s="32"/>
      <c r="B179" s="149"/>
      <c r="C179" s="150" t="s">
        <v>845</v>
      </c>
      <c r="D179" s="150" t="s">
        <v>204</v>
      </c>
      <c r="E179" s="151" t="s">
        <v>1085</v>
      </c>
      <c r="F179" s="152" t="s">
        <v>1086</v>
      </c>
      <c r="G179" s="153" t="s">
        <v>219</v>
      </c>
      <c r="H179" s="154">
        <v>5</v>
      </c>
      <c r="I179" s="155"/>
      <c r="J179" s="156">
        <f t="shared" si="20"/>
        <v>0</v>
      </c>
      <c r="K179" s="157"/>
      <c r="L179" s="33"/>
      <c r="M179" s="158" t="s">
        <v>1</v>
      </c>
      <c r="N179" s="159" t="s">
        <v>39</v>
      </c>
      <c r="O179" s="58"/>
      <c r="P179" s="160">
        <f t="shared" si="21"/>
        <v>0</v>
      </c>
      <c r="Q179" s="160">
        <v>0</v>
      </c>
      <c r="R179" s="160">
        <f t="shared" si="22"/>
        <v>0</v>
      </c>
      <c r="S179" s="160">
        <v>0</v>
      </c>
      <c r="T179" s="161">
        <f t="shared" si="2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208</v>
      </c>
      <c r="AT179" s="162" t="s">
        <v>204</v>
      </c>
      <c r="AU179" s="162" t="s">
        <v>80</v>
      </c>
      <c r="AY179" s="17" t="s">
        <v>202</v>
      </c>
      <c r="BE179" s="163">
        <f t="shared" si="24"/>
        <v>0</v>
      </c>
      <c r="BF179" s="163">
        <f t="shared" si="25"/>
        <v>0</v>
      </c>
      <c r="BG179" s="163">
        <f t="shared" si="26"/>
        <v>0</v>
      </c>
      <c r="BH179" s="163">
        <f t="shared" si="27"/>
        <v>0</v>
      </c>
      <c r="BI179" s="163">
        <f t="shared" si="28"/>
        <v>0</v>
      </c>
      <c r="BJ179" s="17" t="s">
        <v>84</v>
      </c>
      <c r="BK179" s="163">
        <f t="shared" si="29"/>
        <v>0</v>
      </c>
      <c r="BL179" s="17" t="s">
        <v>208</v>
      </c>
      <c r="BM179" s="162" t="s">
        <v>782</v>
      </c>
    </row>
    <row r="180" spans="1:65" s="2" customFormat="1" ht="14.45" customHeight="1">
      <c r="A180" s="32"/>
      <c r="B180" s="149"/>
      <c r="C180" s="150" t="s">
        <v>497</v>
      </c>
      <c r="D180" s="150" t="s">
        <v>204</v>
      </c>
      <c r="E180" s="151" t="s">
        <v>1087</v>
      </c>
      <c r="F180" s="152" t="s">
        <v>1088</v>
      </c>
      <c r="G180" s="153" t="s">
        <v>219</v>
      </c>
      <c r="H180" s="154">
        <v>5</v>
      </c>
      <c r="I180" s="155"/>
      <c r="J180" s="156">
        <f t="shared" si="20"/>
        <v>0</v>
      </c>
      <c r="K180" s="157"/>
      <c r="L180" s="33"/>
      <c r="M180" s="158" t="s">
        <v>1</v>
      </c>
      <c r="N180" s="159" t="s">
        <v>39</v>
      </c>
      <c r="O180" s="58"/>
      <c r="P180" s="160">
        <f t="shared" si="21"/>
        <v>0</v>
      </c>
      <c r="Q180" s="160">
        <v>0</v>
      </c>
      <c r="R180" s="160">
        <f t="shared" si="22"/>
        <v>0</v>
      </c>
      <c r="S180" s="160">
        <v>0</v>
      </c>
      <c r="T180" s="161">
        <f t="shared" si="2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208</v>
      </c>
      <c r="AT180" s="162" t="s">
        <v>204</v>
      </c>
      <c r="AU180" s="162" t="s">
        <v>80</v>
      </c>
      <c r="AY180" s="17" t="s">
        <v>202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7" t="s">
        <v>84</v>
      </c>
      <c r="BK180" s="163">
        <f t="shared" si="29"/>
        <v>0</v>
      </c>
      <c r="BL180" s="17" t="s">
        <v>208</v>
      </c>
      <c r="BM180" s="162" t="s">
        <v>785</v>
      </c>
    </row>
    <row r="181" spans="1:65" s="2" customFormat="1" ht="49.15" customHeight="1">
      <c r="A181" s="32"/>
      <c r="B181" s="149"/>
      <c r="C181" s="150" t="s">
        <v>1276</v>
      </c>
      <c r="D181" s="150" t="s">
        <v>204</v>
      </c>
      <c r="E181" s="151" t="s">
        <v>1118</v>
      </c>
      <c r="F181" s="152" t="s">
        <v>1119</v>
      </c>
      <c r="G181" s="153" t="s">
        <v>207</v>
      </c>
      <c r="H181" s="154">
        <v>212</v>
      </c>
      <c r="I181" s="155"/>
      <c r="J181" s="156">
        <f t="shared" si="20"/>
        <v>0</v>
      </c>
      <c r="K181" s="157"/>
      <c r="L181" s="33"/>
      <c r="M181" s="158" t="s">
        <v>1</v>
      </c>
      <c r="N181" s="159" t="s">
        <v>39</v>
      </c>
      <c r="O181" s="58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208</v>
      </c>
      <c r="AT181" s="162" t="s">
        <v>204</v>
      </c>
      <c r="AU181" s="162" t="s">
        <v>80</v>
      </c>
      <c r="AY181" s="17" t="s">
        <v>202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7" t="s">
        <v>84</v>
      </c>
      <c r="BK181" s="163">
        <f t="shared" si="29"/>
        <v>0</v>
      </c>
      <c r="BL181" s="17" t="s">
        <v>208</v>
      </c>
      <c r="BM181" s="162" t="s">
        <v>789</v>
      </c>
    </row>
    <row r="182" spans="1:65" s="2" customFormat="1" ht="49.15" customHeight="1">
      <c r="A182" s="32"/>
      <c r="B182" s="149"/>
      <c r="C182" s="150" t="s">
        <v>499</v>
      </c>
      <c r="D182" s="150" t="s">
        <v>204</v>
      </c>
      <c r="E182" s="151" t="s">
        <v>1120</v>
      </c>
      <c r="F182" s="152" t="s">
        <v>1121</v>
      </c>
      <c r="G182" s="153" t="s">
        <v>207</v>
      </c>
      <c r="H182" s="154">
        <v>212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39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208</v>
      </c>
      <c r="AT182" s="162" t="s">
        <v>204</v>
      </c>
      <c r="AU182" s="162" t="s">
        <v>80</v>
      </c>
      <c r="AY182" s="17" t="s">
        <v>202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84</v>
      </c>
      <c r="BK182" s="163">
        <f t="shared" si="29"/>
        <v>0</v>
      </c>
      <c r="BL182" s="17" t="s">
        <v>208</v>
      </c>
      <c r="BM182" s="162" t="s">
        <v>792</v>
      </c>
    </row>
    <row r="183" spans="1:65" s="2" customFormat="1" ht="62.65" customHeight="1">
      <c r="A183" s="32"/>
      <c r="B183" s="149"/>
      <c r="C183" s="150" t="s">
        <v>1277</v>
      </c>
      <c r="D183" s="150" t="s">
        <v>204</v>
      </c>
      <c r="E183" s="151" t="s">
        <v>1278</v>
      </c>
      <c r="F183" s="152" t="s">
        <v>1279</v>
      </c>
      <c r="G183" s="153" t="s">
        <v>276</v>
      </c>
      <c r="H183" s="154">
        <v>8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39</v>
      </c>
      <c r="O183" s="58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208</v>
      </c>
      <c r="AT183" s="162" t="s">
        <v>204</v>
      </c>
      <c r="AU183" s="162" t="s">
        <v>80</v>
      </c>
      <c r="AY183" s="17" t="s">
        <v>202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84</v>
      </c>
      <c r="BK183" s="163">
        <f t="shared" si="29"/>
        <v>0</v>
      </c>
      <c r="BL183" s="17" t="s">
        <v>208</v>
      </c>
      <c r="BM183" s="162" t="s">
        <v>796</v>
      </c>
    </row>
    <row r="184" spans="1:65" s="2" customFormat="1" ht="62.65" customHeight="1">
      <c r="A184" s="32"/>
      <c r="B184" s="149"/>
      <c r="C184" s="150" t="s">
        <v>506</v>
      </c>
      <c r="D184" s="150" t="s">
        <v>204</v>
      </c>
      <c r="E184" s="151" t="s">
        <v>1280</v>
      </c>
      <c r="F184" s="152" t="s">
        <v>1281</v>
      </c>
      <c r="G184" s="153" t="s">
        <v>276</v>
      </c>
      <c r="H184" s="154">
        <v>8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39</v>
      </c>
      <c r="O184" s="58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208</v>
      </c>
      <c r="AT184" s="162" t="s">
        <v>204</v>
      </c>
      <c r="AU184" s="162" t="s">
        <v>80</v>
      </c>
      <c r="AY184" s="17" t="s">
        <v>202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84</v>
      </c>
      <c r="BK184" s="163">
        <f t="shared" si="29"/>
        <v>0</v>
      </c>
      <c r="BL184" s="17" t="s">
        <v>208</v>
      </c>
      <c r="BM184" s="162" t="s">
        <v>799</v>
      </c>
    </row>
    <row r="185" spans="1:65" s="2" customFormat="1" ht="62.65" customHeight="1">
      <c r="A185" s="32"/>
      <c r="B185" s="149"/>
      <c r="C185" s="150" t="s">
        <v>1282</v>
      </c>
      <c r="D185" s="150" t="s">
        <v>204</v>
      </c>
      <c r="E185" s="151" t="s">
        <v>1283</v>
      </c>
      <c r="F185" s="152" t="s">
        <v>1284</v>
      </c>
      <c r="G185" s="153" t="s">
        <v>276</v>
      </c>
      <c r="H185" s="154">
        <v>1</v>
      </c>
      <c r="I185" s="155"/>
      <c r="J185" s="156">
        <f t="shared" si="20"/>
        <v>0</v>
      </c>
      <c r="K185" s="157"/>
      <c r="L185" s="33"/>
      <c r="M185" s="158" t="s">
        <v>1</v>
      </c>
      <c r="N185" s="159" t="s">
        <v>39</v>
      </c>
      <c r="O185" s="58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208</v>
      </c>
      <c r="AT185" s="162" t="s">
        <v>204</v>
      </c>
      <c r="AU185" s="162" t="s">
        <v>80</v>
      </c>
      <c r="AY185" s="17" t="s">
        <v>202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84</v>
      </c>
      <c r="BK185" s="163">
        <f t="shared" si="29"/>
        <v>0</v>
      </c>
      <c r="BL185" s="17" t="s">
        <v>208</v>
      </c>
      <c r="BM185" s="162" t="s">
        <v>803</v>
      </c>
    </row>
    <row r="186" spans="1:65" s="2" customFormat="1" ht="49.15" customHeight="1">
      <c r="A186" s="32"/>
      <c r="B186" s="149"/>
      <c r="C186" s="150" t="s">
        <v>509</v>
      </c>
      <c r="D186" s="150" t="s">
        <v>204</v>
      </c>
      <c r="E186" s="151" t="s">
        <v>1285</v>
      </c>
      <c r="F186" s="152" t="s">
        <v>1286</v>
      </c>
      <c r="G186" s="153" t="s">
        <v>207</v>
      </c>
      <c r="H186" s="154">
        <v>171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39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208</v>
      </c>
      <c r="AT186" s="162" t="s">
        <v>204</v>
      </c>
      <c r="AU186" s="162" t="s">
        <v>80</v>
      </c>
      <c r="AY186" s="17" t="s">
        <v>202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84</v>
      </c>
      <c r="BK186" s="163">
        <f t="shared" si="29"/>
        <v>0</v>
      </c>
      <c r="BL186" s="17" t="s">
        <v>208</v>
      </c>
      <c r="BM186" s="162" t="s">
        <v>807</v>
      </c>
    </row>
    <row r="187" spans="1:65" s="2" customFormat="1" ht="24.2" customHeight="1">
      <c r="A187" s="32"/>
      <c r="B187" s="149"/>
      <c r="C187" s="150" t="s">
        <v>1287</v>
      </c>
      <c r="D187" s="150" t="s">
        <v>204</v>
      </c>
      <c r="E187" s="151" t="s">
        <v>1288</v>
      </c>
      <c r="F187" s="152" t="s">
        <v>1289</v>
      </c>
      <c r="G187" s="153" t="s">
        <v>276</v>
      </c>
      <c r="H187" s="154">
        <v>5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39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208</v>
      </c>
      <c r="AT187" s="162" t="s">
        <v>204</v>
      </c>
      <c r="AU187" s="162" t="s">
        <v>80</v>
      </c>
      <c r="AY187" s="17" t="s">
        <v>202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84</v>
      </c>
      <c r="BK187" s="163">
        <f t="shared" si="29"/>
        <v>0</v>
      </c>
      <c r="BL187" s="17" t="s">
        <v>208</v>
      </c>
      <c r="BM187" s="162" t="s">
        <v>811</v>
      </c>
    </row>
    <row r="188" spans="1:65" s="12" customFormat="1" ht="25.9" customHeight="1">
      <c r="B188" s="136"/>
      <c r="D188" s="137" t="s">
        <v>72</v>
      </c>
      <c r="E188" s="138" t="s">
        <v>208</v>
      </c>
      <c r="F188" s="138" t="s">
        <v>1290</v>
      </c>
      <c r="I188" s="139"/>
      <c r="J188" s="140">
        <f>BK188</f>
        <v>0</v>
      </c>
      <c r="L188" s="136"/>
      <c r="M188" s="141"/>
      <c r="N188" s="142"/>
      <c r="O188" s="142"/>
      <c r="P188" s="143">
        <f>SUM(P189:P211)</f>
        <v>0</v>
      </c>
      <c r="Q188" s="142"/>
      <c r="R188" s="143">
        <f>SUM(R189:R211)</f>
        <v>0</v>
      </c>
      <c r="S188" s="142"/>
      <c r="T188" s="144">
        <f>SUM(T189:T211)</f>
        <v>0</v>
      </c>
      <c r="AR188" s="137" t="s">
        <v>80</v>
      </c>
      <c r="AT188" s="145" t="s">
        <v>72</v>
      </c>
      <c r="AU188" s="145" t="s">
        <v>73</v>
      </c>
      <c r="AY188" s="137" t="s">
        <v>202</v>
      </c>
      <c r="BK188" s="146">
        <f>SUM(BK189:BK211)</f>
        <v>0</v>
      </c>
    </row>
    <row r="189" spans="1:65" s="2" customFormat="1" ht="24.2" customHeight="1">
      <c r="A189" s="32"/>
      <c r="B189" s="149"/>
      <c r="C189" s="150" t="s">
        <v>775</v>
      </c>
      <c r="D189" s="150" t="s">
        <v>204</v>
      </c>
      <c r="E189" s="151" t="s">
        <v>1291</v>
      </c>
      <c r="F189" s="152" t="s">
        <v>1292</v>
      </c>
      <c r="G189" s="153" t="s">
        <v>207</v>
      </c>
      <c r="H189" s="154">
        <v>3406.5</v>
      </c>
      <c r="I189" s="155"/>
      <c r="J189" s="156">
        <f t="shared" ref="J189:J211" si="30">ROUND(I189*H189,2)</f>
        <v>0</v>
      </c>
      <c r="K189" s="157"/>
      <c r="L189" s="33"/>
      <c r="M189" s="158" t="s">
        <v>1</v>
      </c>
      <c r="N189" s="159" t="s">
        <v>39</v>
      </c>
      <c r="O189" s="58"/>
      <c r="P189" s="160">
        <f t="shared" ref="P189:P211" si="31">O189*H189</f>
        <v>0</v>
      </c>
      <c r="Q189" s="160">
        <v>0</v>
      </c>
      <c r="R189" s="160">
        <f t="shared" ref="R189:R211" si="32">Q189*H189</f>
        <v>0</v>
      </c>
      <c r="S189" s="160">
        <v>0</v>
      </c>
      <c r="T189" s="161">
        <f t="shared" ref="T189:T211" si="33"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208</v>
      </c>
      <c r="AT189" s="162" t="s">
        <v>204</v>
      </c>
      <c r="AU189" s="162" t="s">
        <v>80</v>
      </c>
      <c r="AY189" s="17" t="s">
        <v>202</v>
      </c>
      <c r="BE189" s="163">
        <f t="shared" ref="BE189:BE211" si="34">IF(N189="základná",J189,0)</f>
        <v>0</v>
      </c>
      <c r="BF189" s="163">
        <f t="shared" ref="BF189:BF211" si="35">IF(N189="znížená",J189,0)</f>
        <v>0</v>
      </c>
      <c r="BG189" s="163">
        <f t="shared" ref="BG189:BG211" si="36">IF(N189="zákl. prenesená",J189,0)</f>
        <v>0</v>
      </c>
      <c r="BH189" s="163">
        <f t="shared" ref="BH189:BH211" si="37">IF(N189="zníž. prenesená",J189,0)</f>
        <v>0</v>
      </c>
      <c r="BI189" s="163">
        <f t="shared" ref="BI189:BI211" si="38">IF(N189="nulová",J189,0)</f>
        <v>0</v>
      </c>
      <c r="BJ189" s="17" t="s">
        <v>84</v>
      </c>
      <c r="BK189" s="163">
        <f t="shared" ref="BK189:BK211" si="39">ROUND(I189*H189,2)</f>
        <v>0</v>
      </c>
      <c r="BL189" s="17" t="s">
        <v>208</v>
      </c>
      <c r="BM189" s="162" t="s">
        <v>814</v>
      </c>
    </row>
    <row r="190" spans="1:65" s="2" customFormat="1" ht="24.2" customHeight="1">
      <c r="A190" s="32"/>
      <c r="B190" s="149"/>
      <c r="C190" s="150" t="s">
        <v>1293</v>
      </c>
      <c r="D190" s="150" t="s">
        <v>204</v>
      </c>
      <c r="E190" s="151" t="s">
        <v>1291</v>
      </c>
      <c r="F190" s="152" t="s">
        <v>1292</v>
      </c>
      <c r="G190" s="153" t="s">
        <v>207</v>
      </c>
      <c r="H190" s="154">
        <v>3406.5</v>
      </c>
      <c r="I190" s="155"/>
      <c r="J190" s="156">
        <f t="shared" si="30"/>
        <v>0</v>
      </c>
      <c r="K190" s="157"/>
      <c r="L190" s="33"/>
      <c r="M190" s="158" t="s">
        <v>1</v>
      </c>
      <c r="N190" s="159" t="s">
        <v>39</v>
      </c>
      <c r="O190" s="58"/>
      <c r="P190" s="160">
        <f t="shared" si="31"/>
        <v>0</v>
      </c>
      <c r="Q190" s="160">
        <v>0</v>
      </c>
      <c r="R190" s="160">
        <f t="shared" si="32"/>
        <v>0</v>
      </c>
      <c r="S190" s="160">
        <v>0</v>
      </c>
      <c r="T190" s="161">
        <f t="shared" si="3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208</v>
      </c>
      <c r="AT190" s="162" t="s">
        <v>204</v>
      </c>
      <c r="AU190" s="162" t="s">
        <v>80</v>
      </c>
      <c r="AY190" s="17" t="s">
        <v>202</v>
      </c>
      <c r="BE190" s="163">
        <f t="shared" si="34"/>
        <v>0</v>
      </c>
      <c r="BF190" s="163">
        <f t="shared" si="35"/>
        <v>0</v>
      </c>
      <c r="BG190" s="163">
        <f t="shared" si="36"/>
        <v>0</v>
      </c>
      <c r="BH190" s="163">
        <f t="shared" si="37"/>
        <v>0</v>
      </c>
      <c r="BI190" s="163">
        <f t="shared" si="38"/>
        <v>0</v>
      </c>
      <c r="BJ190" s="17" t="s">
        <v>84</v>
      </c>
      <c r="BK190" s="163">
        <f t="shared" si="39"/>
        <v>0</v>
      </c>
      <c r="BL190" s="17" t="s">
        <v>208</v>
      </c>
      <c r="BM190" s="162" t="s">
        <v>818</v>
      </c>
    </row>
    <row r="191" spans="1:65" s="2" customFormat="1" ht="37.9" customHeight="1">
      <c r="A191" s="32"/>
      <c r="B191" s="149"/>
      <c r="C191" s="150" t="s">
        <v>778</v>
      </c>
      <c r="D191" s="150" t="s">
        <v>204</v>
      </c>
      <c r="E191" s="151" t="s">
        <v>1294</v>
      </c>
      <c r="F191" s="152" t="s">
        <v>1295</v>
      </c>
      <c r="G191" s="153" t="s">
        <v>207</v>
      </c>
      <c r="H191" s="154">
        <v>3406.5</v>
      </c>
      <c r="I191" s="155"/>
      <c r="J191" s="156">
        <f t="shared" si="30"/>
        <v>0</v>
      </c>
      <c r="K191" s="157"/>
      <c r="L191" s="33"/>
      <c r="M191" s="158" t="s">
        <v>1</v>
      </c>
      <c r="N191" s="159" t="s">
        <v>39</v>
      </c>
      <c r="O191" s="58"/>
      <c r="P191" s="160">
        <f t="shared" si="31"/>
        <v>0</v>
      </c>
      <c r="Q191" s="160">
        <v>0</v>
      </c>
      <c r="R191" s="160">
        <f t="shared" si="32"/>
        <v>0</v>
      </c>
      <c r="S191" s="160">
        <v>0</v>
      </c>
      <c r="T191" s="161">
        <f t="shared" si="3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208</v>
      </c>
      <c r="AT191" s="162" t="s">
        <v>204</v>
      </c>
      <c r="AU191" s="162" t="s">
        <v>80</v>
      </c>
      <c r="AY191" s="17" t="s">
        <v>202</v>
      </c>
      <c r="BE191" s="163">
        <f t="shared" si="34"/>
        <v>0</v>
      </c>
      <c r="BF191" s="163">
        <f t="shared" si="35"/>
        <v>0</v>
      </c>
      <c r="BG191" s="163">
        <f t="shared" si="36"/>
        <v>0</v>
      </c>
      <c r="BH191" s="163">
        <f t="shared" si="37"/>
        <v>0</v>
      </c>
      <c r="BI191" s="163">
        <f t="shared" si="38"/>
        <v>0</v>
      </c>
      <c r="BJ191" s="17" t="s">
        <v>84</v>
      </c>
      <c r="BK191" s="163">
        <f t="shared" si="39"/>
        <v>0</v>
      </c>
      <c r="BL191" s="17" t="s">
        <v>208</v>
      </c>
      <c r="BM191" s="162" t="s">
        <v>821</v>
      </c>
    </row>
    <row r="192" spans="1:65" s="2" customFormat="1" ht="14.45" customHeight="1">
      <c r="A192" s="32"/>
      <c r="B192" s="149"/>
      <c r="C192" s="150" t="s">
        <v>1296</v>
      </c>
      <c r="D192" s="150" t="s">
        <v>204</v>
      </c>
      <c r="E192" s="151" t="s">
        <v>1297</v>
      </c>
      <c r="F192" s="152" t="s">
        <v>1298</v>
      </c>
      <c r="G192" s="153" t="s">
        <v>207</v>
      </c>
      <c r="H192" s="154">
        <v>3406.5</v>
      </c>
      <c r="I192" s="155"/>
      <c r="J192" s="156">
        <f t="shared" si="30"/>
        <v>0</v>
      </c>
      <c r="K192" s="157"/>
      <c r="L192" s="33"/>
      <c r="M192" s="158" t="s">
        <v>1</v>
      </c>
      <c r="N192" s="159" t="s">
        <v>39</v>
      </c>
      <c r="O192" s="58"/>
      <c r="P192" s="160">
        <f t="shared" si="31"/>
        <v>0</v>
      </c>
      <c r="Q192" s="160">
        <v>0</v>
      </c>
      <c r="R192" s="160">
        <f t="shared" si="32"/>
        <v>0</v>
      </c>
      <c r="S192" s="160">
        <v>0</v>
      </c>
      <c r="T192" s="161">
        <f t="shared" si="3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208</v>
      </c>
      <c r="AT192" s="162" t="s">
        <v>204</v>
      </c>
      <c r="AU192" s="162" t="s">
        <v>80</v>
      </c>
      <c r="AY192" s="17" t="s">
        <v>202</v>
      </c>
      <c r="BE192" s="163">
        <f t="shared" si="34"/>
        <v>0</v>
      </c>
      <c r="BF192" s="163">
        <f t="shared" si="35"/>
        <v>0</v>
      </c>
      <c r="BG192" s="163">
        <f t="shared" si="36"/>
        <v>0</v>
      </c>
      <c r="BH192" s="163">
        <f t="shared" si="37"/>
        <v>0</v>
      </c>
      <c r="BI192" s="163">
        <f t="shared" si="38"/>
        <v>0</v>
      </c>
      <c r="BJ192" s="17" t="s">
        <v>84</v>
      </c>
      <c r="BK192" s="163">
        <f t="shared" si="39"/>
        <v>0</v>
      </c>
      <c r="BL192" s="17" t="s">
        <v>208</v>
      </c>
      <c r="BM192" s="162" t="s">
        <v>547</v>
      </c>
    </row>
    <row r="193" spans="1:65" s="2" customFormat="1" ht="24.2" customHeight="1">
      <c r="A193" s="32"/>
      <c r="B193" s="149"/>
      <c r="C193" s="150" t="s">
        <v>782</v>
      </c>
      <c r="D193" s="150" t="s">
        <v>204</v>
      </c>
      <c r="E193" s="151" t="s">
        <v>1299</v>
      </c>
      <c r="F193" s="152" t="s">
        <v>1300</v>
      </c>
      <c r="G193" s="153" t="s">
        <v>219</v>
      </c>
      <c r="H193" s="154">
        <v>34.06</v>
      </c>
      <c r="I193" s="155"/>
      <c r="J193" s="156">
        <f t="shared" si="30"/>
        <v>0</v>
      </c>
      <c r="K193" s="157"/>
      <c r="L193" s="33"/>
      <c r="M193" s="158" t="s">
        <v>1</v>
      </c>
      <c r="N193" s="159" t="s">
        <v>39</v>
      </c>
      <c r="O193" s="58"/>
      <c r="P193" s="160">
        <f t="shared" si="31"/>
        <v>0</v>
      </c>
      <c r="Q193" s="160">
        <v>0</v>
      </c>
      <c r="R193" s="160">
        <f t="shared" si="32"/>
        <v>0</v>
      </c>
      <c r="S193" s="160">
        <v>0</v>
      </c>
      <c r="T193" s="161">
        <f t="shared" si="3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208</v>
      </c>
      <c r="AT193" s="162" t="s">
        <v>204</v>
      </c>
      <c r="AU193" s="162" t="s">
        <v>80</v>
      </c>
      <c r="AY193" s="17" t="s">
        <v>202</v>
      </c>
      <c r="BE193" s="163">
        <f t="shared" si="34"/>
        <v>0</v>
      </c>
      <c r="BF193" s="163">
        <f t="shared" si="35"/>
        <v>0</v>
      </c>
      <c r="BG193" s="163">
        <f t="shared" si="36"/>
        <v>0</v>
      </c>
      <c r="BH193" s="163">
        <f t="shared" si="37"/>
        <v>0</v>
      </c>
      <c r="BI193" s="163">
        <f t="shared" si="38"/>
        <v>0</v>
      </c>
      <c r="BJ193" s="17" t="s">
        <v>84</v>
      </c>
      <c r="BK193" s="163">
        <f t="shared" si="39"/>
        <v>0</v>
      </c>
      <c r="BL193" s="17" t="s">
        <v>208</v>
      </c>
      <c r="BM193" s="162" t="s">
        <v>827</v>
      </c>
    </row>
    <row r="194" spans="1:65" s="2" customFormat="1" ht="24.2" customHeight="1">
      <c r="A194" s="32"/>
      <c r="B194" s="149"/>
      <c r="C194" s="150" t="s">
        <v>1301</v>
      </c>
      <c r="D194" s="150" t="s">
        <v>204</v>
      </c>
      <c r="E194" s="151" t="s">
        <v>1063</v>
      </c>
      <c r="F194" s="152" t="s">
        <v>1064</v>
      </c>
      <c r="G194" s="153" t="s">
        <v>207</v>
      </c>
      <c r="H194" s="154">
        <v>3406.5</v>
      </c>
      <c r="I194" s="155"/>
      <c r="J194" s="156">
        <f t="shared" si="30"/>
        <v>0</v>
      </c>
      <c r="K194" s="157"/>
      <c r="L194" s="33"/>
      <c r="M194" s="158" t="s">
        <v>1</v>
      </c>
      <c r="N194" s="159" t="s">
        <v>39</v>
      </c>
      <c r="O194" s="58"/>
      <c r="P194" s="160">
        <f t="shared" si="31"/>
        <v>0</v>
      </c>
      <c r="Q194" s="160">
        <v>0</v>
      </c>
      <c r="R194" s="160">
        <f t="shared" si="32"/>
        <v>0</v>
      </c>
      <c r="S194" s="160">
        <v>0</v>
      </c>
      <c r="T194" s="161">
        <f t="shared" si="3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208</v>
      </c>
      <c r="AT194" s="162" t="s">
        <v>204</v>
      </c>
      <c r="AU194" s="162" t="s">
        <v>80</v>
      </c>
      <c r="AY194" s="17" t="s">
        <v>202</v>
      </c>
      <c r="BE194" s="163">
        <f t="shared" si="34"/>
        <v>0</v>
      </c>
      <c r="BF194" s="163">
        <f t="shared" si="35"/>
        <v>0</v>
      </c>
      <c r="BG194" s="163">
        <f t="shared" si="36"/>
        <v>0</v>
      </c>
      <c r="BH194" s="163">
        <f t="shared" si="37"/>
        <v>0</v>
      </c>
      <c r="BI194" s="163">
        <f t="shared" si="38"/>
        <v>0</v>
      </c>
      <c r="BJ194" s="17" t="s">
        <v>84</v>
      </c>
      <c r="BK194" s="163">
        <f t="shared" si="39"/>
        <v>0</v>
      </c>
      <c r="BL194" s="17" t="s">
        <v>208</v>
      </c>
      <c r="BM194" s="162" t="s">
        <v>833</v>
      </c>
    </row>
    <row r="195" spans="1:65" s="2" customFormat="1" ht="24.2" customHeight="1">
      <c r="A195" s="32"/>
      <c r="B195" s="149"/>
      <c r="C195" s="150" t="s">
        <v>785</v>
      </c>
      <c r="D195" s="150" t="s">
        <v>204</v>
      </c>
      <c r="E195" s="151" t="s">
        <v>1302</v>
      </c>
      <c r="F195" s="152" t="s">
        <v>1303</v>
      </c>
      <c r="G195" s="153" t="s">
        <v>207</v>
      </c>
      <c r="H195" s="154">
        <v>3406.5</v>
      </c>
      <c r="I195" s="155"/>
      <c r="J195" s="156">
        <f t="shared" si="30"/>
        <v>0</v>
      </c>
      <c r="K195" s="157"/>
      <c r="L195" s="33"/>
      <c r="M195" s="158" t="s">
        <v>1</v>
      </c>
      <c r="N195" s="159" t="s">
        <v>39</v>
      </c>
      <c r="O195" s="58"/>
      <c r="P195" s="160">
        <f t="shared" si="31"/>
        <v>0</v>
      </c>
      <c r="Q195" s="160">
        <v>0</v>
      </c>
      <c r="R195" s="160">
        <f t="shared" si="32"/>
        <v>0</v>
      </c>
      <c r="S195" s="160">
        <v>0</v>
      </c>
      <c r="T195" s="161">
        <f t="shared" si="3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208</v>
      </c>
      <c r="AT195" s="162" t="s">
        <v>204</v>
      </c>
      <c r="AU195" s="162" t="s">
        <v>80</v>
      </c>
      <c r="AY195" s="17" t="s">
        <v>202</v>
      </c>
      <c r="BE195" s="163">
        <f t="shared" si="34"/>
        <v>0</v>
      </c>
      <c r="BF195" s="163">
        <f t="shared" si="35"/>
        <v>0</v>
      </c>
      <c r="BG195" s="163">
        <f t="shared" si="36"/>
        <v>0</v>
      </c>
      <c r="BH195" s="163">
        <f t="shared" si="37"/>
        <v>0</v>
      </c>
      <c r="BI195" s="163">
        <f t="shared" si="38"/>
        <v>0</v>
      </c>
      <c r="BJ195" s="17" t="s">
        <v>84</v>
      </c>
      <c r="BK195" s="163">
        <f t="shared" si="39"/>
        <v>0</v>
      </c>
      <c r="BL195" s="17" t="s">
        <v>208</v>
      </c>
      <c r="BM195" s="162" t="s">
        <v>835</v>
      </c>
    </row>
    <row r="196" spans="1:65" s="2" customFormat="1" ht="24.2" customHeight="1">
      <c r="A196" s="32"/>
      <c r="B196" s="149"/>
      <c r="C196" s="150" t="s">
        <v>1304</v>
      </c>
      <c r="D196" s="150" t="s">
        <v>204</v>
      </c>
      <c r="E196" s="151" t="s">
        <v>1067</v>
      </c>
      <c r="F196" s="152" t="s">
        <v>1068</v>
      </c>
      <c r="G196" s="153" t="s">
        <v>207</v>
      </c>
      <c r="H196" s="154">
        <v>3406.5</v>
      </c>
      <c r="I196" s="155"/>
      <c r="J196" s="156">
        <f t="shared" si="30"/>
        <v>0</v>
      </c>
      <c r="K196" s="157"/>
      <c r="L196" s="33"/>
      <c r="M196" s="158" t="s">
        <v>1</v>
      </c>
      <c r="N196" s="159" t="s">
        <v>39</v>
      </c>
      <c r="O196" s="58"/>
      <c r="P196" s="160">
        <f t="shared" si="31"/>
        <v>0</v>
      </c>
      <c r="Q196" s="160">
        <v>0</v>
      </c>
      <c r="R196" s="160">
        <f t="shared" si="32"/>
        <v>0</v>
      </c>
      <c r="S196" s="160">
        <v>0</v>
      </c>
      <c r="T196" s="161">
        <f t="shared" si="3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208</v>
      </c>
      <c r="AT196" s="162" t="s">
        <v>204</v>
      </c>
      <c r="AU196" s="162" t="s">
        <v>80</v>
      </c>
      <c r="AY196" s="17" t="s">
        <v>202</v>
      </c>
      <c r="BE196" s="163">
        <f t="shared" si="34"/>
        <v>0</v>
      </c>
      <c r="BF196" s="163">
        <f t="shared" si="35"/>
        <v>0</v>
      </c>
      <c r="BG196" s="163">
        <f t="shared" si="36"/>
        <v>0</v>
      </c>
      <c r="BH196" s="163">
        <f t="shared" si="37"/>
        <v>0</v>
      </c>
      <c r="BI196" s="163">
        <f t="shared" si="38"/>
        <v>0</v>
      </c>
      <c r="BJ196" s="17" t="s">
        <v>84</v>
      </c>
      <c r="BK196" s="163">
        <f t="shared" si="39"/>
        <v>0</v>
      </c>
      <c r="BL196" s="17" t="s">
        <v>208</v>
      </c>
      <c r="BM196" s="162" t="s">
        <v>838</v>
      </c>
    </row>
    <row r="197" spans="1:65" s="2" customFormat="1" ht="14.45" customHeight="1">
      <c r="A197" s="32"/>
      <c r="B197" s="149"/>
      <c r="C197" s="150" t="s">
        <v>789</v>
      </c>
      <c r="D197" s="150" t="s">
        <v>204</v>
      </c>
      <c r="E197" s="151" t="s">
        <v>1305</v>
      </c>
      <c r="F197" s="152" t="s">
        <v>1306</v>
      </c>
      <c r="G197" s="153" t="s">
        <v>207</v>
      </c>
      <c r="H197" s="154">
        <v>3406.5</v>
      </c>
      <c r="I197" s="155"/>
      <c r="J197" s="156">
        <f t="shared" si="30"/>
        <v>0</v>
      </c>
      <c r="K197" s="157"/>
      <c r="L197" s="33"/>
      <c r="M197" s="158" t="s">
        <v>1</v>
      </c>
      <c r="N197" s="159" t="s">
        <v>39</v>
      </c>
      <c r="O197" s="58"/>
      <c r="P197" s="160">
        <f t="shared" si="31"/>
        <v>0</v>
      </c>
      <c r="Q197" s="160">
        <v>0</v>
      </c>
      <c r="R197" s="160">
        <f t="shared" si="32"/>
        <v>0</v>
      </c>
      <c r="S197" s="160">
        <v>0</v>
      </c>
      <c r="T197" s="161">
        <f t="shared" si="3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208</v>
      </c>
      <c r="AT197" s="162" t="s">
        <v>204</v>
      </c>
      <c r="AU197" s="162" t="s">
        <v>80</v>
      </c>
      <c r="AY197" s="17" t="s">
        <v>202</v>
      </c>
      <c r="BE197" s="163">
        <f t="shared" si="34"/>
        <v>0</v>
      </c>
      <c r="BF197" s="163">
        <f t="shared" si="35"/>
        <v>0</v>
      </c>
      <c r="BG197" s="163">
        <f t="shared" si="36"/>
        <v>0</v>
      </c>
      <c r="BH197" s="163">
        <f t="shared" si="37"/>
        <v>0</v>
      </c>
      <c r="BI197" s="163">
        <f t="shared" si="38"/>
        <v>0</v>
      </c>
      <c r="BJ197" s="17" t="s">
        <v>84</v>
      </c>
      <c r="BK197" s="163">
        <f t="shared" si="39"/>
        <v>0</v>
      </c>
      <c r="BL197" s="17" t="s">
        <v>208</v>
      </c>
      <c r="BM197" s="162" t="s">
        <v>841</v>
      </c>
    </row>
    <row r="198" spans="1:65" s="2" customFormat="1" ht="24.2" customHeight="1">
      <c r="A198" s="32"/>
      <c r="B198" s="149"/>
      <c r="C198" s="150" t="s">
        <v>1307</v>
      </c>
      <c r="D198" s="150" t="s">
        <v>204</v>
      </c>
      <c r="E198" s="151" t="s">
        <v>1069</v>
      </c>
      <c r="F198" s="152" t="s">
        <v>1070</v>
      </c>
      <c r="G198" s="153" t="s">
        <v>207</v>
      </c>
      <c r="H198" s="154">
        <v>3406.5</v>
      </c>
      <c r="I198" s="155"/>
      <c r="J198" s="156">
        <f t="shared" si="30"/>
        <v>0</v>
      </c>
      <c r="K198" s="157"/>
      <c r="L198" s="33"/>
      <c r="M198" s="158" t="s">
        <v>1</v>
      </c>
      <c r="N198" s="159" t="s">
        <v>39</v>
      </c>
      <c r="O198" s="58"/>
      <c r="P198" s="160">
        <f t="shared" si="31"/>
        <v>0</v>
      </c>
      <c r="Q198" s="160">
        <v>0</v>
      </c>
      <c r="R198" s="160">
        <f t="shared" si="32"/>
        <v>0</v>
      </c>
      <c r="S198" s="160">
        <v>0</v>
      </c>
      <c r="T198" s="161">
        <f t="shared" si="3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208</v>
      </c>
      <c r="AT198" s="162" t="s">
        <v>204</v>
      </c>
      <c r="AU198" s="162" t="s">
        <v>80</v>
      </c>
      <c r="AY198" s="17" t="s">
        <v>202</v>
      </c>
      <c r="BE198" s="163">
        <f t="shared" si="34"/>
        <v>0</v>
      </c>
      <c r="BF198" s="163">
        <f t="shared" si="35"/>
        <v>0</v>
      </c>
      <c r="BG198" s="163">
        <f t="shared" si="36"/>
        <v>0</v>
      </c>
      <c r="BH198" s="163">
        <f t="shared" si="37"/>
        <v>0</v>
      </c>
      <c r="BI198" s="163">
        <f t="shared" si="38"/>
        <v>0</v>
      </c>
      <c r="BJ198" s="17" t="s">
        <v>84</v>
      </c>
      <c r="BK198" s="163">
        <f t="shared" si="39"/>
        <v>0</v>
      </c>
      <c r="BL198" s="17" t="s">
        <v>208</v>
      </c>
      <c r="BM198" s="162" t="s">
        <v>843</v>
      </c>
    </row>
    <row r="199" spans="1:65" s="2" customFormat="1" ht="24.2" customHeight="1">
      <c r="A199" s="32"/>
      <c r="B199" s="149"/>
      <c r="C199" s="181" t="s">
        <v>792</v>
      </c>
      <c r="D199" s="181" t="s">
        <v>273</v>
      </c>
      <c r="E199" s="182" t="s">
        <v>1308</v>
      </c>
      <c r="F199" s="183" t="s">
        <v>1309</v>
      </c>
      <c r="G199" s="184" t="s">
        <v>602</v>
      </c>
      <c r="H199" s="185">
        <v>50</v>
      </c>
      <c r="I199" s="186"/>
      <c r="J199" s="187">
        <f t="shared" si="30"/>
        <v>0</v>
      </c>
      <c r="K199" s="188"/>
      <c r="L199" s="189"/>
      <c r="M199" s="190" t="s">
        <v>1</v>
      </c>
      <c r="N199" s="191" t="s">
        <v>39</v>
      </c>
      <c r="O199" s="58"/>
      <c r="P199" s="160">
        <f t="shared" si="31"/>
        <v>0</v>
      </c>
      <c r="Q199" s="160">
        <v>0</v>
      </c>
      <c r="R199" s="160">
        <f t="shared" si="32"/>
        <v>0</v>
      </c>
      <c r="S199" s="160">
        <v>0</v>
      </c>
      <c r="T199" s="161">
        <f t="shared" si="3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239</v>
      </c>
      <c r="AT199" s="162" t="s">
        <v>273</v>
      </c>
      <c r="AU199" s="162" t="s">
        <v>80</v>
      </c>
      <c r="AY199" s="17" t="s">
        <v>202</v>
      </c>
      <c r="BE199" s="163">
        <f t="shared" si="34"/>
        <v>0</v>
      </c>
      <c r="BF199" s="163">
        <f t="shared" si="35"/>
        <v>0</v>
      </c>
      <c r="BG199" s="163">
        <f t="shared" si="36"/>
        <v>0</v>
      </c>
      <c r="BH199" s="163">
        <f t="shared" si="37"/>
        <v>0</v>
      </c>
      <c r="BI199" s="163">
        <f t="shared" si="38"/>
        <v>0</v>
      </c>
      <c r="BJ199" s="17" t="s">
        <v>84</v>
      </c>
      <c r="BK199" s="163">
        <f t="shared" si="39"/>
        <v>0</v>
      </c>
      <c r="BL199" s="17" t="s">
        <v>208</v>
      </c>
      <c r="BM199" s="162" t="s">
        <v>844</v>
      </c>
    </row>
    <row r="200" spans="1:65" s="2" customFormat="1" ht="49.15" customHeight="1">
      <c r="A200" s="32"/>
      <c r="B200" s="149"/>
      <c r="C200" s="150" t="s">
        <v>1310</v>
      </c>
      <c r="D200" s="150" t="s">
        <v>204</v>
      </c>
      <c r="E200" s="151" t="s">
        <v>1311</v>
      </c>
      <c r="F200" s="152" t="s">
        <v>1312</v>
      </c>
      <c r="G200" s="153" t="s">
        <v>207</v>
      </c>
      <c r="H200" s="154">
        <v>3406.5</v>
      </c>
      <c r="I200" s="155"/>
      <c r="J200" s="156">
        <f t="shared" si="30"/>
        <v>0</v>
      </c>
      <c r="K200" s="157"/>
      <c r="L200" s="33"/>
      <c r="M200" s="158" t="s">
        <v>1</v>
      </c>
      <c r="N200" s="159" t="s">
        <v>39</v>
      </c>
      <c r="O200" s="58"/>
      <c r="P200" s="160">
        <f t="shared" si="31"/>
        <v>0</v>
      </c>
      <c r="Q200" s="160">
        <v>0</v>
      </c>
      <c r="R200" s="160">
        <f t="shared" si="32"/>
        <v>0</v>
      </c>
      <c r="S200" s="160">
        <v>0</v>
      </c>
      <c r="T200" s="161">
        <f t="shared" si="3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2" t="s">
        <v>208</v>
      </c>
      <c r="AT200" s="162" t="s">
        <v>204</v>
      </c>
      <c r="AU200" s="162" t="s">
        <v>80</v>
      </c>
      <c r="AY200" s="17" t="s">
        <v>202</v>
      </c>
      <c r="BE200" s="163">
        <f t="shared" si="34"/>
        <v>0</v>
      </c>
      <c r="BF200" s="163">
        <f t="shared" si="35"/>
        <v>0</v>
      </c>
      <c r="BG200" s="163">
        <f t="shared" si="36"/>
        <v>0</v>
      </c>
      <c r="BH200" s="163">
        <f t="shared" si="37"/>
        <v>0</v>
      </c>
      <c r="BI200" s="163">
        <f t="shared" si="38"/>
        <v>0</v>
      </c>
      <c r="BJ200" s="17" t="s">
        <v>84</v>
      </c>
      <c r="BK200" s="163">
        <f t="shared" si="39"/>
        <v>0</v>
      </c>
      <c r="BL200" s="17" t="s">
        <v>208</v>
      </c>
      <c r="BM200" s="162" t="s">
        <v>846</v>
      </c>
    </row>
    <row r="201" spans="1:65" s="2" customFormat="1" ht="24.2" customHeight="1">
      <c r="A201" s="32"/>
      <c r="B201" s="149"/>
      <c r="C201" s="150" t="s">
        <v>796</v>
      </c>
      <c r="D201" s="150" t="s">
        <v>204</v>
      </c>
      <c r="E201" s="151" t="s">
        <v>1079</v>
      </c>
      <c r="F201" s="152" t="s">
        <v>1080</v>
      </c>
      <c r="G201" s="153" t="s">
        <v>207</v>
      </c>
      <c r="H201" s="154">
        <v>3406.5</v>
      </c>
      <c r="I201" s="155"/>
      <c r="J201" s="156">
        <f t="shared" si="30"/>
        <v>0</v>
      </c>
      <c r="K201" s="157"/>
      <c r="L201" s="33"/>
      <c r="M201" s="158" t="s">
        <v>1</v>
      </c>
      <c r="N201" s="159" t="s">
        <v>39</v>
      </c>
      <c r="O201" s="58"/>
      <c r="P201" s="160">
        <f t="shared" si="31"/>
        <v>0</v>
      </c>
      <c r="Q201" s="160">
        <v>0</v>
      </c>
      <c r="R201" s="160">
        <f t="shared" si="32"/>
        <v>0</v>
      </c>
      <c r="S201" s="160">
        <v>0</v>
      </c>
      <c r="T201" s="161">
        <f t="shared" si="3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208</v>
      </c>
      <c r="AT201" s="162" t="s">
        <v>204</v>
      </c>
      <c r="AU201" s="162" t="s">
        <v>80</v>
      </c>
      <c r="AY201" s="17" t="s">
        <v>202</v>
      </c>
      <c r="BE201" s="163">
        <f t="shared" si="34"/>
        <v>0</v>
      </c>
      <c r="BF201" s="163">
        <f t="shared" si="35"/>
        <v>0</v>
      </c>
      <c r="BG201" s="163">
        <f t="shared" si="36"/>
        <v>0</v>
      </c>
      <c r="BH201" s="163">
        <f t="shared" si="37"/>
        <v>0</v>
      </c>
      <c r="BI201" s="163">
        <f t="shared" si="38"/>
        <v>0</v>
      </c>
      <c r="BJ201" s="17" t="s">
        <v>84</v>
      </c>
      <c r="BK201" s="163">
        <f t="shared" si="39"/>
        <v>0</v>
      </c>
      <c r="BL201" s="17" t="s">
        <v>208</v>
      </c>
      <c r="BM201" s="162" t="s">
        <v>1313</v>
      </c>
    </row>
    <row r="202" spans="1:65" s="2" customFormat="1" ht="37.9" customHeight="1">
      <c r="A202" s="32"/>
      <c r="B202" s="149"/>
      <c r="C202" s="150" t="s">
        <v>1314</v>
      </c>
      <c r="D202" s="150" t="s">
        <v>204</v>
      </c>
      <c r="E202" s="151" t="s">
        <v>1081</v>
      </c>
      <c r="F202" s="152" t="s">
        <v>1082</v>
      </c>
      <c r="G202" s="153" t="s">
        <v>255</v>
      </c>
      <c r="H202" s="154">
        <v>0.68100000000000005</v>
      </c>
      <c r="I202" s="155"/>
      <c r="J202" s="156">
        <f t="shared" si="30"/>
        <v>0</v>
      </c>
      <c r="K202" s="157"/>
      <c r="L202" s="33"/>
      <c r="M202" s="158" t="s">
        <v>1</v>
      </c>
      <c r="N202" s="159" t="s">
        <v>39</v>
      </c>
      <c r="O202" s="58"/>
      <c r="P202" s="160">
        <f t="shared" si="31"/>
        <v>0</v>
      </c>
      <c r="Q202" s="160">
        <v>0</v>
      </c>
      <c r="R202" s="160">
        <f t="shared" si="32"/>
        <v>0</v>
      </c>
      <c r="S202" s="160">
        <v>0</v>
      </c>
      <c r="T202" s="161">
        <f t="shared" si="3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208</v>
      </c>
      <c r="AT202" s="162" t="s">
        <v>204</v>
      </c>
      <c r="AU202" s="162" t="s">
        <v>80</v>
      </c>
      <c r="AY202" s="17" t="s">
        <v>202</v>
      </c>
      <c r="BE202" s="163">
        <f t="shared" si="34"/>
        <v>0</v>
      </c>
      <c r="BF202" s="163">
        <f t="shared" si="35"/>
        <v>0</v>
      </c>
      <c r="BG202" s="163">
        <f t="shared" si="36"/>
        <v>0</v>
      </c>
      <c r="BH202" s="163">
        <f t="shared" si="37"/>
        <v>0</v>
      </c>
      <c r="BI202" s="163">
        <f t="shared" si="38"/>
        <v>0</v>
      </c>
      <c r="BJ202" s="17" t="s">
        <v>84</v>
      </c>
      <c r="BK202" s="163">
        <f t="shared" si="39"/>
        <v>0</v>
      </c>
      <c r="BL202" s="17" t="s">
        <v>208</v>
      </c>
      <c r="BM202" s="162" t="s">
        <v>1315</v>
      </c>
    </row>
    <row r="203" spans="1:65" s="2" customFormat="1" ht="14.45" customHeight="1">
      <c r="A203" s="32"/>
      <c r="B203" s="149"/>
      <c r="C203" s="181" t="s">
        <v>799</v>
      </c>
      <c r="D203" s="181" t="s">
        <v>273</v>
      </c>
      <c r="E203" s="182" t="s">
        <v>1083</v>
      </c>
      <c r="F203" s="183" t="s">
        <v>1084</v>
      </c>
      <c r="G203" s="184" t="s">
        <v>602</v>
      </c>
      <c r="H203" s="185">
        <v>681.3</v>
      </c>
      <c r="I203" s="186"/>
      <c r="J203" s="187">
        <f t="shared" si="30"/>
        <v>0</v>
      </c>
      <c r="K203" s="188"/>
      <c r="L203" s="189"/>
      <c r="M203" s="190" t="s">
        <v>1</v>
      </c>
      <c r="N203" s="191" t="s">
        <v>39</v>
      </c>
      <c r="O203" s="58"/>
      <c r="P203" s="160">
        <f t="shared" si="31"/>
        <v>0</v>
      </c>
      <c r="Q203" s="160">
        <v>0</v>
      </c>
      <c r="R203" s="160">
        <f t="shared" si="32"/>
        <v>0</v>
      </c>
      <c r="S203" s="160">
        <v>0</v>
      </c>
      <c r="T203" s="161">
        <f t="shared" si="3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239</v>
      </c>
      <c r="AT203" s="162" t="s">
        <v>273</v>
      </c>
      <c r="AU203" s="162" t="s">
        <v>80</v>
      </c>
      <c r="AY203" s="17" t="s">
        <v>202</v>
      </c>
      <c r="BE203" s="163">
        <f t="shared" si="34"/>
        <v>0</v>
      </c>
      <c r="BF203" s="163">
        <f t="shared" si="35"/>
        <v>0</v>
      </c>
      <c r="BG203" s="163">
        <f t="shared" si="36"/>
        <v>0</v>
      </c>
      <c r="BH203" s="163">
        <f t="shared" si="37"/>
        <v>0</v>
      </c>
      <c r="BI203" s="163">
        <f t="shared" si="38"/>
        <v>0</v>
      </c>
      <c r="BJ203" s="17" t="s">
        <v>84</v>
      </c>
      <c r="BK203" s="163">
        <f t="shared" si="39"/>
        <v>0</v>
      </c>
      <c r="BL203" s="17" t="s">
        <v>208</v>
      </c>
      <c r="BM203" s="162" t="s">
        <v>1316</v>
      </c>
    </row>
    <row r="204" spans="1:65" s="2" customFormat="1" ht="24.2" customHeight="1">
      <c r="A204" s="32"/>
      <c r="B204" s="149"/>
      <c r="C204" s="150" t="s">
        <v>1317</v>
      </c>
      <c r="D204" s="150" t="s">
        <v>204</v>
      </c>
      <c r="E204" s="151" t="s">
        <v>1085</v>
      </c>
      <c r="F204" s="152" t="s">
        <v>1086</v>
      </c>
      <c r="G204" s="153" t="s">
        <v>219</v>
      </c>
      <c r="H204" s="154">
        <v>34</v>
      </c>
      <c r="I204" s="155"/>
      <c r="J204" s="156">
        <f t="shared" si="30"/>
        <v>0</v>
      </c>
      <c r="K204" s="157"/>
      <c r="L204" s="33"/>
      <c r="M204" s="158" t="s">
        <v>1</v>
      </c>
      <c r="N204" s="159" t="s">
        <v>39</v>
      </c>
      <c r="O204" s="58"/>
      <c r="P204" s="160">
        <f t="shared" si="31"/>
        <v>0</v>
      </c>
      <c r="Q204" s="160">
        <v>0</v>
      </c>
      <c r="R204" s="160">
        <f t="shared" si="32"/>
        <v>0</v>
      </c>
      <c r="S204" s="160">
        <v>0</v>
      </c>
      <c r="T204" s="161">
        <f t="shared" si="3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2" t="s">
        <v>208</v>
      </c>
      <c r="AT204" s="162" t="s">
        <v>204</v>
      </c>
      <c r="AU204" s="162" t="s">
        <v>80</v>
      </c>
      <c r="AY204" s="17" t="s">
        <v>202</v>
      </c>
      <c r="BE204" s="163">
        <f t="shared" si="34"/>
        <v>0</v>
      </c>
      <c r="BF204" s="163">
        <f t="shared" si="35"/>
        <v>0</v>
      </c>
      <c r="BG204" s="163">
        <f t="shared" si="36"/>
        <v>0</v>
      </c>
      <c r="BH204" s="163">
        <f t="shared" si="37"/>
        <v>0</v>
      </c>
      <c r="BI204" s="163">
        <f t="shared" si="38"/>
        <v>0</v>
      </c>
      <c r="BJ204" s="17" t="s">
        <v>84</v>
      </c>
      <c r="BK204" s="163">
        <f t="shared" si="39"/>
        <v>0</v>
      </c>
      <c r="BL204" s="17" t="s">
        <v>208</v>
      </c>
      <c r="BM204" s="162" t="s">
        <v>1318</v>
      </c>
    </row>
    <row r="205" spans="1:65" s="2" customFormat="1" ht="14.45" customHeight="1">
      <c r="A205" s="32"/>
      <c r="B205" s="149"/>
      <c r="C205" s="150" t="s">
        <v>803</v>
      </c>
      <c r="D205" s="150" t="s">
        <v>204</v>
      </c>
      <c r="E205" s="151" t="s">
        <v>1087</v>
      </c>
      <c r="F205" s="152" t="s">
        <v>1088</v>
      </c>
      <c r="G205" s="153" t="s">
        <v>219</v>
      </c>
      <c r="H205" s="154">
        <v>34</v>
      </c>
      <c r="I205" s="155"/>
      <c r="J205" s="156">
        <f t="shared" si="30"/>
        <v>0</v>
      </c>
      <c r="K205" s="157"/>
      <c r="L205" s="33"/>
      <c r="M205" s="158" t="s">
        <v>1</v>
      </c>
      <c r="N205" s="159" t="s">
        <v>39</v>
      </c>
      <c r="O205" s="58"/>
      <c r="P205" s="160">
        <f t="shared" si="31"/>
        <v>0</v>
      </c>
      <c r="Q205" s="160">
        <v>0</v>
      </c>
      <c r="R205" s="160">
        <f t="shared" si="32"/>
        <v>0</v>
      </c>
      <c r="S205" s="160">
        <v>0</v>
      </c>
      <c r="T205" s="161">
        <f t="shared" si="3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208</v>
      </c>
      <c r="AT205" s="162" t="s">
        <v>204</v>
      </c>
      <c r="AU205" s="162" t="s">
        <v>80</v>
      </c>
      <c r="AY205" s="17" t="s">
        <v>202</v>
      </c>
      <c r="BE205" s="163">
        <f t="shared" si="34"/>
        <v>0</v>
      </c>
      <c r="BF205" s="163">
        <f t="shared" si="35"/>
        <v>0</v>
      </c>
      <c r="BG205" s="163">
        <f t="shared" si="36"/>
        <v>0</v>
      </c>
      <c r="BH205" s="163">
        <f t="shared" si="37"/>
        <v>0</v>
      </c>
      <c r="BI205" s="163">
        <f t="shared" si="38"/>
        <v>0</v>
      </c>
      <c r="BJ205" s="17" t="s">
        <v>84</v>
      </c>
      <c r="BK205" s="163">
        <f t="shared" si="39"/>
        <v>0</v>
      </c>
      <c r="BL205" s="17" t="s">
        <v>208</v>
      </c>
      <c r="BM205" s="162" t="s">
        <v>1319</v>
      </c>
    </row>
    <row r="206" spans="1:65" s="2" customFormat="1" ht="24.2" customHeight="1">
      <c r="A206" s="32"/>
      <c r="B206" s="149"/>
      <c r="C206" s="150" t="s">
        <v>1320</v>
      </c>
      <c r="D206" s="150" t="s">
        <v>204</v>
      </c>
      <c r="E206" s="151" t="s">
        <v>1089</v>
      </c>
      <c r="F206" s="152" t="s">
        <v>1090</v>
      </c>
      <c r="G206" s="153" t="s">
        <v>255</v>
      </c>
      <c r="H206" s="154">
        <v>511</v>
      </c>
      <c r="I206" s="155"/>
      <c r="J206" s="156">
        <f t="shared" si="30"/>
        <v>0</v>
      </c>
      <c r="K206" s="157"/>
      <c r="L206" s="33"/>
      <c r="M206" s="158" t="s">
        <v>1</v>
      </c>
      <c r="N206" s="159" t="s">
        <v>39</v>
      </c>
      <c r="O206" s="58"/>
      <c r="P206" s="160">
        <f t="shared" si="31"/>
        <v>0</v>
      </c>
      <c r="Q206" s="160">
        <v>0</v>
      </c>
      <c r="R206" s="160">
        <f t="shared" si="32"/>
        <v>0</v>
      </c>
      <c r="S206" s="160">
        <v>0</v>
      </c>
      <c r="T206" s="161">
        <f t="shared" si="3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2" t="s">
        <v>208</v>
      </c>
      <c r="AT206" s="162" t="s">
        <v>204</v>
      </c>
      <c r="AU206" s="162" t="s">
        <v>80</v>
      </c>
      <c r="AY206" s="17" t="s">
        <v>202</v>
      </c>
      <c r="BE206" s="163">
        <f t="shared" si="34"/>
        <v>0</v>
      </c>
      <c r="BF206" s="163">
        <f t="shared" si="35"/>
        <v>0</v>
      </c>
      <c r="BG206" s="163">
        <f t="shared" si="36"/>
        <v>0</v>
      </c>
      <c r="BH206" s="163">
        <f t="shared" si="37"/>
        <v>0</v>
      </c>
      <c r="BI206" s="163">
        <f t="shared" si="38"/>
        <v>0</v>
      </c>
      <c r="BJ206" s="17" t="s">
        <v>84</v>
      </c>
      <c r="BK206" s="163">
        <f t="shared" si="39"/>
        <v>0</v>
      </c>
      <c r="BL206" s="17" t="s">
        <v>208</v>
      </c>
      <c r="BM206" s="162" t="s">
        <v>1321</v>
      </c>
    </row>
    <row r="207" spans="1:65" s="2" customFormat="1" ht="49.15" customHeight="1">
      <c r="A207" s="32"/>
      <c r="B207" s="149"/>
      <c r="C207" s="150" t="s">
        <v>807</v>
      </c>
      <c r="D207" s="150" t="s">
        <v>204</v>
      </c>
      <c r="E207" s="151" t="s">
        <v>1322</v>
      </c>
      <c r="F207" s="152" t="s">
        <v>1323</v>
      </c>
      <c r="G207" s="153" t="s">
        <v>207</v>
      </c>
      <c r="H207" s="154">
        <v>3406.5</v>
      </c>
      <c r="I207" s="155"/>
      <c r="J207" s="156">
        <f t="shared" si="30"/>
        <v>0</v>
      </c>
      <c r="K207" s="157"/>
      <c r="L207" s="33"/>
      <c r="M207" s="158" t="s">
        <v>1</v>
      </c>
      <c r="N207" s="159" t="s">
        <v>39</v>
      </c>
      <c r="O207" s="58"/>
      <c r="P207" s="160">
        <f t="shared" si="31"/>
        <v>0</v>
      </c>
      <c r="Q207" s="160">
        <v>0</v>
      </c>
      <c r="R207" s="160">
        <f t="shared" si="32"/>
        <v>0</v>
      </c>
      <c r="S207" s="160">
        <v>0</v>
      </c>
      <c r="T207" s="161">
        <f t="shared" si="3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208</v>
      </c>
      <c r="AT207" s="162" t="s">
        <v>204</v>
      </c>
      <c r="AU207" s="162" t="s">
        <v>80</v>
      </c>
      <c r="AY207" s="17" t="s">
        <v>202</v>
      </c>
      <c r="BE207" s="163">
        <f t="shared" si="34"/>
        <v>0</v>
      </c>
      <c r="BF207" s="163">
        <f t="shared" si="35"/>
        <v>0</v>
      </c>
      <c r="BG207" s="163">
        <f t="shared" si="36"/>
        <v>0</v>
      </c>
      <c r="BH207" s="163">
        <f t="shared" si="37"/>
        <v>0</v>
      </c>
      <c r="BI207" s="163">
        <f t="shared" si="38"/>
        <v>0</v>
      </c>
      <c r="BJ207" s="17" t="s">
        <v>84</v>
      </c>
      <c r="BK207" s="163">
        <f t="shared" si="39"/>
        <v>0</v>
      </c>
      <c r="BL207" s="17" t="s">
        <v>208</v>
      </c>
      <c r="BM207" s="162" t="s">
        <v>1324</v>
      </c>
    </row>
    <row r="208" spans="1:65" s="2" customFormat="1" ht="49.15" customHeight="1">
      <c r="A208" s="32"/>
      <c r="B208" s="149"/>
      <c r="C208" s="150" t="s">
        <v>1325</v>
      </c>
      <c r="D208" s="150" t="s">
        <v>204</v>
      </c>
      <c r="E208" s="151" t="s">
        <v>1326</v>
      </c>
      <c r="F208" s="152" t="s">
        <v>1327</v>
      </c>
      <c r="G208" s="153" t="s">
        <v>207</v>
      </c>
      <c r="H208" s="154">
        <v>3406.5</v>
      </c>
      <c r="I208" s="155"/>
      <c r="J208" s="156">
        <f t="shared" si="30"/>
        <v>0</v>
      </c>
      <c r="K208" s="157"/>
      <c r="L208" s="33"/>
      <c r="M208" s="158" t="s">
        <v>1</v>
      </c>
      <c r="N208" s="159" t="s">
        <v>39</v>
      </c>
      <c r="O208" s="58"/>
      <c r="P208" s="160">
        <f t="shared" si="31"/>
        <v>0</v>
      </c>
      <c r="Q208" s="160">
        <v>0</v>
      </c>
      <c r="R208" s="160">
        <f t="shared" si="32"/>
        <v>0</v>
      </c>
      <c r="S208" s="160">
        <v>0</v>
      </c>
      <c r="T208" s="161">
        <f t="shared" si="3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208</v>
      </c>
      <c r="AT208" s="162" t="s">
        <v>204</v>
      </c>
      <c r="AU208" s="162" t="s">
        <v>80</v>
      </c>
      <c r="AY208" s="17" t="s">
        <v>202</v>
      </c>
      <c r="BE208" s="163">
        <f t="shared" si="34"/>
        <v>0</v>
      </c>
      <c r="BF208" s="163">
        <f t="shared" si="35"/>
        <v>0</v>
      </c>
      <c r="BG208" s="163">
        <f t="shared" si="36"/>
        <v>0</v>
      </c>
      <c r="BH208" s="163">
        <f t="shared" si="37"/>
        <v>0</v>
      </c>
      <c r="BI208" s="163">
        <f t="shared" si="38"/>
        <v>0</v>
      </c>
      <c r="BJ208" s="17" t="s">
        <v>84</v>
      </c>
      <c r="BK208" s="163">
        <f t="shared" si="39"/>
        <v>0</v>
      </c>
      <c r="BL208" s="17" t="s">
        <v>208</v>
      </c>
      <c r="BM208" s="162" t="s">
        <v>1328</v>
      </c>
    </row>
    <row r="209" spans="1:65" s="2" customFormat="1" ht="14.45" customHeight="1">
      <c r="A209" s="32"/>
      <c r="B209" s="149"/>
      <c r="C209" s="150" t="s">
        <v>811</v>
      </c>
      <c r="D209" s="150" t="s">
        <v>204</v>
      </c>
      <c r="E209" s="151" t="s">
        <v>1329</v>
      </c>
      <c r="F209" s="152" t="s">
        <v>1330</v>
      </c>
      <c r="G209" s="153" t="s">
        <v>1058</v>
      </c>
      <c r="H209" s="154">
        <v>0.34100000000000003</v>
      </c>
      <c r="I209" s="155"/>
      <c r="J209" s="156">
        <f t="shared" si="30"/>
        <v>0</v>
      </c>
      <c r="K209" s="157"/>
      <c r="L209" s="33"/>
      <c r="M209" s="158" t="s">
        <v>1</v>
      </c>
      <c r="N209" s="159" t="s">
        <v>39</v>
      </c>
      <c r="O209" s="58"/>
      <c r="P209" s="160">
        <f t="shared" si="31"/>
        <v>0</v>
      </c>
      <c r="Q209" s="160">
        <v>0</v>
      </c>
      <c r="R209" s="160">
        <f t="shared" si="32"/>
        <v>0</v>
      </c>
      <c r="S209" s="160">
        <v>0</v>
      </c>
      <c r="T209" s="161">
        <f t="shared" si="3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208</v>
      </c>
      <c r="AT209" s="162" t="s">
        <v>204</v>
      </c>
      <c r="AU209" s="162" t="s">
        <v>80</v>
      </c>
      <c r="AY209" s="17" t="s">
        <v>202</v>
      </c>
      <c r="BE209" s="163">
        <f t="shared" si="34"/>
        <v>0</v>
      </c>
      <c r="BF209" s="163">
        <f t="shared" si="35"/>
        <v>0</v>
      </c>
      <c r="BG209" s="163">
        <f t="shared" si="36"/>
        <v>0</v>
      </c>
      <c r="BH209" s="163">
        <f t="shared" si="37"/>
        <v>0</v>
      </c>
      <c r="BI209" s="163">
        <f t="shared" si="38"/>
        <v>0</v>
      </c>
      <c r="BJ209" s="17" t="s">
        <v>84</v>
      </c>
      <c r="BK209" s="163">
        <f t="shared" si="39"/>
        <v>0</v>
      </c>
      <c r="BL209" s="17" t="s">
        <v>208</v>
      </c>
      <c r="BM209" s="162" t="s">
        <v>1331</v>
      </c>
    </row>
    <row r="210" spans="1:65" s="2" customFormat="1" ht="14.45" customHeight="1">
      <c r="A210" s="32"/>
      <c r="B210" s="149"/>
      <c r="C210" s="150" t="s">
        <v>1332</v>
      </c>
      <c r="D210" s="150" t="s">
        <v>204</v>
      </c>
      <c r="E210" s="151" t="s">
        <v>1333</v>
      </c>
      <c r="F210" s="152" t="s">
        <v>1334</v>
      </c>
      <c r="G210" s="153" t="s">
        <v>1058</v>
      </c>
      <c r="H210" s="154">
        <v>0.34100000000000003</v>
      </c>
      <c r="I210" s="155"/>
      <c r="J210" s="156">
        <f t="shared" si="30"/>
        <v>0</v>
      </c>
      <c r="K210" s="157"/>
      <c r="L210" s="33"/>
      <c r="M210" s="158" t="s">
        <v>1</v>
      </c>
      <c r="N210" s="159" t="s">
        <v>39</v>
      </c>
      <c r="O210" s="58"/>
      <c r="P210" s="160">
        <f t="shared" si="31"/>
        <v>0</v>
      </c>
      <c r="Q210" s="160">
        <v>0</v>
      </c>
      <c r="R210" s="160">
        <f t="shared" si="32"/>
        <v>0</v>
      </c>
      <c r="S210" s="160">
        <v>0</v>
      </c>
      <c r="T210" s="161">
        <f t="shared" si="3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208</v>
      </c>
      <c r="AT210" s="162" t="s">
        <v>204</v>
      </c>
      <c r="AU210" s="162" t="s">
        <v>80</v>
      </c>
      <c r="AY210" s="17" t="s">
        <v>202</v>
      </c>
      <c r="BE210" s="163">
        <f t="shared" si="34"/>
        <v>0</v>
      </c>
      <c r="BF210" s="163">
        <f t="shared" si="35"/>
        <v>0</v>
      </c>
      <c r="BG210" s="163">
        <f t="shared" si="36"/>
        <v>0</v>
      </c>
      <c r="BH210" s="163">
        <f t="shared" si="37"/>
        <v>0</v>
      </c>
      <c r="BI210" s="163">
        <f t="shared" si="38"/>
        <v>0</v>
      </c>
      <c r="BJ210" s="17" t="s">
        <v>84</v>
      </c>
      <c r="BK210" s="163">
        <f t="shared" si="39"/>
        <v>0</v>
      </c>
      <c r="BL210" s="17" t="s">
        <v>208</v>
      </c>
      <c r="BM210" s="162" t="s">
        <v>1335</v>
      </c>
    </row>
    <row r="211" spans="1:65" s="2" customFormat="1" ht="37.9" customHeight="1">
      <c r="A211" s="32"/>
      <c r="B211" s="149"/>
      <c r="C211" s="150" t="s">
        <v>814</v>
      </c>
      <c r="D211" s="150" t="s">
        <v>204</v>
      </c>
      <c r="E211" s="151" t="s">
        <v>1336</v>
      </c>
      <c r="F211" s="152" t="s">
        <v>1337</v>
      </c>
      <c r="G211" s="153" t="s">
        <v>207</v>
      </c>
      <c r="H211" s="154">
        <v>3406.5</v>
      </c>
      <c r="I211" s="155"/>
      <c r="J211" s="156">
        <f t="shared" si="30"/>
        <v>0</v>
      </c>
      <c r="K211" s="157"/>
      <c r="L211" s="33"/>
      <c r="M211" s="192" t="s">
        <v>1</v>
      </c>
      <c r="N211" s="193" t="s">
        <v>39</v>
      </c>
      <c r="O211" s="194"/>
      <c r="P211" s="195">
        <f t="shared" si="31"/>
        <v>0</v>
      </c>
      <c r="Q211" s="195">
        <v>0</v>
      </c>
      <c r="R211" s="195">
        <f t="shared" si="32"/>
        <v>0</v>
      </c>
      <c r="S211" s="195">
        <v>0</v>
      </c>
      <c r="T211" s="196">
        <f t="shared" si="3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208</v>
      </c>
      <c r="AT211" s="162" t="s">
        <v>204</v>
      </c>
      <c r="AU211" s="162" t="s">
        <v>80</v>
      </c>
      <c r="AY211" s="17" t="s">
        <v>202</v>
      </c>
      <c r="BE211" s="163">
        <f t="shared" si="34"/>
        <v>0</v>
      </c>
      <c r="BF211" s="163">
        <f t="shared" si="35"/>
        <v>0</v>
      </c>
      <c r="BG211" s="163">
        <f t="shared" si="36"/>
        <v>0</v>
      </c>
      <c r="BH211" s="163">
        <f t="shared" si="37"/>
        <v>0</v>
      </c>
      <c r="BI211" s="163">
        <f t="shared" si="38"/>
        <v>0</v>
      </c>
      <c r="BJ211" s="17" t="s">
        <v>84</v>
      </c>
      <c r="BK211" s="163">
        <f t="shared" si="39"/>
        <v>0</v>
      </c>
      <c r="BL211" s="17" t="s">
        <v>208</v>
      </c>
      <c r="BM211" s="162" t="s">
        <v>1338</v>
      </c>
    </row>
    <row r="212" spans="1:65" s="2" customFormat="1" ht="6.95" customHeight="1">
      <c r="A212" s="32"/>
      <c r="B212" s="47"/>
      <c r="C212" s="48"/>
      <c r="D212" s="48"/>
      <c r="E212" s="48"/>
      <c r="F212" s="48"/>
      <c r="G212" s="48"/>
      <c r="H212" s="48"/>
      <c r="I212" s="48"/>
      <c r="J212" s="48"/>
      <c r="K212" s="48"/>
      <c r="L212" s="33"/>
      <c r="M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</row>
  </sheetData>
  <autoFilter ref="C123:K211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4"/>
  <sheetViews>
    <sheetView showGridLines="0" topLeftCell="A64" workbookViewId="0">
      <selection activeCell="V72" sqref="V7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165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16.5" customHeight="1">
      <c r="A9" s="32"/>
      <c r="B9" s="33"/>
      <c r="C9" s="32"/>
      <c r="D9" s="32"/>
      <c r="E9" s="259" t="s">
        <v>1232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1122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1049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1049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ROUND((SUM(BE125:BE233)),  2)</f>
        <v>0</v>
      </c>
      <c r="G35" s="32"/>
      <c r="H35" s="32"/>
      <c r="I35" s="105">
        <v>0.2</v>
      </c>
      <c r="J35" s="104">
        <f>ROUND(((SUM(BE125:BE233))*I35),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ROUND((SUM(BF125:BF233)),  2)</f>
        <v>0</v>
      </c>
      <c r="G36" s="32"/>
      <c r="H36" s="32"/>
      <c r="I36" s="105">
        <v>0.2</v>
      </c>
      <c r="J36" s="104">
        <f>ROUND(((SUM(BF125:BF233))*I36),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ROUND((SUM(BG125:BG233)),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ROUND((SUM(BH125:BH233)),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ROUND((SUM(BI125:BI233)),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16.5" customHeight="1">
      <c r="A87" s="32"/>
      <c r="B87" s="33"/>
      <c r="C87" s="32"/>
      <c r="D87" s="32"/>
      <c r="E87" s="259" t="s">
        <v>1232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02 - Zoznam rastlín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Katarína Gloneková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Ing. Katarína Gloneková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1339</v>
      </c>
      <c r="E99" s="119"/>
      <c r="F99" s="119"/>
      <c r="G99" s="119"/>
      <c r="H99" s="119"/>
      <c r="I99" s="119"/>
      <c r="J99" s="120">
        <f>J126</f>
        <v>0</v>
      </c>
      <c r="L99" s="117"/>
    </row>
    <row r="100" spans="1:47" s="9" customFormat="1" ht="24.95" customHeight="1">
      <c r="B100" s="117"/>
      <c r="D100" s="118" t="s">
        <v>1340</v>
      </c>
      <c r="E100" s="119"/>
      <c r="F100" s="119"/>
      <c r="G100" s="119"/>
      <c r="H100" s="119"/>
      <c r="I100" s="119"/>
      <c r="J100" s="120">
        <f>J131</f>
        <v>0</v>
      </c>
      <c r="L100" s="117"/>
    </row>
    <row r="101" spans="1:47" s="9" customFormat="1" ht="24.95" customHeight="1">
      <c r="B101" s="117"/>
      <c r="D101" s="118" t="s">
        <v>1341</v>
      </c>
      <c r="E101" s="119"/>
      <c r="F101" s="119"/>
      <c r="G101" s="119"/>
      <c r="H101" s="119"/>
      <c r="I101" s="119"/>
      <c r="J101" s="120">
        <f>J136</f>
        <v>0</v>
      </c>
      <c r="L101" s="117"/>
    </row>
    <row r="102" spans="1:47" s="9" customFormat="1" ht="24.95" customHeight="1">
      <c r="B102" s="117"/>
      <c r="D102" s="118" t="s">
        <v>1342</v>
      </c>
      <c r="E102" s="119"/>
      <c r="F102" s="119"/>
      <c r="G102" s="119"/>
      <c r="H102" s="119"/>
      <c r="I102" s="119"/>
      <c r="J102" s="120">
        <f>J139</f>
        <v>0</v>
      </c>
      <c r="L102" s="117"/>
    </row>
    <row r="103" spans="1:47" s="9" customFormat="1" ht="24.95" customHeight="1">
      <c r="B103" s="117"/>
      <c r="D103" s="118" t="s">
        <v>1343</v>
      </c>
      <c r="E103" s="119"/>
      <c r="F103" s="119"/>
      <c r="G103" s="119"/>
      <c r="H103" s="119"/>
      <c r="I103" s="119"/>
      <c r="J103" s="120">
        <f>J227</f>
        <v>0</v>
      </c>
      <c r="L103" s="117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188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9" t="str">
        <f>E7</f>
        <v>Vodozádržné opatrenia v meste Nemšová - ZŠ Janka Palu 2</v>
      </c>
      <c r="F113" s="260"/>
      <c r="G113" s="260"/>
      <c r="H113" s="260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174</v>
      </c>
      <c r="L114" s="20"/>
    </row>
    <row r="115" spans="1:65" s="2" customFormat="1" ht="16.5" customHeight="1">
      <c r="A115" s="32"/>
      <c r="B115" s="33"/>
      <c r="C115" s="32"/>
      <c r="D115" s="32"/>
      <c r="E115" s="259" t="s">
        <v>1232</v>
      </c>
      <c r="F115" s="261"/>
      <c r="G115" s="261"/>
      <c r="H115" s="261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342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241" t="str">
        <f>E11</f>
        <v>02 - Zoznam rastlín</v>
      </c>
      <c r="F117" s="261"/>
      <c r="G117" s="261"/>
      <c r="H117" s="261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Mesto Nemšová</v>
      </c>
      <c r="G119" s="32"/>
      <c r="H119" s="32"/>
      <c r="I119" s="27" t="s">
        <v>21</v>
      </c>
      <c r="J119" s="55" t="str">
        <f>IF(J14="","",J14)</f>
        <v>1. 8. 2020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" customHeight="1">
      <c r="A121" s="32"/>
      <c r="B121" s="33"/>
      <c r="C121" s="27" t="s">
        <v>23</v>
      </c>
      <c r="D121" s="32"/>
      <c r="E121" s="32"/>
      <c r="F121" s="25" t="str">
        <f>E17</f>
        <v>Mesto Nemšová</v>
      </c>
      <c r="G121" s="32"/>
      <c r="H121" s="32"/>
      <c r="I121" s="27" t="s">
        <v>28</v>
      </c>
      <c r="J121" s="30" t="str">
        <f>E23</f>
        <v>Ing. Katarína Gloneková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25.7" customHeight="1">
      <c r="A122" s="32"/>
      <c r="B122" s="33"/>
      <c r="C122" s="27" t="s">
        <v>26</v>
      </c>
      <c r="D122" s="32"/>
      <c r="E122" s="32"/>
      <c r="F122" s="25" t="str">
        <f>IF(E20="","",E20)</f>
        <v>Vyplň údaj</v>
      </c>
      <c r="G122" s="32"/>
      <c r="H122" s="32"/>
      <c r="I122" s="27" t="s">
        <v>31</v>
      </c>
      <c r="J122" s="30" t="str">
        <f>E26</f>
        <v>Ing. Katarína Gloneková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5"/>
      <c r="B124" s="126"/>
      <c r="C124" s="127" t="s">
        <v>189</v>
      </c>
      <c r="D124" s="128" t="s">
        <v>58</v>
      </c>
      <c r="E124" s="128" t="s">
        <v>54</v>
      </c>
      <c r="F124" s="128" t="s">
        <v>55</v>
      </c>
      <c r="G124" s="128" t="s">
        <v>190</v>
      </c>
      <c r="H124" s="128" t="s">
        <v>191</v>
      </c>
      <c r="I124" s="128" t="s">
        <v>192</v>
      </c>
      <c r="J124" s="129" t="s">
        <v>179</v>
      </c>
      <c r="K124" s="130" t="s">
        <v>193</v>
      </c>
      <c r="L124" s="131"/>
      <c r="M124" s="62" t="s">
        <v>1</v>
      </c>
      <c r="N124" s="63" t="s">
        <v>37</v>
      </c>
      <c r="O124" s="63" t="s">
        <v>194</v>
      </c>
      <c r="P124" s="63" t="s">
        <v>195</v>
      </c>
      <c r="Q124" s="63" t="s">
        <v>196</v>
      </c>
      <c r="R124" s="63" t="s">
        <v>197</v>
      </c>
      <c r="S124" s="63" t="s">
        <v>198</v>
      </c>
      <c r="T124" s="64" t="s">
        <v>199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9" customHeight="1">
      <c r="A125" s="32"/>
      <c r="B125" s="33"/>
      <c r="C125" s="69" t="s">
        <v>180</v>
      </c>
      <c r="D125" s="32"/>
      <c r="E125" s="32"/>
      <c r="F125" s="32"/>
      <c r="G125" s="32"/>
      <c r="H125" s="32"/>
      <c r="I125" s="32"/>
      <c r="J125" s="132">
        <f>BK125</f>
        <v>0</v>
      </c>
      <c r="K125" s="32"/>
      <c r="L125" s="33"/>
      <c r="M125" s="65"/>
      <c r="N125" s="56"/>
      <c r="O125" s="66"/>
      <c r="P125" s="133">
        <f>P126+P131+P136+P139+P227</f>
        <v>0</v>
      </c>
      <c r="Q125" s="66"/>
      <c r="R125" s="133">
        <f>R126+R131+R136+R139+R227</f>
        <v>0</v>
      </c>
      <c r="S125" s="66"/>
      <c r="T125" s="134">
        <f>T126+T131+T136+T139+T227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72</v>
      </c>
      <c r="AU125" s="17" t="s">
        <v>181</v>
      </c>
      <c r="BK125" s="135">
        <f>BK126+BK131+BK136+BK139+BK227</f>
        <v>0</v>
      </c>
    </row>
    <row r="126" spans="1:65" s="12" customFormat="1" ht="25.9" customHeight="1">
      <c r="B126" s="136"/>
      <c r="D126" s="137" t="s">
        <v>72</v>
      </c>
      <c r="E126" s="138" t="s">
        <v>86</v>
      </c>
      <c r="F126" s="138" t="s">
        <v>1344</v>
      </c>
      <c r="I126" s="139"/>
      <c r="J126" s="140">
        <f>BK126</f>
        <v>0</v>
      </c>
      <c r="L126" s="136"/>
      <c r="M126" s="141"/>
      <c r="N126" s="142"/>
      <c r="O126" s="142"/>
      <c r="P126" s="143">
        <f>SUM(P127:P130)</f>
        <v>0</v>
      </c>
      <c r="Q126" s="142"/>
      <c r="R126" s="143">
        <f>SUM(R127:R130)</f>
        <v>0</v>
      </c>
      <c r="S126" s="142"/>
      <c r="T126" s="144">
        <f>SUM(T127:T130)</f>
        <v>0</v>
      </c>
      <c r="AR126" s="137" t="s">
        <v>80</v>
      </c>
      <c r="AT126" s="145" t="s">
        <v>72</v>
      </c>
      <c r="AU126" s="145" t="s">
        <v>73</v>
      </c>
      <c r="AY126" s="137" t="s">
        <v>202</v>
      </c>
      <c r="BK126" s="146">
        <f>SUM(BK127:BK130)</f>
        <v>0</v>
      </c>
    </row>
    <row r="127" spans="1:65" s="2" customFormat="1" ht="24.2" customHeight="1">
      <c r="A127" s="32"/>
      <c r="B127" s="149"/>
      <c r="C127" s="181" t="s">
        <v>73</v>
      </c>
      <c r="D127" s="181" t="s">
        <v>273</v>
      </c>
      <c r="E127" s="182" t="s">
        <v>1345</v>
      </c>
      <c r="F127" s="183" t="s">
        <v>1346</v>
      </c>
      <c r="G127" s="184" t="s">
        <v>1</v>
      </c>
      <c r="H127" s="185">
        <v>1</v>
      </c>
      <c r="I127" s="186"/>
      <c r="J127" s="187">
        <f>ROUND(I127*H127,2)</f>
        <v>0</v>
      </c>
      <c r="K127" s="188"/>
      <c r="L127" s="189"/>
      <c r="M127" s="190" t="s">
        <v>1</v>
      </c>
      <c r="N127" s="191" t="s">
        <v>39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239</v>
      </c>
      <c r="AT127" s="162" t="s">
        <v>273</v>
      </c>
      <c r="AU127" s="162" t="s">
        <v>80</v>
      </c>
      <c r="AY127" s="17" t="s">
        <v>202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84</v>
      </c>
      <c r="BK127" s="163">
        <f>ROUND(I127*H127,2)</f>
        <v>0</v>
      </c>
      <c r="BL127" s="17" t="s">
        <v>208</v>
      </c>
      <c r="BM127" s="162" t="s">
        <v>84</v>
      </c>
    </row>
    <row r="128" spans="1:65" s="2" customFormat="1" ht="24.2" customHeight="1">
      <c r="A128" s="32"/>
      <c r="B128" s="149"/>
      <c r="C128" s="181" t="s">
        <v>73</v>
      </c>
      <c r="D128" s="181" t="s">
        <v>273</v>
      </c>
      <c r="E128" s="182" t="s">
        <v>1347</v>
      </c>
      <c r="F128" s="183" t="s">
        <v>1348</v>
      </c>
      <c r="G128" s="184" t="s">
        <v>1</v>
      </c>
      <c r="H128" s="185">
        <v>2</v>
      </c>
      <c r="I128" s="186"/>
      <c r="J128" s="187">
        <f>ROUND(I128*H128,2)</f>
        <v>0</v>
      </c>
      <c r="K128" s="188"/>
      <c r="L128" s="189"/>
      <c r="M128" s="190" t="s">
        <v>1</v>
      </c>
      <c r="N128" s="191" t="s">
        <v>39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239</v>
      </c>
      <c r="AT128" s="162" t="s">
        <v>273</v>
      </c>
      <c r="AU128" s="162" t="s">
        <v>80</v>
      </c>
      <c r="AY128" s="17" t="s">
        <v>202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84</v>
      </c>
      <c r="BK128" s="163">
        <f>ROUND(I128*H128,2)</f>
        <v>0</v>
      </c>
      <c r="BL128" s="17" t="s">
        <v>208</v>
      </c>
      <c r="BM128" s="162" t="s">
        <v>208</v>
      </c>
    </row>
    <row r="129" spans="1:65" s="2" customFormat="1" ht="24.2" customHeight="1">
      <c r="A129" s="32"/>
      <c r="B129" s="149"/>
      <c r="C129" s="181" t="s">
        <v>73</v>
      </c>
      <c r="D129" s="181" t="s">
        <v>273</v>
      </c>
      <c r="E129" s="182" t="s">
        <v>1349</v>
      </c>
      <c r="F129" s="183" t="s">
        <v>1350</v>
      </c>
      <c r="G129" s="184" t="s">
        <v>1</v>
      </c>
      <c r="H129" s="185">
        <v>3</v>
      </c>
      <c r="I129" s="186"/>
      <c r="J129" s="187">
        <f>ROUND(I129*H129,2)</f>
        <v>0</v>
      </c>
      <c r="K129" s="188"/>
      <c r="L129" s="189"/>
      <c r="M129" s="190" t="s">
        <v>1</v>
      </c>
      <c r="N129" s="191" t="s">
        <v>39</v>
      </c>
      <c r="O129" s="58"/>
      <c r="P129" s="160">
        <f>O129*H129</f>
        <v>0</v>
      </c>
      <c r="Q129" s="160">
        <v>0</v>
      </c>
      <c r="R129" s="160">
        <f>Q129*H129</f>
        <v>0</v>
      </c>
      <c r="S129" s="160">
        <v>0</v>
      </c>
      <c r="T129" s="16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239</v>
      </c>
      <c r="AT129" s="162" t="s">
        <v>273</v>
      </c>
      <c r="AU129" s="162" t="s">
        <v>80</v>
      </c>
      <c r="AY129" s="17" t="s">
        <v>202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84</v>
      </c>
      <c r="BK129" s="163">
        <f>ROUND(I129*H129,2)</f>
        <v>0</v>
      </c>
      <c r="BL129" s="17" t="s">
        <v>208</v>
      </c>
      <c r="BM129" s="162" t="s">
        <v>230</v>
      </c>
    </row>
    <row r="130" spans="1:65" s="2" customFormat="1" ht="24.2" customHeight="1">
      <c r="A130" s="32"/>
      <c r="B130" s="149"/>
      <c r="C130" s="181" t="s">
        <v>73</v>
      </c>
      <c r="D130" s="181" t="s">
        <v>273</v>
      </c>
      <c r="E130" s="182" t="s">
        <v>1351</v>
      </c>
      <c r="F130" s="183" t="s">
        <v>1352</v>
      </c>
      <c r="G130" s="184" t="s">
        <v>1</v>
      </c>
      <c r="H130" s="185">
        <v>2</v>
      </c>
      <c r="I130" s="186"/>
      <c r="J130" s="187">
        <f>ROUND(I130*H130,2)</f>
        <v>0</v>
      </c>
      <c r="K130" s="188"/>
      <c r="L130" s="189"/>
      <c r="M130" s="190" t="s">
        <v>1</v>
      </c>
      <c r="N130" s="191" t="s">
        <v>39</v>
      </c>
      <c r="O130" s="58"/>
      <c r="P130" s="160">
        <f>O130*H130</f>
        <v>0</v>
      </c>
      <c r="Q130" s="160">
        <v>0</v>
      </c>
      <c r="R130" s="160">
        <f>Q130*H130</f>
        <v>0</v>
      </c>
      <c r="S130" s="160">
        <v>0</v>
      </c>
      <c r="T130" s="161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239</v>
      </c>
      <c r="AT130" s="162" t="s">
        <v>273</v>
      </c>
      <c r="AU130" s="162" t="s">
        <v>80</v>
      </c>
      <c r="AY130" s="17" t="s">
        <v>202</v>
      </c>
      <c r="BE130" s="163">
        <f>IF(N130="základná",J130,0)</f>
        <v>0</v>
      </c>
      <c r="BF130" s="163">
        <f>IF(N130="znížená",J130,0)</f>
        <v>0</v>
      </c>
      <c r="BG130" s="163">
        <f>IF(N130="zákl. prenesená",J130,0)</f>
        <v>0</v>
      </c>
      <c r="BH130" s="163">
        <f>IF(N130="zníž. prenesená",J130,0)</f>
        <v>0</v>
      </c>
      <c r="BI130" s="163">
        <f>IF(N130="nulová",J130,0)</f>
        <v>0</v>
      </c>
      <c r="BJ130" s="17" t="s">
        <v>84</v>
      </c>
      <c r="BK130" s="163">
        <f>ROUND(I130*H130,2)</f>
        <v>0</v>
      </c>
      <c r="BL130" s="17" t="s">
        <v>208</v>
      </c>
      <c r="BM130" s="162" t="s">
        <v>239</v>
      </c>
    </row>
    <row r="131" spans="1:65" s="12" customFormat="1" ht="25.9" customHeight="1">
      <c r="B131" s="136"/>
      <c r="D131" s="137" t="s">
        <v>72</v>
      </c>
      <c r="E131" s="138" t="s">
        <v>89</v>
      </c>
      <c r="F131" s="138" t="s">
        <v>1353</v>
      </c>
      <c r="I131" s="139"/>
      <c r="J131" s="140">
        <f>BK131</f>
        <v>0</v>
      </c>
      <c r="L131" s="136"/>
      <c r="M131" s="141"/>
      <c r="N131" s="142"/>
      <c r="O131" s="142"/>
      <c r="P131" s="143">
        <f>SUM(P132:P135)</f>
        <v>0</v>
      </c>
      <c r="Q131" s="142"/>
      <c r="R131" s="143">
        <f>SUM(R132:R135)</f>
        <v>0</v>
      </c>
      <c r="S131" s="142"/>
      <c r="T131" s="144">
        <f>SUM(T132:T135)</f>
        <v>0</v>
      </c>
      <c r="AR131" s="137" t="s">
        <v>80</v>
      </c>
      <c r="AT131" s="145" t="s">
        <v>72</v>
      </c>
      <c r="AU131" s="145" t="s">
        <v>73</v>
      </c>
      <c r="AY131" s="137" t="s">
        <v>202</v>
      </c>
      <c r="BK131" s="146">
        <f>SUM(BK132:BK135)</f>
        <v>0</v>
      </c>
    </row>
    <row r="132" spans="1:65" s="2" customFormat="1" ht="24.2" customHeight="1">
      <c r="A132" s="32"/>
      <c r="B132" s="149"/>
      <c r="C132" s="181" t="s">
        <v>73</v>
      </c>
      <c r="D132" s="181" t="s">
        <v>273</v>
      </c>
      <c r="E132" s="182" t="s">
        <v>1354</v>
      </c>
      <c r="F132" s="183" t="s">
        <v>1355</v>
      </c>
      <c r="G132" s="184" t="s">
        <v>1</v>
      </c>
      <c r="H132" s="185">
        <v>1</v>
      </c>
      <c r="I132" s="186"/>
      <c r="J132" s="187">
        <f>ROUND(I132*H132,2)</f>
        <v>0</v>
      </c>
      <c r="K132" s="188"/>
      <c r="L132" s="189"/>
      <c r="M132" s="190" t="s">
        <v>1</v>
      </c>
      <c r="N132" s="191" t="s">
        <v>39</v>
      </c>
      <c r="O132" s="58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239</v>
      </c>
      <c r="AT132" s="162" t="s">
        <v>273</v>
      </c>
      <c r="AU132" s="162" t="s">
        <v>80</v>
      </c>
      <c r="AY132" s="17" t="s">
        <v>202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7" t="s">
        <v>84</v>
      </c>
      <c r="BK132" s="163">
        <f>ROUND(I132*H132,2)</f>
        <v>0</v>
      </c>
      <c r="BL132" s="17" t="s">
        <v>208</v>
      </c>
      <c r="BM132" s="162" t="s">
        <v>248</v>
      </c>
    </row>
    <row r="133" spans="1:65" s="2" customFormat="1" ht="14.45" customHeight="1">
      <c r="A133" s="32"/>
      <c r="B133" s="149"/>
      <c r="C133" s="181" t="s">
        <v>73</v>
      </c>
      <c r="D133" s="181" t="s">
        <v>273</v>
      </c>
      <c r="E133" s="182" t="s">
        <v>1356</v>
      </c>
      <c r="F133" s="183" t="s">
        <v>1357</v>
      </c>
      <c r="G133" s="184" t="s">
        <v>1</v>
      </c>
      <c r="H133" s="185">
        <v>184</v>
      </c>
      <c r="I133" s="186"/>
      <c r="J133" s="187">
        <f>ROUND(I133*H133,2)</f>
        <v>0</v>
      </c>
      <c r="K133" s="188"/>
      <c r="L133" s="189"/>
      <c r="M133" s="190" t="s">
        <v>1</v>
      </c>
      <c r="N133" s="191" t="s">
        <v>39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239</v>
      </c>
      <c r="AT133" s="162" t="s">
        <v>273</v>
      </c>
      <c r="AU133" s="162" t="s">
        <v>80</v>
      </c>
      <c r="AY133" s="17" t="s">
        <v>202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84</v>
      </c>
      <c r="BK133" s="163">
        <f>ROUND(I133*H133,2)</f>
        <v>0</v>
      </c>
      <c r="BL133" s="17" t="s">
        <v>208</v>
      </c>
      <c r="BM133" s="162" t="s">
        <v>258</v>
      </c>
    </row>
    <row r="134" spans="1:65" s="2" customFormat="1" ht="14.45" customHeight="1">
      <c r="A134" s="32"/>
      <c r="B134" s="149"/>
      <c r="C134" s="181" t="s">
        <v>73</v>
      </c>
      <c r="D134" s="181" t="s">
        <v>273</v>
      </c>
      <c r="E134" s="182" t="s">
        <v>1358</v>
      </c>
      <c r="F134" s="183" t="s">
        <v>1359</v>
      </c>
      <c r="G134" s="184" t="s">
        <v>1</v>
      </c>
      <c r="H134" s="185">
        <v>76</v>
      </c>
      <c r="I134" s="186"/>
      <c r="J134" s="187">
        <f>ROUND(I134*H134,2)</f>
        <v>0</v>
      </c>
      <c r="K134" s="188"/>
      <c r="L134" s="189"/>
      <c r="M134" s="190" t="s">
        <v>1</v>
      </c>
      <c r="N134" s="191" t="s">
        <v>39</v>
      </c>
      <c r="O134" s="58"/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239</v>
      </c>
      <c r="AT134" s="162" t="s">
        <v>273</v>
      </c>
      <c r="AU134" s="162" t="s">
        <v>80</v>
      </c>
      <c r="AY134" s="17" t="s">
        <v>202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7" t="s">
        <v>84</v>
      </c>
      <c r="BK134" s="163">
        <f>ROUND(I134*H134,2)</f>
        <v>0</v>
      </c>
      <c r="BL134" s="17" t="s">
        <v>208</v>
      </c>
      <c r="BM134" s="162" t="s">
        <v>268</v>
      </c>
    </row>
    <row r="135" spans="1:65" s="2" customFormat="1" ht="14.45" customHeight="1">
      <c r="A135" s="32"/>
      <c r="B135" s="149"/>
      <c r="C135" s="181" t="s">
        <v>73</v>
      </c>
      <c r="D135" s="181" t="s">
        <v>273</v>
      </c>
      <c r="E135" s="182" t="s">
        <v>1360</v>
      </c>
      <c r="F135" s="183" t="s">
        <v>1361</v>
      </c>
      <c r="G135" s="184" t="s">
        <v>1</v>
      </c>
      <c r="H135" s="185">
        <v>76</v>
      </c>
      <c r="I135" s="186"/>
      <c r="J135" s="187">
        <f>ROUND(I135*H135,2)</f>
        <v>0</v>
      </c>
      <c r="K135" s="188"/>
      <c r="L135" s="189"/>
      <c r="M135" s="190" t="s">
        <v>1</v>
      </c>
      <c r="N135" s="191" t="s">
        <v>39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239</v>
      </c>
      <c r="AT135" s="162" t="s">
        <v>273</v>
      </c>
      <c r="AU135" s="162" t="s">
        <v>80</v>
      </c>
      <c r="AY135" s="17" t="s">
        <v>202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84</v>
      </c>
      <c r="BK135" s="163">
        <f>ROUND(I135*H135,2)</f>
        <v>0</v>
      </c>
      <c r="BL135" s="17" t="s">
        <v>208</v>
      </c>
      <c r="BM135" s="162" t="s">
        <v>279</v>
      </c>
    </row>
    <row r="136" spans="1:65" s="12" customFormat="1" ht="25.9" customHeight="1">
      <c r="B136" s="136"/>
      <c r="D136" s="137" t="s">
        <v>72</v>
      </c>
      <c r="E136" s="138" t="s">
        <v>828</v>
      </c>
      <c r="F136" s="138" t="s">
        <v>1362</v>
      </c>
      <c r="I136" s="139"/>
      <c r="J136" s="140">
        <f>BK136</f>
        <v>0</v>
      </c>
      <c r="L136" s="136"/>
      <c r="M136" s="141"/>
      <c r="N136" s="142"/>
      <c r="O136" s="142"/>
      <c r="P136" s="143">
        <f>SUM(P137:P138)</f>
        <v>0</v>
      </c>
      <c r="Q136" s="142"/>
      <c r="R136" s="143">
        <f>SUM(R137:R138)</f>
        <v>0</v>
      </c>
      <c r="S136" s="142"/>
      <c r="T136" s="144">
        <f>SUM(T137:T138)</f>
        <v>0</v>
      </c>
      <c r="AR136" s="137" t="s">
        <v>80</v>
      </c>
      <c r="AT136" s="145" t="s">
        <v>72</v>
      </c>
      <c r="AU136" s="145" t="s">
        <v>73</v>
      </c>
      <c r="AY136" s="137" t="s">
        <v>202</v>
      </c>
      <c r="BK136" s="146">
        <f>SUM(BK137:BK138)</f>
        <v>0</v>
      </c>
    </row>
    <row r="137" spans="1:65" s="2" customFormat="1" ht="14.45" customHeight="1">
      <c r="A137" s="32"/>
      <c r="B137" s="149"/>
      <c r="C137" s="181" t="s">
        <v>73</v>
      </c>
      <c r="D137" s="181" t="s">
        <v>273</v>
      </c>
      <c r="E137" s="182" t="s">
        <v>1363</v>
      </c>
      <c r="F137" s="183" t="s">
        <v>1364</v>
      </c>
      <c r="G137" s="184" t="s">
        <v>1</v>
      </c>
      <c r="H137" s="185">
        <v>5</v>
      </c>
      <c r="I137" s="186"/>
      <c r="J137" s="187">
        <f>ROUND(I137*H137,2)</f>
        <v>0</v>
      </c>
      <c r="K137" s="188"/>
      <c r="L137" s="189"/>
      <c r="M137" s="190" t="s">
        <v>1</v>
      </c>
      <c r="N137" s="191" t="s">
        <v>39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239</v>
      </c>
      <c r="AT137" s="162" t="s">
        <v>273</v>
      </c>
      <c r="AU137" s="162" t="s">
        <v>80</v>
      </c>
      <c r="AY137" s="17" t="s">
        <v>202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84</v>
      </c>
      <c r="BK137" s="163">
        <f>ROUND(I137*H137,2)</f>
        <v>0</v>
      </c>
      <c r="BL137" s="17" t="s">
        <v>208</v>
      </c>
      <c r="BM137" s="162" t="s">
        <v>287</v>
      </c>
    </row>
    <row r="138" spans="1:65" s="2" customFormat="1" ht="14.45" customHeight="1">
      <c r="A138" s="32"/>
      <c r="B138" s="149"/>
      <c r="C138" s="181" t="s">
        <v>73</v>
      </c>
      <c r="D138" s="181" t="s">
        <v>273</v>
      </c>
      <c r="E138" s="182" t="s">
        <v>1365</v>
      </c>
      <c r="F138" s="183" t="s">
        <v>1366</v>
      </c>
      <c r="G138" s="184" t="s">
        <v>1</v>
      </c>
      <c r="H138" s="185">
        <v>5</v>
      </c>
      <c r="I138" s="186"/>
      <c r="J138" s="187">
        <f>ROUND(I138*H138,2)</f>
        <v>0</v>
      </c>
      <c r="K138" s="188"/>
      <c r="L138" s="189"/>
      <c r="M138" s="190" t="s">
        <v>1</v>
      </c>
      <c r="N138" s="191" t="s">
        <v>39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239</v>
      </c>
      <c r="AT138" s="162" t="s">
        <v>273</v>
      </c>
      <c r="AU138" s="162" t="s">
        <v>80</v>
      </c>
      <c r="AY138" s="17" t="s">
        <v>202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7" t="s">
        <v>84</v>
      </c>
      <c r="BK138" s="163">
        <f>ROUND(I138*H138,2)</f>
        <v>0</v>
      </c>
      <c r="BL138" s="17" t="s">
        <v>208</v>
      </c>
      <c r="BM138" s="162" t="s">
        <v>7</v>
      </c>
    </row>
    <row r="139" spans="1:65" s="12" customFormat="1" ht="25.9" customHeight="1">
      <c r="B139" s="136"/>
      <c r="D139" s="137" t="s">
        <v>72</v>
      </c>
      <c r="E139" s="138" t="s">
        <v>1367</v>
      </c>
      <c r="F139" s="138" t="s">
        <v>1368</v>
      </c>
      <c r="I139" s="139"/>
      <c r="J139" s="140">
        <f>BK139</f>
        <v>0</v>
      </c>
      <c r="L139" s="136"/>
      <c r="M139" s="141"/>
      <c r="N139" s="142"/>
      <c r="O139" s="142"/>
      <c r="P139" s="143">
        <f>SUM(P140:P226)</f>
        <v>0</v>
      </c>
      <c r="Q139" s="142"/>
      <c r="R139" s="143">
        <f>SUM(R140:R226)</f>
        <v>0</v>
      </c>
      <c r="S139" s="142"/>
      <c r="T139" s="144">
        <f>SUM(T140:T226)</f>
        <v>0</v>
      </c>
      <c r="AR139" s="137" t="s">
        <v>80</v>
      </c>
      <c r="AT139" s="145" t="s">
        <v>72</v>
      </c>
      <c r="AU139" s="145" t="s">
        <v>73</v>
      </c>
      <c r="AY139" s="137" t="s">
        <v>202</v>
      </c>
      <c r="BK139" s="146">
        <f>SUM(BK140:BK226)</f>
        <v>0</v>
      </c>
    </row>
    <row r="140" spans="1:65" s="2" customFormat="1" ht="14.45" customHeight="1">
      <c r="A140" s="32"/>
      <c r="B140" s="149"/>
      <c r="C140" s="181" t="s">
        <v>73</v>
      </c>
      <c r="D140" s="181" t="s">
        <v>273</v>
      </c>
      <c r="E140" s="182" t="s">
        <v>1124</v>
      </c>
      <c r="F140" s="183" t="s">
        <v>1125</v>
      </c>
      <c r="G140" s="184" t="s">
        <v>1</v>
      </c>
      <c r="H140" s="185">
        <v>29</v>
      </c>
      <c r="I140" s="186"/>
      <c r="J140" s="187">
        <f t="shared" ref="J140:J171" si="0">ROUND(I140*H140,2)</f>
        <v>0</v>
      </c>
      <c r="K140" s="188"/>
      <c r="L140" s="189"/>
      <c r="M140" s="190" t="s">
        <v>1</v>
      </c>
      <c r="N140" s="191" t="s">
        <v>39</v>
      </c>
      <c r="O140" s="58"/>
      <c r="P140" s="160">
        <f t="shared" ref="P140:P171" si="1">O140*H140</f>
        <v>0</v>
      </c>
      <c r="Q140" s="160">
        <v>0</v>
      </c>
      <c r="R140" s="160">
        <f t="shared" ref="R140:R171" si="2">Q140*H140</f>
        <v>0</v>
      </c>
      <c r="S140" s="160">
        <v>0</v>
      </c>
      <c r="T140" s="161">
        <f t="shared" ref="T140:T171" si="3"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239</v>
      </c>
      <c r="AT140" s="162" t="s">
        <v>273</v>
      </c>
      <c r="AU140" s="162" t="s">
        <v>80</v>
      </c>
      <c r="AY140" s="17" t="s">
        <v>202</v>
      </c>
      <c r="BE140" s="163">
        <f t="shared" ref="BE140:BE171" si="4">IF(N140="základná",J140,0)</f>
        <v>0</v>
      </c>
      <c r="BF140" s="163">
        <f t="shared" ref="BF140:BF171" si="5">IF(N140="znížená",J140,0)</f>
        <v>0</v>
      </c>
      <c r="BG140" s="163">
        <f t="shared" ref="BG140:BG171" si="6">IF(N140="zákl. prenesená",J140,0)</f>
        <v>0</v>
      </c>
      <c r="BH140" s="163">
        <f t="shared" ref="BH140:BH171" si="7">IF(N140="zníž. prenesená",J140,0)</f>
        <v>0</v>
      </c>
      <c r="BI140" s="163">
        <f t="shared" ref="BI140:BI171" si="8">IF(N140="nulová",J140,0)</f>
        <v>0</v>
      </c>
      <c r="BJ140" s="17" t="s">
        <v>84</v>
      </c>
      <c r="BK140" s="163">
        <f t="shared" ref="BK140:BK171" si="9">ROUND(I140*H140,2)</f>
        <v>0</v>
      </c>
      <c r="BL140" s="17" t="s">
        <v>208</v>
      </c>
      <c r="BM140" s="162" t="s">
        <v>306</v>
      </c>
    </row>
    <row r="141" spans="1:65" s="2" customFormat="1" ht="14.45" customHeight="1">
      <c r="A141" s="32"/>
      <c r="B141" s="149"/>
      <c r="C141" s="181" t="s">
        <v>73</v>
      </c>
      <c r="D141" s="181" t="s">
        <v>273</v>
      </c>
      <c r="E141" s="182" t="s">
        <v>1202</v>
      </c>
      <c r="F141" s="183" t="s">
        <v>1203</v>
      </c>
      <c r="G141" s="184" t="s">
        <v>1</v>
      </c>
      <c r="H141" s="185">
        <v>19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239</v>
      </c>
      <c r="AT141" s="162" t="s">
        <v>273</v>
      </c>
      <c r="AU141" s="162" t="s">
        <v>80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315</v>
      </c>
    </row>
    <row r="142" spans="1:65" s="2" customFormat="1" ht="14.45" customHeight="1">
      <c r="A142" s="32"/>
      <c r="B142" s="149"/>
      <c r="C142" s="181" t="s">
        <v>73</v>
      </c>
      <c r="D142" s="181" t="s">
        <v>273</v>
      </c>
      <c r="E142" s="182" t="s">
        <v>1369</v>
      </c>
      <c r="F142" s="183" t="s">
        <v>1370</v>
      </c>
      <c r="G142" s="184" t="s">
        <v>1</v>
      </c>
      <c r="H142" s="185">
        <v>10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239</v>
      </c>
      <c r="AT142" s="162" t="s">
        <v>273</v>
      </c>
      <c r="AU142" s="162" t="s">
        <v>80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208</v>
      </c>
      <c r="BM142" s="162" t="s">
        <v>328</v>
      </c>
    </row>
    <row r="143" spans="1:65" s="2" customFormat="1" ht="24.2" customHeight="1">
      <c r="A143" s="32"/>
      <c r="B143" s="149"/>
      <c r="C143" s="181" t="s">
        <v>73</v>
      </c>
      <c r="D143" s="181" t="s">
        <v>273</v>
      </c>
      <c r="E143" s="182" t="s">
        <v>1214</v>
      </c>
      <c r="F143" s="183" t="s">
        <v>1215</v>
      </c>
      <c r="G143" s="184" t="s">
        <v>1</v>
      </c>
      <c r="H143" s="185">
        <v>10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39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239</v>
      </c>
      <c r="AT143" s="162" t="s">
        <v>273</v>
      </c>
      <c r="AU143" s="162" t="s">
        <v>80</v>
      </c>
      <c r="AY143" s="17" t="s">
        <v>202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208</v>
      </c>
      <c r="BM143" s="162" t="s">
        <v>338</v>
      </c>
    </row>
    <row r="144" spans="1:65" s="2" customFormat="1" ht="24.2" customHeight="1">
      <c r="A144" s="32"/>
      <c r="B144" s="149"/>
      <c r="C144" s="181" t="s">
        <v>73</v>
      </c>
      <c r="D144" s="181" t="s">
        <v>273</v>
      </c>
      <c r="E144" s="182" t="s">
        <v>1170</v>
      </c>
      <c r="F144" s="183" t="s">
        <v>1171</v>
      </c>
      <c r="G144" s="184" t="s">
        <v>1</v>
      </c>
      <c r="H144" s="185">
        <v>16</v>
      </c>
      <c r="I144" s="186"/>
      <c r="J144" s="187">
        <f t="shared" si="0"/>
        <v>0</v>
      </c>
      <c r="K144" s="188"/>
      <c r="L144" s="189"/>
      <c r="M144" s="190" t="s">
        <v>1</v>
      </c>
      <c r="N144" s="191" t="s">
        <v>39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239</v>
      </c>
      <c r="AT144" s="162" t="s">
        <v>273</v>
      </c>
      <c r="AU144" s="162" t="s">
        <v>80</v>
      </c>
      <c r="AY144" s="17" t="s">
        <v>202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208</v>
      </c>
      <c r="BM144" s="162" t="s">
        <v>424</v>
      </c>
    </row>
    <row r="145" spans="1:65" s="2" customFormat="1" ht="14.45" customHeight="1">
      <c r="A145" s="32"/>
      <c r="B145" s="149"/>
      <c r="C145" s="181" t="s">
        <v>73</v>
      </c>
      <c r="D145" s="181" t="s">
        <v>273</v>
      </c>
      <c r="E145" s="182" t="s">
        <v>1174</v>
      </c>
      <c r="F145" s="183" t="s">
        <v>1175</v>
      </c>
      <c r="G145" s="184" t="s">
        <v>1</v>
      </c>
      <c r="H145" s="185">
        <v>26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39</v>
      </c>
      <c r="O145" s="58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239</v>
      </c>
      <c r="AT145" s="162" t="s">
        <v>273</v>
      </c>
      <c r="AU145" s="162" t="s">
        <v>80</v>
      </c>
      <c r="AY145" s="17" t="s">
        <v>202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208</v>
      </c>
      <c r="BM145" s="162" t="s">
        <v>428</v>
      </c>
    </row>
    <row r="146" spans="1:65" s="2" customFormat="1" ht="24.2" customHeight="1">
      <c r="A146" s="32"/>
      <c r="B146" s="149"/>
      <c r="C146" s="181" t="s">
        <v>73</v>
      </c>
      <c r="D146" s="181" t="s">
        <v>273</v>
      </c>
      <c r="E146" s="182" t="s">
        <v>1130</v>
      </c>
      <c r="F146" s="183" t="s">
        <v>1131</v>
      </c>
      <c r="G146" s="184" t="s">
        <v>1</v>
      </c>
      <c r="H146" s="185">
        <v>79</v>
      </c>
      <c r="I146" s="186"/>
      <c r="J146" s="187">
        <f t="shared" si="0"/>
        <v>0</v>
      </c>
      <c r="K146" s="188"/>
      <c r="L146" s="189"/>
      <c r="M146" s="190" t="s">
        <v>1</v>
      </c>
      <c r="N146" s="191" t="s">
        <v>39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239</v>
      </c>
      <c r="AT146" s="162" t="s">
        <v>273</v>
      </c>
      <c r="AU146" s="162" t="s">
        <v>80</v>
      </c>
      <c r="AY146" s="17" t="s">
        <v>202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208</v>
      </c>
      <c r="BM146" s="162" t="s">
        <v>431</v>
      </c>
    </row>
    <row r="147" spans="1:65" s="2" customFormat="1" ht="24.2" customHeight="1">
      <c r="A147" s="32"/>
      <c r="B147" s="149"/>
      <c r="C147" s="181" t="s">
        <v>73</v>
      </c>
      <c r="D147" s="181" t="s">
        <v>273</v>
      </c>
      <c r="E147" s="182" t="s">
        <v>1156</v>
      </c>
      <c r="F147" s="183" t="s">
        <v>1157</v>
      </c>
      <c r="G147" s="184" t="s">
        <v>1</v>
      </c>
      <c r="H147" s="185">
        <v>64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239</v>
      </c>
      <c r="AT147" s="162" t="s">
        <v>273</v>
      </c>
      <c r="AU147" s="162" t="s">
        <v>80</v>
      </c>
      <c r="AY147" s="17" t="s">
        <v>202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208</v>
      </c>
      <c r="BM147" s="162" t="s">
        <v>434</v>
      </c>
    </row>
    <row r="148" spans="1:65" s="2" customFormat="1" ht="24.2" customHeight="1">
      <c r="A148" s="32"/>
      <c r="B148" s="149"/>
      <c r="C148" s="181" t="s">
        <v>73</v>
      </c>
      <c r="D148" s="181" t="s">
        <v>273</v>
      </c>
      <c r="E148" s="182" t="s">
        <v>1216</v>
      </c>
      <c r="F148" s="183" t="s">
        <v>1217</v>
      </c>
      <c r="G148" s="184" t="s">
        <v>1</v>
      </c>
      <c r="H148" s="185">
        <v>26</v>
      </c>
      <c r="I148" s="186"/>
      <c r="J148" s="187">
        <f t="shared" si="0"/>
        <v>0</v>
      </c>
      <c r="K148" s="188"/>
      <c r="L148" s="189"/>
      <c r="M148" s="190" t="s">
        <v>1</v>
      </c>
      <c r="N148" s="191" t="s">
        <v>39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239</v>
      </c>
      <c r="AT148" s="162" t="s">
        <v>273</v>
      </c>
      <c r="AU148" s="162" t="s">
        <v>80</v>
      </c>
      <c r="AY148" s="17" t="s">
        <v>202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84</v>
      </c>
      <c r="BK148" s="163">
        <f t="shared" si="9"/>
        <v>0</v>
      </c>
      <c r="BL148" s="17" t="s">
        <v>208</v>
      </c>
      <c r="BM148" s="162" t="s">
        <v>437</v>
      </c>
    </row>
    <row r="149" spans="1:65" s="2" customFormat="1" ht="14.45" customHeight="1">
      <c r="A149" s="32"/>
      <c r="B149" s="149"/>
      <c r="C149" s="181" t="s">
        <v>73</v>
      </c>
      <c r="D149" s="181" t="s">
        <v>273</v>
      </c>
      <c r="E149" s="182" t="s">
        <v>1126</v>
      </c>
      <c r="F149" s="183" t="s">
        <v>1127</v>
      </c>
      <c r="G149" s="184" t="s">
        <v>1</v>
      </c>
      <c r="H149" s="185">
        <v>53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239</v>
      </c>
      <c r="AT149" s="162" t="s">
        <v>273</v>
      </c>
      <c r="AU149" s="162" t="s">
        <v>80</v>
      </c>
      <c r="AY149" s="17" t="s">
        <v>202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84</v>
      </c>
      <c r="BK149" s="163">
        <f t="shared" si="9"/>
        <v>0</v>
      </c>
      <c r="BL149" s="17" t="s">
        <v>208</v>
      </c>
      <c r="BM149" s="162" t="s">
        <v>440</v>
      </c>
    </row>
    <row r="150" spans="1:65" s="2" customFormat="1" ht="24.2" customHeight="1">
      <c r="A150" s="32"/>
      <c r="B150" s="149"/>
      <c r="C150" s="181" t="s">
        <v>73</v>
      </c>
      <c r="D150" s="181" t="s">
        <v>273</v>
      </c>
      <c r="E150" s="182" t="s">
        <v>1166</v>
      </c>
      <c r="F150" s="183" t="s">
        <v>1167</v>
      </c>
      <c r="G150" s="184" t="s">
        <v>1</v>
      </c>
      <c r="H150" s="185">
        <v>18</v>
      </c>
      <c r="I150" s="186"/>
      <c r="J150" s="187">
        <f t="shared" si="0"/>
        <v>0</v>
      </c>
      <c r="K150" s="188"/>
      <c r="L150" s="189"/>
      <c r="M150" s="190" t="s">
        <v>1</v>
      </c>
      <c r="N150" s="191" t="s">
        <v>39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239</v>
      </c>
      <c r="AT150" s="162" t="s">
        <v>273</v>
      </c>
      <c r="AU150" s="162" t="s">
        <v>80</v>
      </c>
      <c r="AY150" s="17" t="s">
        <v>202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84</v>
      </c>
      <c r="BK150" s="163">
        <f t="shared" si="9"/>
        <v>0</v>
      </c>
      <c r="BL150" s="17" t="s">
        <v>208</v>
      </c>
      <c r="BM150" s="162" t="s">
        <v>443</v>
      </c>
    </row>
    <row r="151" spans="1:65" s="2" customFormat="1" ht="24.2" customHeight="1">
      <c r="A151" s="32"/>
      <c r="B151" s="149"/>
      <c r="C151" s="181" t="s">
        <v>73</v>
      </c>
      <c r="D151" s="181" t="s">
        <v>273</v>
      </c>
      <c r="E151" s="182" t="s">
        <v>1188</v>
      </c>
      <c r="F151" s="183" t="s">
        <v>1189</v>
      </c>
      <c r="G151" s="184" t="s">
        <v>1</v>
      </c>
      <c r="H151" s="185">
        <v>15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39</v>
      </c>
      <c r="O151" s="58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239</v>
      </c>
      <c r="AT151" s="162" t="s">
        <v>273</v>
      </c>
      <c r="AU151" s="162" t="s">
        <v>80</v>
      </c>
      <c r="AY151" s="17" t="s">
        <v>202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84</v>
      </c>
      <c r="BK151" s="163">
        <f t="shared" si="9"/>
        <v>0</v>
      </c>
      <c r="BL151" s="17" t="s">
        <v>208</v>
      </c>
      <c r="BM151" s="162" t="s">
        <v>446</v>
      </c>
    </row>
    <row r="152" spans="1:65" s="2" customFormat="1" ht="24.2" customHeight="1">
      <c r="A152" s="32"/>
      <c r="B152" s="149"/>
      <c r="C152" s="181" t="s">
        <v>73</v>
      </c>
      <c r="D152" s="181" t="s">
        <v>273</v>
      </c>
      <c r="E152" s="182" t="s">
        <v>1218</v>
      </c>
      <c r="F152" s="183" t="s">
        <v>1219</v>
      </c>
      <c r="G152" s="184" t="s">
        <v>1</v>
      </c>
      <c r="H152" s="185">
        <v>38</v>
      </c>
      <c r="I152" s="186"/>
      <c r="J152" s="187">
        <f t="shared" si="0"/>
        <v>0</v>
      </c>
      <c r="K152" s="188"/>
      <c r="L152" s="189"/>
      <c r="M152" s="190" t="s">
        <v>1</v>
      </c>
      <c r="N152" s="191" t="s">
        <v>39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239</v>
      </c>
      <c r="AT152" s="162" t="s">
        <v>273</v>
      </c>
      <c r="AU152" s="162" t="s">
        <v>80</v>
      </c>
      <c r="AY152" s="17" t="s">
        <v>202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84</v>
      </c>
      <c r="BK152" s="163">
        <f t="shared" si="9"/>
        <v>0</v>
      </c>
      <c r="BL152" s="17" t="s">
        <v>208</v>
      </c>
      <c r="BM152" s="162" t="s">
        <v>449</v>
      </c>
    </row>
    <row r="153" spans="1:65" s="2" customFormat="1" ht="14.45" customHeight="1">
      <c r="A153" s="32"/>
      <c r="B153" s="149"/>
      <c r="C153" s="181" t="s">
        <v>73</v>
      </c>
      <c r="D153" s="181" t="s">
        <v>273</v>
      </c>
      <c r="E153" s="182" t="s">
        <v>1371</v>
      </c>
      <c r="F153" s="183" t="s">
        <v>1372</v>
      </c>
      <c r="G153" s="184" t="s">
        <v>1</v>
      </c>
      <c r="H153" s="185">
        <v>10</v>
      </c>
      <c r="I153" s="186"/>
      <c r="J153" s="187">
        <f t="shared" si="0"/>
        <v>0</v>
      </c>
      <c r="K153" s="188"/>
      <c r="L153" s="189"/>
      <c r="M153" s="190" t="s">
        <v>1</v>
      </c>
      <c r="N153" s="191" t="s">
        <v>39</v>
      </c>
      <c r="O153" s="58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239</v>
      </c>
      <c r="AT153" s="162" t="s">
        <v>273</v>
      </c>
      <c r="AU153" s="162" t="s">
        <v>80</v>
      </c>
      <c r="AY153" s="17" t="s">
        <v>202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7" t="s">
        <v>84</v>
      </c>
      <c r="BK153" s="163">
        <f t="shared" si="9"/>
        <v>0</v>
      </c>
      <c r="BL153" s="17" t="s">
        <v>208</v>
      </c>
      <c r="BM153" s="162" t="s">
        <v>453</v>
      </c>
    </row>
    <row r="154" spans="1:65" s="2" customFormat="1" ht="14.45" customHeight="1">
      <c r="A154" s="32"/>
      <c r="B154" s="149"/>
      <c r="C154" s="181" t="s">
        <v>73</v>
      </c>
      <c r="D154" s="181" t="s">
        <v>273</v>
      </c>
      <c r="E154" s="182" t="s">
        <v>1150</v>
      </c>
      <c r="F154" s="183" t="s">
        <v>1151</v>
      </c>
      <c r="G154" s="184" t="s">
        <v>1</v>
      </c>
      <c r="H154" s="185">
        <v>63</v>
      </c>
      <c r="I154" s="186"/>
      <c r="J154" s="187">
        <f t="shared" si="0"/>
        <v>0</v>
      </c>
      <c r="K154" s="188"/>
      <c r="L154" s="189"/>
      <c r="M154" s="190" t="s">
        <v>1</v>
      </c>
      <c r="N154" s="191" t="s">
        <v>39</v>
      </c>
      <c r="O154" s="58"/>
      <c r="P154" s="160">
        <f t="shared" si="1"/>
        <v>0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239</v>
      </c>
      <c r="AT154" s="162" t="s">
        <v>273</v>
      </c>
      <c r="AU154" s="162" t="s">
        <v>80</v>
      </c>
      <c r="AY154" s="17" t="s">
        <v>202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7" t="s">
        <v>84</v>
      </c>
      <c r="BK154" s="163">
        <f t="shared" si="9"/>
        <v>0</v>
      </c>
      <c r="BL154" s="17" t="s">
        <v>208</v>
      </c>
      <c r="BM154" s="162" t="s">
        <v>456</v>
      </c>
    </row>
    <row r="155" spans="1:65" s="2" customFormat="1" ht="14.45" customHeight="1">
      <c r="A155" s="32"/>
      <c r="B155" s="149"/>
      <c r="C155" s="181" t="s">
        <v>73</v>
      </c>
      <c r="D155" s="181" t="s">
        <v>273</v>
      </c>
      <c r="E155" s="182" t="s">
        <v>1128</v>
      </c>
      <c r="F155" s="183" t="s">
        <v>1129</v>
      </c>
      <c r="G155" s="184" t="s">
        <v>1</v>
      </c>
      <c r="H155" s="185">
        <v>66</v>
      </c>
      <c r="I155" s="186"/>
      <c r="J155" s="187">
        <f t="shared" si="0"/>
        <v>0</v>
      </c>
      <c r="K155" s="188"/>
      <c r="L155" s="189"/>
      <c r="M155" s="190" t="s">
        <v>1</v>
      </c>
      <c r="N155" s="191" t="s">
        <v>39</v>
      </c>
      <c r="O155" s="58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239</v>
      </c>
      <c r="AT155" s="162" t="s">
        <v>273</v>
      </c>
      <c r="AU155" s="162" t="s">
        <v>80</v>
      </c>
      <c r="AY155" s="17" t="s">
        <v>202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7" t="s">
        <v>84</v>
      </c>
      <c r="BK155" s="163">
        <f t="shared" si="9"/>
        <v>0</v>
      </c>
      <c r="BL155" s="17" t="s">
        <v>208</v>
      </c>
      <c r="BM155" s="162" t="s">
        <v>459</v>
      </c>
    </row>
    <row r="156" spans="1:65" s="2" customFormat="1" ht="14.45" customHeight="1">
      <c r="A156" s="32"/>
      <c r="B156" s="149"/>
      <c r="C156" s="181" t="s">
        <v>73</v>
      </c>
      <c r="D156" s="181" t="s">
        <v>273</v>
      </c>
      <c r="E156" s="182" t="s">
        <v>1373</v>
      </c>
      <c r="F156" s="183" t="s">
        <v>1374</v>
      </c>
      <c r="G156" s="184" t="s">
        <v>1</v>
      </c>
      <c r="H156" s="185">
        <v>10</v>
      </c>
      <c r="I156" s="186"/>
      <c r="J156" s="187">
        <f t="shared" si="0"/>
        <v>0</v>
      </c>
      <c r="K156" s="188"/>
      <c r="L156" s="189"/>
      <c r="M156" s="190" t="s">
        <v>1</v>
      </c>
      <c r="N156" s="191" t="s">
        <v>39</v>
      </c>
      <c r="O156" s="58"/>
      <c r="P156" s="160">
        <f t="shared" si="1"/>
        <v>0</v>
      </c>
      <c r="Q156" s="160">
        <v>0</v>
      </c>
      <c r="R156" s="160">
        <f t="shared" si="2"/>
        <v>0</v>
      </c>
      <c r="S156" s="160">
        <v>0</v>
      </c>
      <c r="T156" s="161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239</v>
      </c>
      <c r="AT156" s="162" t="s">
        <v>273</v>
      </c>
      <c r="AU156" s="162" t="s">
        <v>80</v>
      </c>
      <c r="AY156" s="17" t="s">
        <v>202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7" t="s">
        <v>84</v>
      </c>
      <c r="BK156" s="163">
        <f t="shared" si="9"/>
        <v>0</v>
      </c>
      <c r="BL156" s="17" t="s">
        <v>208</v>
      </c>
      <c r="BM156" s="162" t="s">
        <v>462</v>
      </c>
    </row>
    <row r="157" spans="1:65" s="2" customFormat="1" ht="24.2" customHeight="1">
      <c r="A157" s="32"/>
      <c r="B157" s="149"/>
      <c r="C157" s="181" t="s">
        <v>73</v>
      </c>
      <c r="D157" s="181" t="s">
        <v>273</v>
      </c>
      <c r="E157" s="182" t="s">
        <v>1206</v>
      </c>
      <c r="F157" s="183" t="s">
        <v>1207</v>
      </c>
      <c r="G157" s="184" t="s">
        <v>1</v>
      </c>
      <c r="H157" s="185">
        <v>11</v>
      </c>
      <c r="I157" s="186"/>
      <c r="J157" s="187">
        <f t="shared" si="0"/>
        <v>0</v>
      </c>
      <c r="K157" s="188"/>
      <c r="L157" s="189"/>
      <c r="M157" s="190" t="s">
        <v>1</v>
      </c>
      <c r="N157" s="191" t="s">
        <v>39</v>
      </c>
      <c r="O157" s="58"/>
      <c r="P157" s="160">
        <f t="shared" si="1"/>
        <v>0</v>
      </c>
      <c r="Q157" s="160">
        <v>0</v>
      </c>
      <c r="R157" s="160">
        <f t="shared" si="2"/>
        <v>0</v>
      </c>
      <c r="S157" s="160">
        <v>0</v>
      </c>
      <c r="T157" s="161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239</v>
      </c>
      <c r="AT157" s="162" t="s">
        <v>273</v>
      </c>
      <c r="AU157" s="162" t="s">
        <v>80</v>
      </c>
      <c r="AY157" s="17" t="s">
        <v>202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7" t="s">
        <v>84</v>
      </c>
      <c r="BK157" s="163">
        <f t="shared" si="9"/>
        <v>0</v>
      </c>
      <c r="BL157" s="17" t="s">
        <v>208</v>
      </c>
      <c r="BM157" s="162" t="s">
        <v>465</v>
      </c>
    </row>
    <row r="158" spans="1:65" s="2" customFormat="1" ht="14.45" customHeight="1">
      <c r="A158" s="32"/>
      <c r="B158" s="149"/>
      <c r="C158" s="181" t="s">
        <v>73</v>
      </c>
      <c r="D158" s="181" t="s">
        <v>273</v>
      </c>
      <c r="E158" s="182" t="s">
        <v>1375</v>
      </c>
      <c r="F158" s="183" t="s">
        <v>1376</v>
      </c>
      <c r="G158" s="184" t="s">
        <v>1</v>
      </c>
      <c r="H158" s="185">
        <v>6</v>
      </c>
      <c r="I158" s="186"/>
      <c r="J158" s="187">
        <f t="shared" si="0"/>
        <v>0</v>
      </c>
      <c r="K158" s="188"/>
      <c r="L158" s="189"/>
      <c r="M158" s="190" t="s">
        <v>1</v>
      </c>
      <c r="N158" s="191" t="s">
        <v>39</v>
      </c>
      <c r="O158" s="58"/>
      <c r="P158" s="160">
        <f t="shared" si="1"/>
        <v>0</v>
      </c>
      <c r="Q158" s="160">
        <v>0</v>
      </c>
      <c r="R158" s="160">
        <f t="shared" si="2"/>
        <v>0</v>
      </c>
      <c r="S158" s="160">
        <v>0</v>
      </c>
      <c r="T158" s="161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239</v>
      </c>
      <c r="AT158" s="162" t="s">
        <v>273</v>
      </c>
      <c r="AU158" s="162" t="s">
        <v>80</v>
      </c>
      <c r="AY158" s="17" t="s">
        <v>202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7" t="s">
        <v>84</v>
      </c>
      <c r="BK158" s="163">
        <f t="shared" si="9"/>
        <v>0</v>
      </c>
      <c r="BL158" s="17" t="s">
        <v>208</v>
      </c>
      <c r="BM158" s="162" t="s">
        <v>469</v>
      </c>
    </row>
    <row r="159" spans="1:65" s="2" customFormat="1" ht="24.2" customHeight="1">
      <c r="A159" s="32"/>
      <c r="B159" s="149"/>
      <c r="C159" s="181" t="s">
        <v>73</v>
      </c>
      <c r="D159" s="181" t="s">
        <v>273</v>
      </c>
      <c r="E159" s="182" t="s">
        <v>1182</v>
      </c>
      <c r="F159" s="183" t="s">
        <v>1183</v>
      </c>
      <c r="G159" s="184" t="s">
        <v>1</v>
      </c>
      <c r="H159" s="185">
        <v>25</v>
      </c>
      <c r="I159" s="186"/>
      <c r="J159" s="187">
        <f t="shared" si="0"/>
        <v>0</v>
      </c>
      <c r="K159" s="188"/>
      <c r="L159" s="189"/>
      <c r="M159" s="190" t="s">
        <v>1</v>
      </c>
      <c r="N159" s="191" t="s">
        <v>39</v>
      </c>
      <c r="O159" s="58"/>
      <c r="P159" s="160">
        <f t="shared" si="1"/>
        <v>0</v>
      </c>
      <c r="Q159" s="160">
        <v>0</v>
      </c>
      <c r="R159" s="160">
        <f t="shared" si="2"/>
        <v>0</v>
      </c>
      <c r="S159" s="160">
        <v>0</v>
      </c>
      <c r="T159" s="161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239</v>
      </c>
      <c r="AT159" s="162" t="s">
        <v>273</v>
      </c>
      <c r="AU159" s="162" t="s">
        <v>80</v>
      </c>
      <c r="AY159" s="17" t="s">
        <v>202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7" t="s">
        <v>84</v>
      </c>
      <c r="BK159" s="163">
        <f t="shared" si="9"/>
        <v>0</v>
      </c>
      <c r="BL159" s="17" t="s">
        <v>208</v>
      </c>
      <c r="BM159" s="162" t="s">
        <v>472</v>
      </c>
    </row>
    <row r="160" spans="1:65" s="2" customFormat="1" ht="24.2" customHeight="1">
      <c r="A160" s="32"/>
      <c r="B160" s="149"/>
      <c r="C160" s="181" t="s">
        <v>73</v>
      </c>
      <c r="D160" s="181" t="s">
        <v>273</v>
      </c>
      <c r="E160" s="182" t="s">
        <v>1186</v>
      </c>
      <c r="F160" s="183" t="s">
        <v>1187</v>
      </c>
      <c r="G160" s="184" t="s">
        <v>1</v>
      </c>
      <c r="H160" s="185">
        <v>15</v>
      </c>
      <c r="I160" s="186"/>
      <c r="J160" s="187">
        <f t="shared" si="0"/>
        <v>0</v>
      </c>
      <c r="K160" s="188"/>
      <c r="L160" s="189"/>
      <c r="M160" s="190" t="s">
        <v>1</v>
      </c>
      <c r="N160" s="191" t="s">
        <v>39</v>
      </c>
      <c r="O160" s="58"/>
      <c r="P160" s="160">
        <f t="shared" si="1"/>
        <v>0</v>
      </c>
      <c r="Q160" s="160">
        <v>0</v>
      </c>
      <c r="R160" s="160">
        <f t="shared" si="2"/>
        <v>0</v>
      </c>
      <c r="S160" s="160">
        <v>0</v>
      </c>
      <c r="T160" s="161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239</v>
      </c>
      <c r="AT160" s="162" t="s">
        <v>273</v>
      </c>
      <c r="AU160" s="162" t="s">
        <v>80</v>
      </c>
      <c r="AY160" s="17" t="s">
        <v>202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7" t="s">
        <v>84</v>
      </c>
      <c r="BK160" s="163">
        <f t="shared" si="9"/>
        <v>0</v>
      </c>
      <c r="BL160" s="17" t="s">
        <v>208</v>
      </c>
      <c r="BM160" s="162" t="s">
        <v>476</v>
      </c>
    </row>
    <row r="161" spans="1:65" s="2" customFormat="1" ht="14.45" customHeight="1">
      <c r="A161" s="32"/>
      <c r="B161" s="149"/>
      <c r="C161" s="181" t="s">
        <v>73</v>
      </c>
      <c r="D161" s="181" t="s">
        <v>273</v>
      </c>
      <c r="E161" s="182" t="s">
        <v>1377</v>
      </c>
      <c r="F161" s="183" t="s">
        <v>1378</v>
      </c>
      <c r="G161" s="184" t="s">
        <v>1</v>
      </c>
      <c r="H161" s="185">
        <v>20</v>
      </c>
      <c r="I161" s="186"/>
      <c r="J161" s="187">
        <f t="shared" si="0"/>
        <v>0</v>
      </c>
      <c r="K161" s="188"/>
      <c r="L161" s="189"/>
      <c r="M161" s="190" t="s">
        <v>1</v>
      </c>
      <c r="N161" s="191" t="s">
        <v>39</v>
      </c>
      <c r="O161" s="58"/>
      <c r="P161" s="160">
        <f t="shared" si="1"/>
        <v>0</v>
      </c>
      <c r="Q161" s="160">
        <v>0</v>
      </c>
      <c r="R161" s="160">
        <f t="shared" si="2"/>
        <v>0</v>
      </c>
      <c r="S161" s="160">
        <v>0</v>
      </c>
      <c r="T161" s="161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239</v>
      </c>
      <c r="AT161" s="162" t="s">
        <v>273</v>
      </c>
      <c r="AU161" s="162" t="s">
        <v>80</v>
      </c>
      <c r="AY161" s="17" t="s">
        <v>202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7" t="s">
        <v>84</v>
      </c>
      <c r="BK161" s="163">
        <f t="shared" si="9"/>
        <v>0</v>
      </c>
      <c r="BL161" s="17" t="s">
        <v>208</v>
      </c>
      <c r="BM161" s="162" t="s">
        <v>479</v>
      </c>
    </row>
    <row r="162" spans="1:65" s="2" customFormat="1" ht="24.2" customHeight="1">
      <c r="A162" s="32"/>
      <c r="B162" s="149"/>
      <c r="C162" s="181" t="s">
        <v>73</v>
      </c>
      <c r="D162" s="181" t="s">
        <v>273</v>
      </c>
      <c r="E162" s="182" t="s">
        <v>1148</v>
      </c>
      <c r="F162" s="183" t="s">
        <v>1149</v>
      </c>
      <c r="G162" s="184" t="s">
        <v>1</v>
      </c>
      <c r="H162" s="185">
        <v>22</v>
      </c>
      <c r="I162" s="186"/>
      <c r="J162" s="187">
        <f t="shared" si="0"/>
        <v>0</v>
      </c>
      <c r="K162" s="188"/>
      <c r="L162" s="189"/>
      <c r="M162" s="190" t="s">
        <v>1</v>
      </c>
      <c r="N162" s="191" t="s">
        <v>39</v>
      </c>
      <c r="O162" s="58"/>
      <c r="P162" s="160">
        <f t="shared" si="1"/>
        <v>0</v>
      </c>
      <c r="Q162" s="160">
        <v>0</v>
      </c>
      <c r="R162" s="160">
        <f t="shared" si="2"/>
        <v>0</v>
      </c>
      <c r="S162" s="160">
        <v>0</v>
      </c>
      <c r="T162" s="161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239</v>
      </c>
      <c r="AT162" s="162" t="s">
        <v>273</v>
      </c>
      <c r="AU162" s="162" t="s">
        <v>80</v>
      </c>
      <c r="AY162" s="17" t="s">
        <v>202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7" t="s">
        <v>84</v>
      </c>
      <c r="BK162" s="163">
        <f t="shared" si="9"/>
        <v>0</v>
      </c>
      <c r="BL162" s="17" t="s">
        <v>208</v>
      </c>
      <c r="BM162" s="162" t="s">
        <v>483</v>
      </c>
    </row>
    <row r="163" spans="1:65" s="2" customFormat="1" ht="14.45" customHeight="1">
      <c r="A163" s="32"/>
      <c r="B163" s="149"/>
      <c r="C163" s="181" t="s">
        <v>73</v>
      </c>
      <c r="D163" s="181" t="s">
        <v>273</v>
      </c>
      <c r="E163" s="182" t="s">
        <v>1379</v>
      </c>
      <c r="F163" s="183" t="s">
        <v>1380</v>
      </c>
      <c r="G163" s="184" t="s">
        <v>1</v>
      </c>
      <c r="H163" s="185">
        <v>10</v>
      </c>
      <c r="I163" s="186"/>
      <c r="J163" s="187">
        <f t="shared" si="0"/>
        <v>0</v>
      </c>
      <c r="K163" s="188"/>
      <c r="L163" s="189"/>
      <c r="M163" s="190" t="s">
        <v>1</v>
      </c>
      <c r="N163" s="191" t="s">
        <v>39</v>
      </c>
      <c r="O163" s="58"/>
      <c r="P163" s="160">
        <f t="shared" si="1"/>
        <v>0</v>
      </c>
      <c r="Q163" s="160">
        <v>0</v>
      </c>
      <c r="R163" s="160">
        <f t="shared" si="2"/>
        <v>0</v>
      </c>
      <c r="S163" s="160">
        <v>0</v>
      </c>
      <c r="T163" s="161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239</v>
      </c>
      <c r="AT163" s="162" t="s">
        <v>273</v>
      </c>
      <c r="AU163" s="162" t="s">
        <v>80</v>
      </c>
      <c r="AY163" s="17" t="s">
        <v>202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7" t="s">
        <v>84</v>
      </c>
      <c r="BK163" s="163">
        <f t="shared" si="9"/>
        <v>0</v>
      </c>
      <c r="BL163" s="17" t="s">
        <v>208</v>
      </c>
      <c r="BM163" s="162" t="s">
        <v>486</v>
      </c>
    </row>
    <row r="164" spans="1:65" s="2" customFormat="1" ht="24.2" customHeight="1">
      <c r="A164" s="32"/>
      <c r="B164" s="149"/>
      <c r="C164" s="181" t="s">
        <v>73</v>
      </c>
      <c r="D164" s="181" t="s">
        <v>273</v>
      </c>
      <c r="E164" s="182" t="s">
        <v>1381</v>
      </c>
      <c r="F164" s="183" t="s">
        <v>1382</v>
      </c>
      <c r="G164" s="184" t="s">
        <v>1</v>
      </c>
      <c r="H164" s="185">
        <v>10</v>
      </c>
      <c r="I164" s="186"/>
      <c r="J164" s="187">
        <f t="shared" si="0"/>
        <v>0</v>
      </c>
      <c r="K164" s="188"/>
      <c r="L164" s="189"/>
      <c r="M164" s="190" t="s">
        <v>1</v>
      </c>
      <c r="N164" s="191" t="s">
        <v>39</v>
      </c>
      <c r="O164" s="58"/>
      <c r="P164" s="160">
        <f t="shared" si="1"/>
        <v>0</v>
      </c>
      <c r="Q164" s="160">
        <v>0</v>
      </c>
      <c r="R164" s="160">
        <f t="shared" si="2"/>
        <v>0</v>
      </c>
      <c r="S164" s="160">
        <v>0</v>
      </c>
      <c r="T164" s="161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239</v>
      </c>
      <c r="AT164" s="162" t="s">
        <v>273</v>
      </c>
      <c r="AU164" s="162" t="s">
        <v>80</v>
      </c>
      <c r="AY164" s="17" t="s">
        <v>202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7" t="s">
        <v>84</v>
      </c>
      <c r="BK164" s="163">
        <f t="shared" si="9"/>
        <v>0</v>
      </c>
      <c r="BL164" s="17" t="s">
        <v>208</v>
      </c>
      <c r="BM164" s="162" t="s">
        <v>490</v>
      </c>
    </row>
    <row r="165" spans="1:65" s="2" customFormat="1" ht="24.2" customHeight="1">
      <c r="A165" s="32"/>
      <c r="B165" s="149"/>
      <c r="C165" s="181" t="s">
        <v>73</v>
      </c>
      <c r="D165" s="181" t="s">
        <v>273</v>
      </c>
      <c r="E165" s="182" t="s">
        <v>1383</v>
      </c>
      <c r="F165" s="183" t="s">
        <v>1384</v>
      </c>
      <c r="G165" s="184" t="s">
        <v>1</v>
      </c>
      <c r="H165" s="185">
        <v>20</v>
      </c>
      <c r="I165" s="186"/>
      <c r="J165" s="187">
        <f t="shared" si="0"/>
        <v>0</v>
      </c>
      <c r="K165" s="188"/>
      <c r="L165" s="189"/>
      <c r="M165" s="190" t="s">
        <v>1</v>
      </c>
      <c r="N165" s="191" t="s">
        <v>39</v>
      </c>
      <c r="O165" s="58"/>
      <c r="P165" s="160">
        <f t="shared" si="1"/>
        <v>0</v>
      </c>
      <c r="Q165" s="160">
        <v>0</v>
      </c>
      <c r="R165" s="160">
        <f t="shared" si="2"/>
        <v>0</v>
      </c>
      <c r="S165" s="160">
        <v>0</v>
      </c>
      <c r="T165" s="161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239</v>
      </c>
      <c r="AT165" s="162" t="s">
        <v>273</v>
      </c>
      <c r="AU165" s="162" t="s">
        <v>80</v>
      </c>
      <c r="AY165" s="17" t="s">
        <v>202</v>
      </c>
      <c r="BE165" s="163">
        <f t="shared" si="4"/>
        <v>0</v>
      </c>
      <c r="BF165" s="163">
        <f t="shared" si="5"/>
        <v>0</v>
      </c>
      <c r="BG165" s="163">
        <f t="shared" si="6"/>
        <v>0</v>
      </c>
      <c r="BH165" s="163">
        <f t="shared" si="7"/>
        <v>0</v>
      </c>
      <c r="BI165" s="163">
        <f t="shared" si="8"/>
        <v>0</v>
      </c>
      <c r="BJ165" s="17" t="s">
        <v>84</v>
      </c>
      <c r="BK165" s="163">
        <f t="shared" si="9"/>
        <v>0</v>
      </c>
      <c r="BL165" s="17" t="s">
        <v>208</v>
      </c>
      <c r="BM165" s="162" t="s">
        <v>493</v>
      </c>
    </row>
    <row r="166" spans="1:65" s="2" customFormat="1" ht="14.45" customHeight="1">
      <c r="A166" s="32"/>
      <c r="B166" s="149"/>
      <c r="C166" s="181" t="s">
        <v>73</v>
      </c>
      <c r="D166" s="181" t="s">
        <v>273</v>
      </c>
      <c r="E166" s="182" t="s">
        <v>1385</v>
      </c>
      <c r="F166" s="183" t="s">
        <v>1386</v>
      </c>
      <c r="G166" s="184" t="s">
        <v>1</v>
      </c>
      <c r="H166" s="185">
        <v>20</v>
      </c>
      <c r="I166" s="186"/>
      <c r="J166" s="187">
        <f t="shared" si="0"/>
        <v>0</v>
      </c>
      <c r="K166" s="188"/>
      <c r="L166" s="189"/>
      <c r="M166" s="190" t="s">
        <v>1</v>
      </c>
      <c r="N166" s="191" t="s">
        <v>39</v>
      </c>
      <c r="O166" s="58"/>
      <c r="P166" s="160">
        <f t="shared" si="1"/>
        <v>0</v>
      </c>
      <c r="Q166" s="160">
        <v>0</v>
      </c>
      <c r="R166" s="160">
        <f t="shared" si="2"/>
        <v>0</v>
      </c>
      <c r="S166" s="160">
        <v>0</v>
      </c>
      <c r="T166" s="161">
        <f t="shared" si="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239</v>
      </c>
      <c r="AT166" s="162" t="s">
        <v>273</v>
      </c>
      <c r="AU166" s="162" t="s">
        <v>80</v>
      </c>
      <c r="AY166" s="17" t="s">
        <v>202</v>
      </c>
      <c r="BE166" s="163">
        <f t="shared" si="4"/>
        <v>0</v>
      </c>
      <c r="BF166" s="163">
        <f t="shared" si="5"/>
        <v>0</v>
      </c>
      <c r="BG166" s="163">
        <f t="shared" si="6"/>
        <v>0</v>
      </c>
      <c r="BH166" s="163">
        <f t="shared" si="7"/>
        <v>0</v>
      </c>
      <c r="BI166" s="163">
        <f t="shared" si="8"/>
        <v>0</v>
      </c>
      <c r="BJ166" s="17" t="s">
        <v>84</v>
      </c>
      <c r="BK166" s="163">
        <f t="shared" si="9"/>
        <v>0</v>
      </c>
      <c r="BL166" s="17" t="s">
        <v>208</v>
      </c>
      <c r="BM166" s="162" t="s">
        <v>497</v>
      </c>
    </row>
    <row r="167" spans="1:65" s="2" customFormat="1" ht="14.45" customHeight="1">
      <c r="A167" s="32"/>
      <c r="B167" s="149"/>
      <c r="C167" s="181" t="s">
        <v>73</v>
      </c>
      <c r="D167" s="181" t="s">
        <v>273</v>
      </c>
      <c r="E167" s="182" t="s">
        <v>1387</v>
      </c>
      <c r="F167" s="183" t="s">
        <v>1388</v>
      </c>
      <c r="G167" s="184" t="s">
        <v>1</v>
      </c>
      <c r="H167" s="185">
        <v>6</v>
      </c>
      <c r="I167" s="186"/>
      <c r="J167" s="187">
        <f t="shared" si="0"/>
        <v>0</v>
      </c>
      <c r="K167" s="188"/>
      <c r="L167" s="189"/>
      <c r="M167" s="190" t="s">
        <v>1</v>
      </c>
      <c r="N167" s="191" t="s">
        <v>39</v>
      </c>
      <c r="O167" s="58"/>
      <c r="P167" s="160">
        <f t="shared" si="1"/>
        <v>0</v>
      </c>
      <c r="Q167" s="160">
        <v>0</v>
      </c>
      <c r="R167" s="160">
        <f t="shared" si="2"/>
        <v>0</v>
      </c>
      <c r="S167" s="160">
        <v>0</v>
      </c>
      <c r="T167" s="161">
        <f t="shared" si="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239</v>
      </c>
      <c r="AT167" s="162" t="s">
        <v>273</v>
      </c>
      <c r="AU167" s="162" t="s">
        <v>80</v>
      </c>
      <c r="AY167" s="17" t="s">
        <v>202</v>
      </c>
      <c r="BE167" s="163">
        <f t="shared" si="4"/>
        <v>0</v>
      </c>
      <c r="BF167" s="163">
        <f t="shared" si="5"/>
        <v>0</v>
      </c>
      <c r="BG167" s="163">
        <f t="shared" si="6"/>
        <v>0</v>
      </c>
      <c r="BH167" s="163">
        <f t="shared" si="7"/>
        <v>0</v>
      </c>
      <c r="BI167" s="163">
        <f t="shared" si="8"/>
        <v>0</v>
      </c>
      <c r="BJ167" s="17" t="s">
        <v>84</v>
      </c>
      <c r="BK167" s="163">
        <f t="shared" si="9"/>
        <v>0</v>
      </c>
      <c r="BL167" s="17" t="s">
        <v>208</v>
      </c>
      <c r="BM167" s="162" t="s">
        <v>499</v>
      </c>
    </row>
    <row r="168" spans="1:65" s="2" customFormat="1" ht="24.2" customHeight="1">
      <c r="A168" s="32"/>
      <c r="B168" s="149"/>
      <c r="C168" s="181" t="s">
        <v>73</v>
      </c>
      <c r="D168" s="181" t="s">
        <v>273</v>
      </c>
      <c r="E168" s="182" t="s">
        <v>1142</v>
      </c>
      <c r="F168" s="183" t="s">
        <v>1143</v>
      </c>
      <c r="G168" s="184" t="s">
        <v>1</v>
      </c>
      <c r="H168" s="185">
        <v>21</v>
      </c>
      <c r="I168" s="186"/>
      <c r="J168" s="187">
        <f t="shared" si="0"/>
        <v>0</v>
      </c>
      <c r="K168" s="188"/>
      <c r="L168" s="189"/>
      <c r="M168" s="190" t="s">
        <v>1</v>
      </c>
      <c r="N168" s="191" t="s">
        <v>39</v>
      </c>
      <c r="O168" s="58"/>
      <c r="P168" s="160">
        <f t="shared" si="1"/>
        <v>0</v>
      </c>
      <c r="Q168" s="160">
        <v>0</v>
      </c>
      <c r="R168" s="160">
        <f t="shared" si="2"/>
        <v>0</v>
      </c>
      <c r="S168" s="160">
        <v>0</v>
      </c>
      <c r="T168" s="161">
        <f t="shared" si="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239</v>
      </c>
      <c r="AT168" s="162" t="s">
        <v>273</v>
      </c>
      <c r="AU168" s="162" t="s">
        <v>80</v>
      </c>
      <c r="AY168" s="17" t="s">
        <v>202</v>
      </c>
      <c r="BE168" s="163">
        <f t="shared" si="4"/>
        <v>0</v>
      </c>
      <c r="BF168" s="163">
        <f t="shared" si="5"/>
        <v>0</v>
      </c>
      <c r="BG168" s="163">
        <f t="shared" si="6"/>
        <v>0</v>
      </c>
      <c r="BH168" s="163">
        <f t="shared" si="7"/>
        <v>0</v>
      </c>
      <c r="BI168" s="163">
        <f t="shared" si="8"/>
        <v>0</v>
      </c>
      <c r="BJ168" s="17" t="s">
        <v>84</v>
      </c>
      <c r="BK168" s="163">
        <f t="shared" si="9"/>
        <v>0</v>
      </c>
      <c r="BL168" s="17" t="s">
        <v>208</v>
      </c>
      <c r="BM168" s="162" t="s">
        <v>506</v>
      </c>
    </row>
    <row r="169" spans="1:65" s="2" customFormat="1" ht="24.2" customHeight="1">
      <c r="A169" s="32"/>
      <c r="B169" s="149"/>
      <c r="C169" s="181" t="s">
        <v>73</v>
      </c>
      <c r="D169" s="181" t="s">
        <v>273</v>
      </c>
      <c r="E169" s="182" t="s">
        <v>1389</v>
      </c>
      <c r="F169" s="183" t="s">
        <v>1390</v>
      </c>
      <c r="G169" s="184" t="s">
        <v>1</v>
      </c>
      <c r="H169" s="185">
        <v>20</v>
      </c>
      <c r="I169" s="186"/>
      <c r="J169" s="187">
        <f t="shared" si="0"/>
        <v>0</v>
      </c>
      <c r="K169" s="188"/>
      <c r="L169" s="189"/>
      <c r="M169" s="190" t="s">
        <v>1</v>
      </c>
      <c r="N169" s="191" t="s">
        <v>39</v>
      </c>
      <c r="O169" s="58"/>
      <c r="P169" s="160">
        <f t="shared" si="1"/>
        <v>0</v>
      </c>
      <c r="Q169" s="160">
        <v>0</v>
      </c>
      <c r="R169" s="160">
        <f t="shared" si="2"/>
        <v>0</v>
      </c>
      <c r="S169" s="160">
        <v>0</v>
      </c>
      <c r="T169" s="161">
        <f t="shared" si="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239</v>
      </c>
      <c r="AT169" s="162" t="s">
        <v>273</v>
      </c>
      <c r="AU169" s="162" t="s">
        <v>80</v>
      </c>
      <c r="AY169" s="17" t="s">
        <v>202</v>
      </c>
      <c r="BE169" s="163">
        <f t="shared" si="4"/>
        <v>0</v>
      </c>
      <c r="BF169" s="163">
        <f t="shared" si="5"/>
        <v>0</v>
      </c>
      <c r="BG169" s="163">
        <f t="shared" si="6"/>
        <v>0</v>
      </c>
      <c r="BH169" s="163">
        <f t="shared" si="7"/>
        <v>0</v>
      </c>
      <c r="BI169" s="163">
        <f t="shared" si="8"/>
        <v>0</v>
      </c>
      <c r="BJ169" s="17" t="s">
        <v>84</v>
      </c>
      <c r="BK169" s="163">
        <f t="shared" si="9"/>
        <v>0</v>
      </c>
      <c r="BL169" s="17" t="s">
        <v>208</v>
      </c>
      <c r="BM169" s="162" t="s">
        <v>509</v>
      </c>
    </row>
    <row r="170" spans="1:65" s="2" customFormat="1" ht="24.2" customHeight="1">
      <c r="A170" s="32"/>
      <c r="B170" s="149"/>
      <c r="C170" s="181" t="s">
        <v>73</v>
      </c>
      <c r="D170" s="181" t="s">
        <v>273</v>
      </c>
      <c r="E170" s="182" t="s">
        <v>1391</v>
      </c>
      <c r="F170" s="183" t="s">
        <v>1392</v>
      </c>
      <c r="G170" s="184" t="s">
        <v>1</v>
      </c>
      <c r="H170" s="185">
        <v>20</v>
      </c>
      <c r="I170" s="186"/>
      <c r="J170" s="187">
        <f t="shared" si="0"/>
        <v>0</v>
      </c>
      <c r="K170" s="188"/>
      <c r="L170" s="189"/>
      <c r="M170" s="190" t="s">
        <v>1</v>
      </c>
      <c r="N170" s="191" t="s">
        <v>39</v>
      </c>
      <c r="O170" s="58"/>
      <c r="P170" s="160">
        <f t="shared" si="1"/>
        <v>0</v>
      </c>
      <c r="Q170" s="160">
        <v>0</v>
      </c>
      <c r="R170" s="160">
        <f t="shared" si="2"/>
        <v>0</v>
      </c>
      <c r="S170" s="160">
        <v>0</v>
      </c>
      <c r="T170" s="161">
        <f t="shared" si="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239</v>
      </c>
      <c r="AT170" s="162" t="s">
        <v>273</v>
      </c>
      <c r="AU170" s="162" t="s">
        <v>80</v>
      </c>
      <c r="AY170" s="17" t="s">
        <v>202</v>
      </c>
      <c r="BE170" s="163">
        <f t="shared" si="4"/>
        <v>0</v>
      </c>
      <c r="BF170" s="163">
        <f t="shared" si="5"/>
        <v>0</v>
      </c>
      <c r="BG170" s="163">
        <f t="shared" si="6"/>
        <v>0</v>
      </c>
      <c r="BH170" s="163">
        <f t="shared" si="7"/>
        <v>0</v>
      </c>
      <c r="BI170" s="163">
        <f t="shared" si="8"/>
        <v>0</v>
      </c>
      <c r="BJ170" s="17" t="s">
        <v>84</v>
      </c>
      <c r="BK170" s="163">
        <f t="shared" si="9"/>
        <v>0</v>
      </c>
      <c r="BL170" s="17" t="s">
        <v>208</v>
      </c>
      <c r="BM170" s="162" t="s">
        <v>739</v>
      </c>
    </row>
    <row r="171" spans="1:65" s="2" customFormat="1" ht="14.45" customHeight="1">
      <c r="A171" s="32"/>
      <c r="B171" s="149"/>
      <c r="C171" s="181" t="s">
        <v>73</v>
      </c>
      <c r="D171" s="181" t="s">
        <v>273</v>
      </c>
      <c r="E171" s="182" t="s">
        <v>1393</v>
      </c>
      <c r="F171" s="183" t="s">
        <v>1394</v>
      </c>
      <c r="G171" s="184" t="s">
        <v>1</v>
      </c>
      <c r="H171" s="185">
        <v>8</v>
      </c>
      <c r="I171" s="186"/>
      <c r="J171" s="187">
        <f t="shared" si="0"/>
        <v>0</v>
      </c>
      <c r="K171" s="188"/>
      <c r="L171" s="189"/>
      <c r="M171" s="190" t="s">
        <v>1</v>
      </c>
      <c r="N171" s="191" t="s">
        <v>39</v>
      </c>
      <c r="O171" s="58"/>
      <c r="P171" s="160">
        <f t="shared" si="1"/>
        <v>0</v>
      </c>
      <c r="Q171" s="160">
        <v>0</v>
      </c>
      <c r="R171" s="160">
        <f t="shared" si="2"/>
        <v>0</v>
      </c>
      <c r="S171" s="160">
        <v>0</v>
      </c>
      <c r="T171" s="161">
        <f t="shared" si="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239</v>
      </c>
      <c r="AT171" s="162" t="s">
        <v>273</v>
      </c>
      <c r="AU171" s="162" t="s">
        <v>80</v>
      </c>
      <c r="AY171" s="17" t="s">
        <v>202</v>
      </c>
      <c r="BE171" s="163">
        <f t="shared" si="4"/>
        <v>0</v>
      </c>
      <c r="BF171" s="163">
        <f t="shared" si="5"/>
        <v>0</v>
      </c>
      <c r="BG171" s="163">
        <f t="shared" si="6"/>
        <v>0</v>
      </c>
      <c r="BH171" s="163">
        <f t="shared" si="7"/>
        <v>0</v>
      </c>
      <c r="BI171" s="163">
        <f t="shared" si="8"/>
        <v>0</v>
      </c>
      <c r="BJ171" s="17" t="s">
        <v>84</v>
      </c>
      <c r="BK171" s="163">
        <f t="shared" si="9"/>
        <v>0</v>
      </c>
      <c r="BL171" s="17" t="s">
        <v>208</v>
      </c>
      <c r="BM171" s="162" t="s">
        <v>742</v>
      </c>
    </row>
    <row r="172" spans="1:65" s="2" customFormat="1" ht="14.45" customHeight="1">
      <c r="A172" s="32"/>
      <c r="B172" s="149"/>
      <c r="C172" s="181" t="s">
        <v>73</v>
      </c>
      <c r="D172" s="181" t="s">
        <v>273</v>
      </c>
      <c r="E172" s="182" t="s">
        <v>1194</v>
      </c>
      <c r="F172" s="183" t="s">
        <v>1195</v>
      </c>
      <c r="G172" s="184" t="s">
        <v>1</v>
      </c>
      <c r="H172" s="185">
        <v>26</v>
      </c>
      <c r="I172" s="186"/>
      <c r="J172" s="187">
        <f t="shared" ref="J172:J203" si="10">ROUND(I172*H172,2)</f>
        <v>0</v>
      </c>
      <c r="K172" s="188"/>
      <c r="L172" s="189"/>
      <c r="M172" s="190" t="s">
        <v>1</v>
      </c>
      <c r="N172" s="191" t="s">
        <v>39</v>
      </c>
      <c r="O172" s="58"/>
      <c r="P172" s="160">
        <f t="shared" ref="P172:P203" si="11">O172*H172</f>
        <v>0</v>
      </c>
      <c r="Q172" s="160">
        <v>0</v>
      </c>
      <c r="R172" s="160">
        <f t="shared" ref="R172:R203" si="12">Q172*H172</f>
        <v>0</v>
      </c>
      <c r="S172" s="160">
        <v>0</v>
      </c>
      <c r="T172" s="161">
        <f t="shared" ref="T172:T203" si="13"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239</v>
      </c>
      <c r="AT172" s="162" t="s">
        <v>273</v>
      </c>
      <c r="AU172" s="162" t="s">
        <v>80</v>
      </c>
      <c r="AY172" s="17" t="s">
        <v>202</v>
      </c>
      <c r="BE172" s="163">
        <f t="shared" ref="BE172:BE203" si="14">IF(N172="základná",J172,0)</f>
        <v>0</v>
      </c>
      <c r="BF172" s="163">
        <f t="shared" ref="BF172:BF203" si="15">IF(N172="znížená",J172,0)</f>
        <v>0</v>
      </c>
      <c r="BG172" s="163">
        <f t="shared" ref="BG172:BG203" si="16">IF(N172="zákl. prenesená",J172,0)</f>
        <v>0</v>
      </c>
      <c r="BH172" s="163">
        <f t="shared" ref="BH172:BH203" si="17">IF(N172="zníž. prenesená",J172,0)</f>
        <v>0</v>
      </c>
      <c r="BI172" s="163">
        <f t="shared" ref="BI172:BI203" si="18">IF(N172="nulová",J172,0)</f>
        <v>0</v>
      </c>
      <c r="BJ172" s="17" t="s">
        <v>84</v>
      </c>
      <c r="BK172" s="163">
        <f t="shared" ref="BK172:BK203" si="19">ROUND(I172*H172,2)</f>
        <v>0</v>
      </c>
      <c r="BL172" s="17" t="s">
        <v>208</v>
      </c>
      <c r="BM172" s="162" t="s">
        <v>746</v>
      </c>
    </row>
    <row r="173" spans="1:65" s="2" customFormat="1" ht="14.45" customHeight="1">
      <c r="A173" s="32"/>
      <c r="B173" s="149"/>
      <c r="C173" s="181" t="s">
        <v>73</v>
      </c>
      <c r="D173" s="181" t="s">
        <v>273</v>
      </c>
      <c r="E173" s="182" t="s">
        <v>1395</v>
      </c>
      <c r="F173" s="183" t="s">
        <v>1396</v>
      </c>
      <c r="G173" s="184" t="s">
        <v>1</v>
      </c>
      <c r="H173" s="185">
        <v>20</v>
      </c>
      <c r="I173" s="186"/>
      <c r="J173" s="187">
        <f t="shared" si="10"/>
        <v>0</v>
      </c>
      <c r="K173" s="188"/>
      <c r="L173" s="189"/>
      <c r="M173" s="190" t="s">
        <v>1</v>
      </c>
      <c r="N173" s="191" t="s">
        <v>39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239</v>
      </c>
      <c r="AT173" s="162" t="s">
        <v>273</v>
      </c>
      <c r="AU173" s="162" t="s">
        <v>80</v>
      </c>
      <c r="AY173" s="17" t="s">
        <v>202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84</v>
      </c>
      <c r="BK173" s="163">
        <f t="shared" si="19"/>
        <v>0</v>
      </c>
      <c r="BL173" s="17" t="s">
        <v>208</v>
      </c>
      <c r="BM173" s="162" t="s">
        <v>749</v>
      </c>
    </row>
    <row r="174" spans="1:65" s="2" customFormat="1" ht="14.45" customHeight="1">
      <c r="A174" s="32"/>
      <c r="B174" s="149"/>
      <c r="C174" s="181" t="s">
        <v>73</v>
      </c>
      <c r="D174" s="181" t="s">
        <v>273</v>
      </c>
      <c r="E174" s="182" t="s">
        <v>1146</v>
      </c>
      <c r="F174" s="183" t="s">
        <v>1147</v>
      </c>
      <c r="G174" s="184" t="s">
        <v>1</v>
      </c>
      <c r="H174" s="185">
        <v>72</v>
      </c>
      <c r="I174" s="186"/>
      <c r="J174" s="187">
        <f t="shared" si="10"/>
        <v>0</v>
      </c>
      <c r="K174" s="188"/>
      <c r="L174" s="189"/>
      <c r="M174" s="190" t="s">
        <v>1</v>
      </c>
      <c r="N174" s="191" t="s">
        <v>39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239</v>
      </c>
      <c r="AT174" s="162" t="s">
        <v>273</v>
      </c>
      <c r="AU174" s="162" t="s">
        <v>80</v>
      </c>
      <c r="AY174" s="17" t="s">
        <v>202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84</v>
      </c>
      <c r="BK174" s="163">
        <f t="shared" si="19"/>
        <v>0</v>
      </c>
      <c r="BL174" s="17" t="s">
        <v>208</v>
      </c>
      <c r="BM174" s="162" t="s">
        <v>753</v>
      </c>
    </row>
    <row r="175" spans="1:65" s="2" customFormat="1" ht="24.2" customHeight="1">
      <c r="A175" s="32"/>
      <c r="B175" s="149"/>
      <c r="C175" s="181" t="s">
        <v>73</v>
      </c>
      <c r="D175" s="181" t="s">
        <v>273</v>
      </c>
      <c r="E175" s="182" t="s">
        <v>1210</v>
      </c>
      <c r="F175" s="183" t="s">
        <v>1211</v>
      </c>
      <c r="G175" s="184" t="s">
        <v>1</v>
      </c>
      <c r="H175" s="185">
        <v>16</v>
      </c>
      <c r="I175" s="186"/>
      <c r="J175" s="187">
        <f t="shared" si="10"/>
        <v>0</v>
      </c>
      <c r="K175" s="188"/>
      <c r="L175" s="189"/>
      <c r="M175" s="190" t="s">
        <v>1</v>
      </c>
      <c r="N175" s="191" t="s">
        <v>39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239</v>
      </c>
      <c r="AT175" s="162" t="s">
        <v>273</v>
      </c>
      <c r="AU175" s="162" t="s">
        <v>80</v>
      </c>
      <c r="AY175" s="17" t="s">
        <v>202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84</v>
      </c>
      <c r="BK175" s="163">
        <f t="shared" si="19"/>
        <v>0</v>
      </c>
      <c r="BL175" s="17" t="s">
        <v>208</v>
      </c>
      <c r="BM175" s="162" t="s">
        <v>756</v>
      </c>
    </row>
    <row r="176" spans="1:65" s="2" customFormat="1" ht="14.45" customHeight="1">
      <c r="A176" s="32"/>
      <c r="B176" s="149"/>
      <c r="C176" s="181" t="s">
        <v>73</v>
      </c>
      <c r="D176" s="181" t="s">
        <v>273</v>
      </c>
      <c r="E176" s="182" t="s">
        <v>1397</v>
      </c>
      <c r="F176" s="183" t="s">
        <v>1398</v>
      </c>
      <c r="G176" s="184" t="s">
        <v>1</v>
      </c>
      <c r="H176" s="185">
        <v>2</v>
      </c>
      <c r="I176" s="186"/>
      <c r="J176" s="187">
        <f t="shared" si="10"/>
        <v>0</v>
      </c>
      <c r="K176" s="188"/>
      <c r="L176" s="189"/>
      <c r="M176" s="190" t="s">
        <v>1</v>
      </c>
      <c r="N176" s="191" t="s">
        <v>39</v>
      </c>
      <c r="O176" s="58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239</v>
      </c>
      <c r="AT176" s="162" t="s">
        <v>273</v>
      </c>
      <c r="AU176" s="162" t="s">
        <v>80</v>
      </c>
      <c r="AY176" s="17" t="s">
        <v>202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7" t="s">
        <v>84</v>
      </c>
      <c r="BK176" s="163">
        <f t="shared" si="19"/>
        <v>0</v>
      </c>
      <c r="BL176" s="17" t="s">
        <v>208</v>
      </c>
      <c r="BM176" s="162" t="s">
        <v>760</v>
      </c>
    </row>
    <row r="177" spans="1:65" s="2" customFormat="1" ht="24.2" customHeight="1">
      <c r="A177" s="32"/>
      <c r="B177" s="149"/>
      <c r="C177" s="181" t="s">
        <v>73</v>
      </c>
      <c r="D177" s="181" t="s">
        <v>273</v>
      </c>
      <c r="E177" s="182" t="s">
        <v>1132</v>
      </c>
      <c r="F177" s="183" t="s">
        <v>1133</v>
      </c>
      <c r="G177" s="184" t="s">
        <v>1</v>
      </c>
      <c r="H177" s="185">
        <v>47</v>
      </c>
      <c r="I177" s="186"/>
      <c r="J177" s="187">
        <f t="shared" si="10"/>
        <v>0</v>
      </c>
      <c r="K177" s="188"/>
      <c r="L177" s="189"/>
      <c r="M177" s="190" t="s">
        <v>1</v>
      </c>
      <c r="N177" s="191" t="s">
        <v>39</v>
      </c>
      <c r="O177" s="58"/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239</v>
      </c>
      <c r="AT177" s="162" t="s">
        <v>273</v>
      </c>
      <c r="AU177" s="162" t="s">
        <v>80</v>
      </c>
      <c r="AY177" s="17" t="s">
        <v>202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7" t="s">
        <v>84</v>
      </c>
      <c r="BK177" s="163">
        <f t="shared" si="19"/>
        <v>0</v>
      </c>
      <c r="BL177" s="17" t="s">
        <v>208</v>
      </c>
      <c r="BM177" s="162" t="s">
        <v>768</v>
      </c>
    </row>
    <row r="178" spans="1:65" s="2" customFormat="1" ht="14.45" customHeight="1">
      <c r="A178" s="32"/>
      <c r="B178" s="149"/>
      <c r="C178" s="181" t="s">
        <v>73</v>
      </c>
      <c r="D178" s="181" t="s">
        <v>273</v>
      </c>
      <c r="E178" s="182" t="s">
        <v>1399</v>
      </c>
      <c r="F178" s="183" t="s">
        <v>1400</v>
      </c>
      <c r="G178" s="184" t="s">
        <v>1</v>
      </c>
      <c r="H178" s="185">
        <v>10</v>
      </c>
      <c r="I178" s="186"/>
      <c r="J178" s="187">
        <f t="shared" si="10"/>
        <v>0</v>
      </c>
      <c r="K178" s="188"/>
      <c r="L178" s="189"/>
      <c r="M178" s="190" t="s">
        <v>1</v>
      </c>
      <c r="N178" s="191" t="s">
        <v>39</v>
      </c>
      <c r="O178" s="58"/>
      <c r="P178" s="160">
        <f t="shared" si="11"/>
        <v>0</v>
      </c>
      <c r="Q178" s="160">
        <v>0</v>
      </c>
      <c r="R178" s="160">
        <f t="shared" si="12"/>
        <v>0</v>
      </c>
      <c r="S178" s="160">
        <v>0</v>
      </c>
      <c r="T178" s="161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239</v>
      </c>
      <c r="AT178" s="162" t="s">
        <v>273</v>
      </c>
      <c r="AU178" s="162" t="s">
        <v>80</v>
      </c>
      <c r="AY178" s="17" t="s">
        <v>202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7" t="s">
        <v>84</v>
      </c>
      <c r="BK178" s="163">
        <f t="shared" si="19"/>
        <v>0</v>
      </c>
      <c r="BL178" s="17" t="s">
        <v>208</v>
      </c>
      <c r="BM178" s="162" t="s">
        <v>771</v>
      </c>
    </row>
    <row r="179" spans="1:65" s="2" customFormat="1" ht="14.45" customHeight="1">
      <c r="A179" s="32"/>
      <c r="B179" s="149"/>
      <c r="C179" s="181" t="s">
        <v>73</v>
      </c>
      <c r="D179" s="181" t="s">
        <v>273</v>
      </c>
      <c r="E179" s="182" t="s">
        <v>1164</v>
      </c>
      <c r="F179" s="183" t="s">
        <v>1165</v>
      </c>
      <c r="G179" s="184" t="s">
        <v>1</v>
      </c>
      <c r="H179" s="185">
        <v>18</v>
      </c>
      <c r="I179" s="186"/>
      <c r="J179" s="187">
        <f t="shared" si="10"/>
        <v>0</v>
      </c>
      <c r="K179" s="188"/>
      <c r="L179" s="189"/>
      <c r="M179" s="190" t="s">
        <v>1</v>
      </c>
      <c r="N179" s="191" t="s">
        <v>39</v>
      </c>
      <c r="O179" s="58"/>
      <c r="P179" s="160">
        <f t="shared" si="11"/>
        <v>0</v>
      </c>
      <c r="Q179" s="160">
        <v>0</v>
      </c>
      <c r="R179" s="160">
        <f t="shared" si="12"/>
        <v>0</v>
      </c>
      <c r="S179" s="160">
        <v>0</v>
      </c>
      <c r="T179" s="161">
        <f t="shared" si="1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239</v>
      </c>
      <c r="AT179" s="162" t="s">
        <v>273</v>
      </c>
      <c r="AU179" s="162" t="s">
        <v>80</v>
      </c>
      <c r="AY179" s="17" t="s">
        <v>202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7" t="s">
        <v>84</v>
      </c>
      <c r="BK179" s="163">
        <f t="shared" si="19"/>
        <v>0</v>
      </c>
      <c r="BL179" s="17" t="s">
        <v>208</v>
      </c>
      <c r="BM179" s="162" t="s">
        <v>775</v>
      </c>
    </row>
    <row r="180" spans="1:65" s="2" customFormat="1" ht="24.2" customHeight="1">
      <c r="A180" s="32"/>
      <c r="B180" s="149"/>
      <c r="C180" s="181" t="s">
        <v>73</v>
      </c>
      <c r="D180" s="181" t="s">
        <v>273</v>
      </c>
      <c r="E180" s="182" t="s">
        <v>1158</v>
      </c>
      <c r="F180" s="183" t="s">
        <v>1159</v>
      </c>
      <c r="G180" s="184" t="s">
        <v>1</v>
      </c>
      <c r="H180" s="185">
        <v>40</v>
      </c>
      <c r="I180" s="186"/>
      <c r="J180" s="187">
        <f t="shared" si="10"/>
        <v>0</v>
      </c>
      <c r="K180" s="188"/>
      <c r="L180" s="189"/>
      <c r="M180" s="190" t="s">
        <v>1</v>
      </c>
      <c r="N180" s="191" t="s">
        <v>39</v>
      </c>
      <c r="O180" s="58"/>
      <c r="P180" s="160">
        <f t="shared" si="11"/>
        <v>0</v>
      </c>
      <c r="Q180" s="160">
        <v>0</v>
      </c>
      <c r="R180" s="160">
        <f t="shared" si="12"/>
        <v>0</v>
      </c>
      <c r="S180" s="160">
        <v>0</v>
      </c>
      <c r="T180" s="161">
        <f t="shared" si="1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239</v>
      </c>
      <c r="AT180" s="162" t="s">
        <v>273</v>
      </c>
      <c r="AU180" s="162" t="s">
        <v>80</v>
      </c>
      <c r="AY180" s="17" t="s">
        <v>202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7" t="s">
        <v>84</v>
      </c>
      <c r="BK180" s="163">
        <f t="shared" si="19"/>
        <v>0</v>
      </c>
      <c r="BL180" s="17" t="s">
        <v>208</v>
      </c>
      <c r="BM180" s="162" t="s">
        <v>778</v>
      </c>
    </row>
    <row r="181" spans="1:65" s="2" customFormat="1" ht="14.45" customHeight="1">
      <c r="A181" s="32"/>
      <c r="B181" s="149"/>
      <c r="C181" s="181" t="s">
        <v>73</v>
      </c>
      <c r="D181" s="181" t="s">
        <v>273</v>
      </c>
      <c r="E181" s="182" t="s">
        <v>1401</v>
      </c>
      <c r="F181" s="183" t="s">
        <v>1402</v>
      </c>
      <c r="G181" s="184" t="s">
        <v>1</v>
      </c>
      <c r="H181" s="185">
        <v>20</v>
      </c>
      <c r="I181" s="186"/>
      <c r="J181" s="187">
        <f t="shared" si="10"/>
        <v>0</v>
      </c>
      <c r="K181" s="188"/>
      <c r="L181" s="189"/>
      <c r="M181" s="190" t="s">
        <v>1</v>
      </c>
      <c r="N181" s="191" t="s">
        <v>39</v>
      </c>
      <c r="O181" s="58"/>
      <c r="P181" s="160">
        <f t="shared" si="11"/>
        <v>0</v>
      </c>
      <c r="Q181" s="160">
        <v>0</v>
      </c>
      <c r="R181" s="160">
        <f t="shared" si="12"/>
        <v>0</v>
      </c>
      <c r="S181" s="160">
        <v>0</v>
      </c>
      <c r="T181" s="161">
        <f t="shared" si="1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239</v>
      </c>
      <c r="AT181" s="162" t="s">
        <v>273</v>
      </c>
      <c r="AU181" s="162" t="s">
        <v>80</v>
      </c>
      <c r="AY181" s="17" t="s">
        <v>202</v>
      </c>
      <c r="BE181" s="163">
        <f t="shared" si="14"/>
        <v>0</v>
      </c>
      <c r="BF181" s="163">
        <f t="shared" si="15"/>
        <v>0</v>
      </c>
      <c r="BG181" s="163">
        <f t="shared" si="16"/>
        <v>0</v>
      </c>
      <c r="BH181" s="163">
        <f t="shared" si="17"/>
        <v>0</v>
      </c>
      <c r="BI181" s="163">
        <f t="shared" si="18"/>
        <v>0</v>
      </c>
      <c r="BJ181" s="17" t="s">
        <v>84</v>
      </c>
      <c r="BK181" s="163">
        <f t="shared" si="19"/>
        <v>0</v>
      </c>
      <c r="BL181" s="17" t="s">
        <v>208</v>
      </c>
      <c r="BM181" s="162" t="s">
        <v>782</v>
      </c>
    </row>
    <row r="182" spans="1:65" s="2" customFormat="1" ht="24.2" customHeight="1">
      <c r="A182" s="32"/>
      <c r="B182" s="149"/>
      <c r="C182" s="181" t="s">
        <v>73</v>
      </c>
      <c r="D182" s="181" t="s">
        <v>273</v>
      </c>
      <c r="E182" s="182" t="s">
        <v>1160</v>
      </c>
      <c r="F182" s="183" t="s">
        <v>1161</v>
      </c>
      <c r="G182" s="184" t="s">
        <v>1</v>
      </c>
      <c r="H182" s="185">
        <v>106</v>
      </c>
      <c r="I182" s="186"/>
      <c r="J182" s="187">
        <f t="shared" si="10"/>
        <v>0</v>
      </c>
      <c r="K182" s="188"/>
      <c r="L182" s="189"/>
      <c r="M182" s="190" t="s">
        <v>1</v>
      </c>
      <c r="N182" s="191" t="s">
        <v>39</v>
      </c>
      <c r="O182" s="58"/>
      <c r="P182" s="160">
        <f t="shared" si="11"/>
        <v>0</v>
      </c>
      <c r="Q182" s="160">
        <v>0</v>
      </c>
      <c r="R182" s="160">
        <f t="shared" si="12"/>
        <v>0</v>
      </c>
      <c r="S182" s="160">
        <v>0</v>
      </c>
      <c r="T182" s="161">
        <f t="shared" si="1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239</v>
      </c>
      <c r="AT182" s="162" t="s">
        <v>273</v>
      </c>
      <c r="AU182" s="162" t="s">
        <v>80</v>
      </c>
      <c r="AY182" s="17" t="s">
        <v>202</v>
      </c>
      <c r="BE182" s="163">
        <f t="shared" si="14"/>
        <v>0</v>
      </c>
      <c r="BF182" s="163">
        <f t="shared" si="15"/>
        <v>0</v>
      </c>
      <c r="BG182" s="163">
        <f t="shared" si="16"/>
        <v>0</v>
      </c>
      <c r="BH182" s="163">
        <f t="shared" si="17"/>
        <v>0</v>
      </c>
      <c r="BI182" s="163">
        <f t="shared" si="18"/>
        <v>0</v>
      </c>
      <c r="BJ182" s="17" t="s">
        <v>84</v>
      </c>
      <c r="BK182" s="163">
        <f t="shared" si="19"/>
        <v>0</v>
      </c>
      <c r="BL182" s="17" t="s">
        <v>208</v>
      </c>
      <c r="BM182" s="162" t="s">
        <v>785</v>
      </c>
    </row>
    <row r="183" spans="1:65" s="2" customFormat="1" ht="14.45" customHeight="1">
      <c r="A183" s="32"/>
      <c r="B183" s="149"/>
      <c r="C183" s="181" t="s">
        <v>73</v>
      </c>
      <c r="D183" s="181" t="s">
        <v>273</v>
      </c>
      <c r="E183" s="182" t="s">
        <v>1144</v>
      </c>
      <c r="F183" s="183" t="s">
        <v>1145</v>
      </c>
      <c r="G183" s="184" t="s">
        <v>1</v>
      </c>
      <c r="H183" s="185">
        <v>18</v>
      </c>
      <c r="I183" s="186"/>
      <c r="J183" s="187">
        <f t="shared" si="10"/>
        <v>0</v>
      </c>
      <c r="K183" s="188"/>
      <c r="L183" s="189"/>
      <c r="M183" s="190" t="s">
        <v>1</v>
      </c>
      <c r="N183" s="191" t="s">
        <v>39</v>
      </c>
      <c r="O183" s="58"/>
      <c r="P183" s="160">
        <f t="shared" si="11"/>
        <v>0</v>
      </c>
      <c r="Q183" s="160">
        <v>0</v>
      </c>
      <c r="R183" s="160">
        <f t="shared" si="12"/>
        <v>0</v>
      </c>
      <c r="S183" s="160">
        <v>0</v>
      </c>
      <c r="T183" s="161">
        <f t="shared" si="1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239</v>
      </c>
      <c r="AT183" s="162" t="s">
        <v>273</v>
      </c>
      <c r="AU183" s="162" t="s">
        <v>80</v>
      </c>
      <c r="AY183" s="17" t="s">
        <v>202</v>
      </c>
      <c r="BE183" s="163">
        <f t="shared" si="14"/>
        <v>0</v>
      </c>
      <c r="BF183" s="163">
        <f t="shared" si="15"/>
        <v>0</v>
      </c>
      <c r="BG183" s="163">
        <f t="shared" si="16"/>
        <v>0</v>
      </c>
      <c r="BH183" s="163">
        <f t="shared" si="17"/>
        <v>0</v>
      </c>
      <c r="BI183" s="163">
        <f t="shared" si="18"/>
        <v>0</v>
      </c>
      <c r="BJ183" s="17" t="s">
        <v>84</v>
      </c>
      <c r="BK183" s="163">
        <f t="shared" si="19"/>
        <v>0</v>
      </c>
      <c r="BL183" s="17" t="s">
        <v>208</v>
      </c>
      <c r="BM183" s="162" t="s">
        <v>789</v>
      </c>
    </row>
    <row r="184" spans="1:65" s="2" customFormat="1" ht="14.45" customHeight="1">
      <c r="A184" s="32"/>
      <c r="B184" s="149"/>
      <c r="C184" s="181" t="s">
        <v>73</v>
      </c>
      <c r="D184" s="181" t="s">
        <v>273</v>
      </c>
      <c r="E184" s="182" t="s">
        <v>1403</v>
      </c>
      <c r="F184" s="183" t="s">
        <v>1404</v>
      </c>
      <c r="G184" s="184" t="s">
        <v>1</v>
      </c>
      <c r="H184" s="185">
        <v>10</v>
      </c>
      <c r="I184" s="186"/>
      <c r="J184" s="187">
        <f t="shared" si="10"/>
        <v>0</v>
      </c>
      <c r="K184" s="188"/>
      <c r="L184" s="189"/>
      <c r="M184" s="190" t="s">
        <v>1</v>
      </c>
      <c r="N184" s="191" t="s">
        <v>39</v>
      </c>
      <c r="O184" s="58"/>
      <c r="P184" s="160">
        <f t="shared" si="11"/>
        <v>0</v>
      </c>
      <c r="Q184" s="160">
        <v>0</v>
      </c>
      <c r="R184" s="160">
        <f t="shared" si="12"/>
        <v>0</v>
      </c>
      <c r="S184" s="160">
        <v>0</v>
      </c>
      <c r="T184" s="161">
        <f t="shared" si="1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239</v>
      </c>
      <c r="AT184" s="162" t="s">
        <v>273</v>
      </c>
      <c r="AU184" s="162" t="s">
        <v>80</v>
      </c>
      <c r="AY184" s="17" t="s">
        <v>202</v>
      </c>
      <c r="BE184" s="163">
        <f t="shared" si="14"/>
        <v>0</v>
      </c>
      <c r="BF184" s="163">
        <f t="shared" si="15"/>
        <v>0</v>
      </c>
      <c r="BG184" s="163">
        <f t="shared" si="16"/>
        <v>0</v>
      </c>
      <c r="BH184" s="163">
        <f t="shared" si="17"/>
        <v>0</v>
      </c>
      <c r="BI184" s="163">
        <f t="shared" si="18"/>
        <v>0</v>
      </c>
      <c r="BJ184" s="17" t="s">
        <v>84</v>
      </c>
      <c r="BK184" s="163">
        <f t="shared" si="19"/>
        <v>0</v>
      </c>
      <c r="BL184" s="17" t="s">
        <v>208</v>
      </c>
      <c r="BM184" s="162" t="s">
        <v>792</v>
      </c>
    </row>
    <row r="185" spans="1:65" s="2" customFormat="1" ht="14.45" customHeight="1">
      <c r="A185" s="32"/>
      <c r="B185" s="149"/>
      <c r="C185" s="181" t="s">
        <v>73</v>
      </c>
      <c r="D185" s="181" t="s">
        <v>273</v>
      </c>
      <c r="E185" s="182" t="s">
        <v>1176</v>
      </c>
      <c r="F185" s="183" t="s">
        <v>1177</v>
      </c>
      <c r="G185" s="184" t="s">
        <v>1</v>
      </c>
      <c r="H185" s="185">
        <v>15</v>
      </c>
      <c r="I185" s="186"/>
      <c r="J185" s="187">
        <f t="shared" si="10"/>
        <v>0</v>
      </c>
      <c r="K185" s="188"/>
      <c r="L185" s="189"/>
      <c r="M185" s="190" t="s">
        <v>1</v>
      </c>
      <c r="N185" s="191" t="s">
        <v>39</v>
      </c>
      <c r="O185" s="58"/>
      <c r="P185" s="160">
        <f t="shared" si="11"/>
        <v>0</v>
      </c>
      <c r="Q185" s="160">
        <v>0</v>
      </c>
      <c r="R185" s="160">
        <f t="shared" si="12"/>
        <v>0</v>
      </c>
      <c r="S185" s="160">
        <v>0</v>
      </c>
      <c r="T185" s="161">
        <f t="shared" si="1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239</v>
      </c>
      <c r="AT185" s="162" t="s">
        <v>273</v>
      </c>
      <c r="AU185" s="162" t="s">
        <v>80</v>
      </c>
      <c r="AY185" s="17" t="s">
        <v>202</v>
      </c>
      <c r="BE185" s="163">
        <f t="shared" si="14"/>
        <v>0</v>
      </c>
      <c r="BF185" s="163">
        <f t="shared" si="15"/>
        <v>0</v>
      </c>
      <c r="BG185" s="163">
        <f t="shared" si="16"/>
        <v>0</v>
      </c>
      <c r="BH185" s="163">
        <f t="shared" si="17"/>
        <v>0</v>
      </c>
      <c r="BI185" s="163">
        <f t="shared" si="18"/>
        <v>0</v>
      </c>
      <c r="BJ185" s="17" t="s">
        <v>84</v>
      </c>
      <c r="BK185" s="163">
        <f t="shared" si="19"/>
        <v>0</v>
      </c>
      <c r="BL185" s="17" t="s">
        <v>208</v>
      </c>
      <c r="BM185" s="162" t="s">
        <v>796</v>
      </c>
    </row>
    <row r="186" spans="1:65" s="2" customFormat="1" ht="24.2" customHeight="1">
      <c r="A186" s="32"/>
      <c r="B186" s="149"/>
      <c r="C186" s="181" t="s">
        <v>73</v>
      </c>
      <c r="D186" s="181" t="s">
        <v>273</v>
      </c>
      <c r="E186" s="182" t="s">
        <v>1180</v>
      </c>
      <c r="F186" s="183" t="s">
        <v>1181</v>
      </c>
      <c r="G186" s="184" t="s">
        <v>1</v>
      </c>
      <c r="H186" s="185">
        <v>28</v>
      </c>
      <c r="I186" s="186"/>
      <c r="J186" s="187">
        <f t="shared" si="10"/>
        <v>0</v>
      </c>
      <c r="K186" s="188"/>
      <c r="L186" s="189"/>
      <c r="M186" s="190" t="s">
        <v>1</v>
      </c>
      <c r="N186" s="191" t="s">
        <v>39</v>
      </c>
      <c r="O186" s="58"/>
      <c r="P186" s="160">
        <f t="shared" si="11"/>
        <v>0</v>
      </c>
      <c r="Q186" s="160">
        <v>0</v>
      </c>
      <c r="R186" s="160">
        <f t="shared" si="12"/>
        <v>0</v>
      </c>
      <c r="S186" s="160">
        <v>0</v>
      </c>
      <c r="T186" s="161">
        <f t="shared" si="1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239</v>
      </c>
      <c r="AT186" s="162" t="s">
        <v>273</v>
      </c>
      <c r="AU186" s="162" t="s">
        <v>80</v>
      </c>
      <c r="AY186" s="17" t="s">
        <v>202</v>
      </c>
      <c r="BE186" s="163">
        <f t="shared" si="14"/>
        <v>0</v>
      </c>
      <c r="BF186" s="163">
        <f t="shared" si="15"/>
        <v>0</v>
      </c>
      <c r="BG186" s="163">
        <f t="shared" si="16"/>
        <v>0</v>
      </c>
      <c r="BH186" s="163">
        <f t="shared" si="17"/>
        <v>0</v>
      </c>
      <c r="BI186" s="163">
        <f t="shared" si="18"/>
        <v>0</v>
      </c>
      <c r="BJ186" s="17" t="s">
        <v>84</v>
      </c>
      <c r="BK186" s="163">
        <f t="shared" si="19"/>
        <v>0</v>
      </c>
      <c r="BL186" s="17" t="s">
        <v>208</v>
      </c>
      <c r="BM186" s="162" t="s">
        <v>799</v>
      </c>
    </row>
    <row r="187" spans="1:65" s="2" customFormat="1" ht="24.2" customHeight="1">
      <c r="A187" s="32"/>
      <c r="B187" s="149"/>
      <c r="C187" s="181" t="s">
        <v>73</v>
      </c>
      <c r="D187" s="181" t="s">
        <v>273</v>
      </c>
      <c r="E187" s="182" t="s">
        <v>1190</v>
      </c>
      <c r="F187" s="183" t="s">
        <v>1191</v>
      </c>
      <c r="G187" s="184" t="s">
        <v>1</v>
      </c>
      <c r="H187" s="185">
        <v>62</v>
      </c>
      <c r="I187" s="186"/>
      <c r="J187" s="187">
        <f t="shared" si="10"/>
        <v>0</v>
      </c>
      <c r="K187" s="188"/>
      <c r="L187" s="189"/>
      <c r="M187" s="190" t="s">
        <v>1</v>
      </c>
      <c r="N187" s="191" t="s">
        <v>39</v>
      </c>
      <c r="O187" s="58"/>
      <c r="P187" s="160">
        <f t="shared" si="11"/>
        <v>0</v>
      </c>
      <c r="Q187" s="160">
        <v>0</v>
      </c>
      <c r="R187" s="160">
        <f t="shared" si="12"/>
        <v>0</v>
      </c>
      <c r="S187" s="160">
        <v>0</v>
      </c>
      <c r="T187" s="161">
        <f t="shared" si="1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239</v>
      </c>
      <c r="AT187" s="162" t="s">
        <v>273</v>
      </c>
      <c r="AU187" s="162" t="s">
        <v>80</v>
      </c>
      <c r="AY187" s="17" t="s">
        <v>202</v>
      </c>
      <c r="BE187" s="163">
        <f t="shared" si="14"/>
        <v>0</v>
      </c>
      <c r="BF187" s="163">
        <f t="shared" si="15"/>
        <v>0</v>
      </c>
      <c r="BG187" s="163">
        <f t="shared" si="16"/>
        <v>0</v>
      </c>
      <c r="BH187" s="163">
        <f t="shared" si="17"/>
        <v>0</v>
      </c>
      <c r="BI187" s="163">
        <f t="shared" si="18"/>
        <v>0</v>
      </c>
      <c r="BJ187" s="17" t="s">
        <v>84</v>
      </c>
      <c r="BK187" s="163">
        <f t="shared" si="19"/>
        <v>0</v>
      </c>
      <c r="BL187" s="17" t="s">
        <v>208</v>
      </c>
      <c r="BM187" s="162" t="s">
        <v>803</v>
      </c>
    </row>
    <row r="188" spans="1:65" s="2" customFormat="1" ht="14.45" customHeight="1">
      <c r="A188" s="32"/>
      <c r="B188" s="149"/>
      <c r="C188" s="181" t="s">
        <v>73</v>
      </c>
      <c r="D188" s="181" t="s">
        <v>273</v>
      </c>
      <c r="E188" s="182" t="s">
        <v>1405</v>
      </c>
      <c r="F188" s="183" t="s">
        <v>1406</v>
      </c>
      <c r="G188" s="184" t="s">
        <v>1</v>
      </c>
      <c r="H188" s="185">
        <v>6</v>
      </c>
      <c r="I188" s="186"/>
      <c r="J188" s="187">
        <f t="shared" si="10"/>
        <v>0</v>
      </c>
      <c r="K188" s="188"/>
      <c r="L188" s="189"/>
      <c r="M188" s="190" t="s">
        <v>1</v>
      </c>
      <c r="N188" s="191" t="s">
        <v>39</v>
      </c>
      <c r="O188" s="58"/>
      <c r="P188" s="160">
        <f t="shared" si="11"/>
        <v>0</v>
      </c>
      <c r="Q188" s="160">
        <v>0</v>
      </c>
      <c r="R188" s="160">
        <f t="shared" si="12"/>
        <v>0</v>
      </c>
      <c r="S188" s="160">
        <v>0</v>
      </c>
      <c r="T188" s="161">
        <f t="shared" si="1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239</v>
      </c>
      <c r="AT188" s="162" t="s">
        <v>273</v>
      </c>
      <c r="AU188" s="162" t="s">
        <v>80</v>
      </c>
      <c r="AY188" s="17" t="s">
        <v>202</v>
      </c>
      <c r="BE188" s="163">
        <f t="shared" si="14"/>
        <v>0</v>
      </c>
      <c r="BF188" s="163">
        <f t="shared" si="15"/>
        <v>0</v>
      </c>
      <c r="BG188" s="163">
        <f t="shared" si="16"/>
        <v>0</v>
      </c>
      <c r="BH188" s="163">
        <f t="shared" si="17"/>
        <v>0</v>
      </c>
      <c r="BI188" s="163">
        <f t="shared" si="18"/>
        <v>0</v>
      </c>
      <c r="BJ188" s="17" t="s">
        <v>84</v>
      </c>
      <c r="BK188" s="163">
        <f t="shared" si="19"/>
        <v>0</v>
      </c>
      <c r="BL188" s="17" t="s">
        <v>208</v>
      </c>
      <c r="BM188" s="162" t="s">
        <v>807</v>
      </c>
    </row>
    <row r="189" spans="1:65" s="2" customFormat="1" ht="14.45" customHeight="1">
      <c r="A189" s="32"/>
      <c r="B189" s="149"/>
      <c r="C189" s="181" t="s">
        <v>73</v>
      </c>
      <c r="D189" s="181" t="s">
        <v>273</v>
      </c>
      <c r="E189" s="182" t="s">
        <v>1407</v>
      </c>
      <c r="F189" s="183" t="s">
        <v>1408</v>
      </c>
      <c r="G189" s="184" t="s">
        <v>1</v>
      </c>
      <c r="H189" s="185">
        <v>10</v>
      </c>
      <c r="I189" s="186"/>
      <c r="J189" s="187">
        <f t="shared" si="10"/>
        <v>0</v>
      </c>
      <c r="K189" s="188"/>
      <c r="L189" s="189"/>
      <c r="M189" s="190" t="s">
        <v>1</v>
      </c>
      <c r="N189" s="191" t="s">
        <v>39</v>
      </c>
      <c r="O189" s="58"/>
      <c r="P189" s="160">
        <f t="shared" si="11"/>
        <v>0</v>
      </c>
      <c r="Q189" s="160">
        <v>0</v>
      </c>
      <c r="R189" s="160">
        <f t="shared" si="12"/>
        <v>0</v>
      </c>
      <c r="S189" s="160">
        <v>0</v>
      </c>
      <c r="T189" s="161">
        <f t="shared" si="1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239</v>
      </c>
      <c r="AT189" s="162" t="s">
        <v>273</v>
      </c>
      <c r="AU189" s="162" t="s">
        <v>80</v>
      </c>
      <c r="AY189" s="17" t="s">
        <v>202</v>
      </c>
      <c r="BE189" s="163">
        <f t="shared" si="14"/>
        <v>0</v>
      </c>
      <c r="BF189" s="163">
        <f t="shared" si="15"/>
        <v>0</v>
      </c>
      <c r="BG189" s="163">
        <f t="shared" si="16"/>
        <v>0</v>
      </c>
      <c r="BH189" s="163">
        <f t="shared" si="17"/>
        <v>0</v>
      </c>
      <c r="BI189" s="163">
        <f t="shared" si="18"/>
        <v>0</v>
      </c>
      <c r="BJ189" s="17" t="s">
        <v>84</v>
      </c>
      <c r="BK189" s="163">
        <f t="shared" si="19"/>
        <v>0</v>
      </c>
      <c r="BL189" s="17" t="s">
        <v>208</v>
      </c>
      <c r="BM189" s="162" t="s">
        <v>811</v>
      </c>
    </row>
    <row r="190" spans="1:65" s="2" customFormat="1" ht="14.45" customHeight="1">
      <c r="A190" s="32"/>
      <c r="B190" s="149"/>
      <c r="C190" s="181" t="s">
        <v>73</v>
      </c>
      <c r="D190" s="181" t="s">
        <v>273</v>
      </c>
      <c r="E190" s="182" t="s">
        <v>1409</v>
      </c>
      <c r="F190" s="183" t="s">
        <v>1410</v>
      </c>
      <c r="G190" s="184" t="s">
        <v>1</v>
      </c>
      <c r="H190" s="185">
        <v>20</v>
      </c>
      <c r="I190" s="186"/>
      <c r="J190" s="187">
        <f t="shared" si="10"/>
        <v>0</v>
      </c>
      <c r="K190" s="188"/>
      <c r="L190" s="189"/>
      <c r="M190" s="190" t="s">
        <v>1</v>
      </c>
      <c r="N190" s="191" t="s">
        <v>39</v>
      </c>
      <c r="O190" s="58"/>
      <c r="P190" s="160">
        <f t="shared" si="11"/>
        <v>0</v>
      </c>
      <c r="Q190" s="160">
        <v>0</v>
      </c>
      <c r="R190" s="160">
        <f t="shared" si="12"/>
        <v>0</v>
      </c>
      <c r="S190" s="160">
        <v>0</v>
      </c>
      <c r="T190" s="161">
        <f t="shared" si="1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239</v>
      </c>
      <c r="AT190" s="162" t="s">
        <v>273</v>
      </c>
      <c r="AU190" s="162" t="s">
        <v>80</v>
      </c>
      <c r="AY190" s="17" t="s">
        <v>202</v>
      </c>
      <c r="BE190" s="163">
        <f t="shared" si="14"/>
        <v>0</v>
      </c>
      <c r="BF190" s="163">
        <f t="shared" si="15"/>
        <v>0</v>
      </c>
      <c r="BG190" s="163">
        <f t="shared" si="16"/>
        <v>0</v>
      </c>
      <c r="BH190" s="163">
        <f t="shared" si="17"/>
        <v>0</v>
      </c>
      <c r="BI190" s="163">
        <f t="shared" si="18"/>
        <v>0</v>
      </c>
      <c r="BJ190" s="17" t="s">
        <v>84</v>
      </c>
      <c r="BK190" s="163">
        <f t="shared" si="19"/>
        <v>0</v>
      </c>
      <c r="BL190" s="17" t="s">
        <v>208</v>
      </c>
      <c r="BM190" s="162" t="s">
        <v>814</v>
      </c>
    </row>
    <row r="191" spans="1:65" s="2" customFormat="1" ht="24.2" customHeight="1">
      <c r="A191" s="32"/>
      <c r="B191" s="149"/>
      <c r="C191" s="181" t="s">
        <v>73</v>
      </c>
      <c r="D191" s="181" t="s">
        <v>273</v>
      </c>
      <c r="E191" s="182" t="s">
        <v>1411</v>
      </c>
      <c r="F191" s="183" t="s">
        <v>1412</v>
      </c>
      <c r="G191" s="184" t="s">
        <v>1</v>
      </c>
      <c r="H191" s="185">
        <v>20</v>
      </c>
      <c r="I191" s="186"/>
      <c r="J191" s="187">
        <f t="shared" si="10"/>
        <v>0</v>
      </c>
      <c r="K191" s="188"/>
      <c r="L191" s="189"/>
      <c r="M191" s="190" t="s">
        <v>1</v>
      </c>
      <c r="N191" s="191" t="s">
        <v>39</v>
      </c>
      <c r="O191" s="58"/>
      <c r="P191" s="160">
        <f t="shared" si="11"/>
        <v>0</v>
      </c>
      <c r="Q191" s="160">
        <v>0</v>
      </c>
      <c r="R191" s="160">
        <f t="shared" si="12"/>
        <v>0</v>
      </c>
      <c r="S191" s="160">
        <v>0</v>
      </c>
      <c r="T191" s="161">
        <f t="shared" si="1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239</v>
      </c>
      <c r="AT191" s="162" t="s">
        <v>273</v>
      </c>
      <c r="AU191" s="162" t="s">
        <v>80</v>
      </c>
      <c r="AY191" s="17" t="s">
        <v>202</v>
      </c>
      <c r="BE191" s="163">
        <f t="shared" si="14"/>
        <v>0</v>
      </c>
      <c r="BF191" s="163">
        <f t="shared" si="15"/>
        <v>0</v>
      </c>
      <c r="BG191" s="163">
        <f t="shared" si="16"/>
        <v>0</v>
      </c>
      <c r="BH191" s="163">
        <f t="shared" si="17"/>
        <v>0</v>
      </c>
      <c r="BI191" s="163">
        <f t="shared" si="18"/>
        <v>0</v>
      </c>
      <c r="BJ191" s="17" t="s">
        <v>84</v>
      </c>
      <c r="BK191" s="163">
        <f t="shared" si="19"/>
        <v>0</v>
      </c>
      <c r="BL191" s="17" t="s">
        <v>208</v>
      </c>
      <c r="BM191" s="162" t="s">
        <v>818</v>
      </c>
    </row>
    <row r="192" spans="1:65" s="2" customFormat="1" ht="14.45" customHeight="1">
      <c r="A192" s="32"/>
      <c r="B192" s="149"/>
      <c r="C192" s="181" t="s">
        <v>73</v>
      </c>
      <c r="D192" s="181" t="s">
        <v>273</v>
      </c>
      <c r="E192" s="182" t="s">
        <v>1184</v>
      </c>
      <c r="F192" s="183" t="s">
        <v>1185</v>
      </c>
      <c r="G192" s="184" t="s">
        <v>1</v>
      </c>
      <c r="H192" s="185">
        <v>16</v>
      </c>
      <c r="I192" s="186"/>
      <c r="J192" s="187">
        <f t="shared" si="10"/>
        <v>0</v>
      </c>
      <c r="K192" s="188"/>
      <c r="L192" s="189"/>
      <c r="M192" s="190" t="s">
        <v>1</v>
      </c>
      <c r="N192" s="191" t="s">
        <v>39</v>
      </c>
      <c r="O192" s="58"/>
      <c r="P192" s="160">
        <f t="shared" si="11"/>
        <v>0</v>
      </c>
      <c r="Q192" s="160">
        <v>0</v>
      </c>
      <c r="R192" s="160">
        <f t="shared" si="12"/>
        <v>0</v>
      </c>
      <c r="S192" s="160">
        <v>0</v>
      </c>
      <c r="T192" s="161">
        <f t="shared" si="1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239</v>
      </c>
      <c r="AT192" s="162" t="s">
        <v>273</v>
      </c>
      <c r="AU192" s="162" t="s">
        <v>80</v>
      </c>
      <c r="AY192" s="17" t="s">
        <v>202</v>
      </c>
      <c r="BE192" s="163">
        <f t="shared" si="14"/>
        <v>0</v>
      </c>
      <c r="BF192" s="163">
        <f t="shared" si="15"/>
        <v>0</v>
      </c>
      <c r="BG192" s="163">
        <f t="shared" si="16"/>
        <v>0</v>
      </c>
      <c r="BH192" s="163">
        <f t="shared" si="17"/>
        <v>0</v>
      </c>
      <c r="BI192" s="163">
        <f t="shared" si="18"/>
        <v>0</v>
      </c>
      <c r="BJ192" s="17" t="s">
        <v>84</v>
      </c>
      <c r="BK192" s="163">
        <f t="shared" si="19"/>
        <v>0</v>
      </c>
      <c r="BL192" s="17" t="s">
        <v>208</v>
      </c>
      <c r="BM192" s="162" t="s">
        <v>821</v>
      </c>
    </row>
    <row r="193" spans="1:65" s="2" customFormat="1" ht="14.45" customHeight="1">
      <c r="A193" s="32"/>
      <c r="B193" s="149"/>
      <c r="C193" s="181" t="s">
        <v>73</v>
      </c>
      <c r="D193" s="181" t="s">
        <v>273</v>
      </c>
      <c r="E193" s="182" t="s">
        <v>1413</v>
      </c>
      <c r="F193" s="183" t="s">
        <v>1414</v>
      </c>
      <c r="G193" s="184" t="s">
        <v>1</v>
      </c>
      <c r="H193" s="185">
        <v>10</v>
      </c>
      <c r="I193" s="186"/>
      <c r="J193" s="187">
        <f t="shared" si="10"/>
        <v>0</v>
      </c>
      <c r="K193" s="188"/>
      <c r="L193" s="189"/>
      <c r="M193" s="190" t="s">
        <v>1</v>
      </c>
      <c r="N193" s="191" t="s">
        <v>39</v>
      </c>
      <c r="O193" s="58"/>
      <c r="P193" s="160">
        <f t="shared" si="11"/>
        <v>0</v>
      </c>
      <c r="Q193" s="160">
        <v>0</v>
      </c>
      <c r="R193" s="160">
        <f t="shared" si="12"/>
        <v>0</v>
      </c>
      <c r="S193" s="160">
        <v>0</v>
      </c>
      <c r="T193" s="161">
        <f t="shared" si="1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239</v>
      </c>
      <c r="AT193" s="162" t="s">
        <v>273</v>
      </c>
      <c r="AU193" s="162" t="s">
        <v>80</v>
      </c>
      <c r="AY193" s="17" t="s">
        <v>202</v>
      </c>
      <c r="BE193" s="163">
        <f t="shared" si="14"/>
        <v>0</v>
      </c>
      <c r="BF193" s="163">
        <f t="shared" si="15"/>
        <v>0</v>
      </c>
      <c r="BG193" s="163">
        <f t="shared" si="16"/>
        <v>0</v>
      </c>
      <c r="BH193" s="163">
        <f t="shared" si="17"/>
        <v>0</v>
      </c>
      <c r="BI193" s="163">
        <f t="shared" si="18"/>
        <v>0</v>
      </c>
      <c r="BJ193" s="17" t="s">
        <v>84</v>
      </c>
      <c r="BK193" s="163">
        <f t="shared" si="19"/>
        <v>0</v>
      </c>
      <c r="BL193" s="17" t="s">
        <v>208</v>
      </c>
      <c r="BM193" s="162" t="s">
        <v>547</v>
      </c>
    </row>
    <row r="194" spans="1:65" s="2" customFormat="1" ht="14.45" customHeight="1">
      <c r="A194" s="32"/>
      <c r="B194" s="149"/>
      <c r="C194" s="181" t="s">
        <v>73</v>
      </c>
      <c r="D194" s="181" t="s">
        <v>273</v>
      </c>
      <c r="E194" s="182" t="s">
        <v>1196</v>
      </c>
      <c r="F194" s="183" t="s">
        <v>1197</v>
      </c>
      <c r="G194" s="184" t="s">
        <v>1</v>
      </c>
      <c r="H194" s="185">
        <v>26</v>
      </c>
      <c r="I194" s="186"/>
      <c r="J194" s="187">
        <f t="shared" si="10"/>
        <v>0</v>
      </c>
      <c r="K194" s="188"/>
      <c r="L194" s="189"/>
      <c r="M194" s="190" t="s">
        <v>1</v>
      </c>
      <c r="N194" s="191" t="s">
        <v>39</v>
      </c>
      <c r="O194" s="58"/>
      <c r="P194" s="160">
        <f t="shared" si="11"/>
        <v>0</v>
      </c>
      <c r="Q194" s="160">
        <v>0</v>
      </c>
      <c r="R194" s="160">
        <f t="shared" si="12"/>
        <v>0</v>
      </c>
      <c r="S194" s="160">
        <v>0</v>
      </c>
      <c r="T194" s="161">
        <f t="shared" si="1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239</v>
      </c>
      <c r="AT194" s="162" t="s">
        <v>273</v>
      </c>
      <c r="AU194" s="162" t="s">
        <v>80</v>
      </c>
      <c r="AY194" s="17" t="s">
        <v>202</v>
      </c>
      <c r="BE194" s="163">
        <f t="shared" si="14"/>
        <v>0</v>
      </c>
      <c r="BF194" s="163">
        <f t="shared" si="15"/>
        <v>0</v>
      </c>
      <c r="BG194" s="163">
        <f t="shared" si="16"/>
        <v>0</v>
      </c>
      <c r="BH194" s="163">
        <f t="shared" si="17"/>
        <v>0</v>
      </c>
      <c r="BI194" s="163">
        <f t="shared" si="18"/>
        <v>0</v>
      </c>
      <c r="BJ194" s="17" t="s">
        <v>84</v>
      </c>
      <c r="BK194" s="163">
        <f t="shared" si="19"/>
        <v>0</v>
      </c>
      <c r="BL194" s="17" t="s">
        <v>208</v>
      </c>
      <c r="BM194" s="162" t="s">
        <v>827</v>
      </c>
    </row>
    <row r="195" spans="1:65" s="2" customFormat="1" ht="14.45" customHeight="1">
      <c r="A195" s="32"/>
      <c r="B195" s="149"/>
      <c r="C195" s="181" t="s">
        <v>73</v>
      </c>
      <c r="D195" s="181" t="s">
        <v>273</v>
      </c>
      <c r="E195" s="182" t="s">
        <v>1415</v>
      </c>
      <c r="F195" s="183" t="s">
        <v>1416</v>
      </c>
      <c r="G195" s="184" t="s">
        <v>1</v>
      </c>
      <c r="H195" s="185">
        <v>10</v>
      </c>
      <c r="I195" s="186"/>
      <c r="J195" s="187">
        <f t="shared" si="10"/>
        <v>0</v>
      </c>
      <c r="K195" s="188"/>
      <c r="L195" s="189"/>
      <c r="M195" s="190" t="s">
        <v>1</v>
      </c>
      <c r="N195" s="191" t="s">
        <v>39</v>
      </c>
      <c r="O195" s="58"/>
      <c r="P195" s="160">
        <f t="shared" si="11"/>
        <v>0</v>
      </c>
      <c r="Q195" s="160">
        <v>0</v>
      </c>
      <c r="R195" s="160">
        <f t="shared" si="12"/>
        <v>0</v>
      </c>
      <c r="S195" s="160">
        <v>0</v>
      </c>
      <c r="T195" s="161">
        <f t="shared" si="1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239</v>
      </c>
      <c r="AT195" s="162" t="s">
        <v>273</v>
      </c>
      <c r="AU195" s="162" t="s">
        <v>80</v>
      </c>
      <c r="AY195" s="17" t="s">
        <v>202</v>
      </c>
      <c r="BE195" s="163">
        <f t="shared" si="14"/>
        <v>0</v>
      </c>
      <c r="BF195" s="163">
        <f t="shared" si="15"/>
        <v>0</v>
      </c>
      <c r="BG195" s="163">
        <f t="shared" si="16"/>
        <v>0</v>
      </c>
      <c r="BH195" s="163">
        <f t="shared" si="17"/>
        <v>0</v>
      </c>
      <c r="BI195" s="163">
        <f t="shared" si="18"/>
        <v>0</v>
      </c>
      <c r="BJ195" s="17" t="s">
        <v>84</v>
      </c>
      <c r="BK195" s="163">
        <f t="shared" si="19"/>
        <v>0</v>
      </c>
      <c r="BL195" s="17" t="s">
        <v>208</v>
      </c>
      <c r="BM195" s="162" t="s">
        <v>833</v>
      </c>
    </row>
    <row r="196" spans="1:65" s="2" customFormat="1" ht="24.2" customHeight="1">
      <c r="A196" s="32"/>
      <c r="B196" s="149"/>
      <c r="C196" s="181" t="s">
        <v>73</v>
      </c>
      <c r="D196" s="181" t="s">
        <v>273</v>
      </c>
      <c r="E196" s="182" t="s">
        <v>1212</v>
      </c>
      <c r="F196" s="183" t="s">
        <v>1213</v>
      </c>
      <c r="G196" s="184" t="s">
        <v>1</v>
      </c>
      <c r="H196" s="185">
        <v>22</v>
      </c>
      <c r="I196" s="186"/>
      <c r="J196" s="187">
        <f t="shared" si="10"/>
        <v>0</v>
      </c>
      <c r="K196" s="188"/>
      <c r="L196" s="189"/>
      <c r="M196" s="190" t="s">
        <v>1</v>
      </c>
      <c r="N196" s="191" t="s">
        <v>39</v>
      </c>
      <c r="O196" s="58"/>
      <c r="P196" s="160">
        <f t="shared" si="11"/>
        <v>0</v>
      </c>
      <c r="Q196" s="160">
        <v>0</v>
      </c>
      <c r="R196" s="160">
        <f t="shared" si="12"/>
        <v>0</v>
      </c>
      <c r="S196" s="160">
        <v>0</v>
      </c>
      <c r="T196" s="161">
        <f t="shared" si="1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239</v>
      </c>
      <c r="AT196" s="162" t="s">
        <v>273</v>
      </c>
      <c r="AU196" s="162" t="s">
        <v>80</v>
      </c>
      <c r="AY196" s="17" t="s">
        <v>202</v>
      </c>
      <c r="BE196" s="163">
        <f t="shared" si="14"/>
        <v>0</v>
      </c>
      <c r="BF196" s="163">
        <f t="shared" si="15"/>
        <v>0</v>
      </c>
      <c r="BG196" s="163">
        <f t="shared" si="16"/>
        <v>0</v>
      </c>
      <c r="BH196" s="163">
        <f t="shared" si="17"/>
        <v>0</v>
      </c>
      <c r="BI196" s="163">
        <f t="shared" si="18"/>
        <v>0</v>
      </c>
      <c r="BJ196" s="17" t="s">
        <v>84</v>
      </c>
      <c r="BK196" s="163">
        <f t="shared" si="19"/>
        <v>0</v>
      </c>
      <c r="BL196" s="17" t="s">
        <v>208</v>
      </c>
      <c r="BM196" s="162" t="s">
        <v>835</v>
      </c>
    </row>
    <row r="197" spans="1:65" s="2" customFormat="1" ht="14.45" customHeight="1">
      <c r="A197" s="32"/>
      <c r="B197" s="149"/>
      <c r="C197" s="181" t="s">
        <v>73</v>
      </c>
      <c r="D197" s="181" t="s">
        <v>273</v>
      </c>
      <c r="E197" s="182" t="s">
        <v>1417</v>
      </c>
      <c r="F197" s="183" t="s">
        <v>1418</v>
      </c>
      <c r="G197" s="184" t="s">
        <v>1</v>
      </c>
      <c r="H197" s="185">
        <v>20</v>
      </c>
      <c r="I197" s="186"/>
      <c r="J197" s="187">
        <f t="shared" si="10"/>
        <v>0</v>
      </c>
      <c r="K197" s="188"/>
      <c r="L197" s="189"/>
      <c r="M197" s="190" t="s">
        <v>1</v>
      </c>
      <c r="N197" s="191" t="s">
        <v>39</v>
      </c>
      <c r="O197" s="58"/>
      <c r="P197" s="160">
        <f t="shared" si="11"/>
        <v>0</v>
      </c>
      <c r="Q197" s="160">
        <v>0</v>
      </c>
      <c r="R197" s="160">
        <f t="shared" si="12"/>
        <v>0</v>
      </c>
      <c r="S197" s="160">
        <v>0</v>
      </c>
      <c r="T197" s="161">
        <f t="shared" si="1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239</v>
      </c>
      <c r="AT197" s="162" t="s">
        <v>273</v>
      </c>
      <c r="AU197" s="162" t="s">
        <v>80</v>
      </c>
      <c r="AY197" s="17" t="s">
        <v>202</v>
      </c>
      <c r="BE197" s="163">
        <f t="shared" si="14"/>
        <v>0</v>
      </c>
      <c r="BF197" s="163">
        <f t="shared" si="15"/>
        <v>0</v>
      </c>
      <c r="BG197" s="163">
        <f t="shared" si="16"/>
        <v>0</v>
      </c>
      <c r="BH197" s="163">
        <f t="shared" si="17"/>
        <v>0</v>
      </c>
      <c r="BI197" s="163">
        <f t="shared" si="18"/>
        <v>0</v>
      </c>
      <c r="BJ197" s="17" t="s">
        <v>84</v>
      </c>
      <c r="BK197" s="163">
        <f t="shared" si="19"/>
        <v>0</v>
      </c>
      <c r="BL197" s="17" t="s">
        <v>208</v>
      </c>
      <c r="BM197" s="162" t="s">
        <v>838</v>
      </c>
    </row>
    <row r="198" spans="1:65" s="2" customFormat="1" ht="24.2" customHeight="1">
      <c r="A198" s="32"/>
      <c r="B198" s="149"/>
      <c r="C198" s="181" t="s">
        <v>73</v>
      </c>
      <c r="D198" s="181" t="s">
        <v>273</v>
      </c>
      <c r="E198" s="182" t="s">
        <v>1168</v>
      </c>
      <c r="F198" s="183" t="s">
        <v>1169</v>
      </c>
      <c r="G198" s="184" t="s">
        <v>1</v>
      </c>
      <c r="H198" s="185">
        <v>18</v>
      </c>
      <c r="I198" s="186"/>
      <c r="J198" s="187">
        <f t="shared" si="10"/>
        <v>0</v>
      </c>
      <c r="K198" s="188"/>
      <c r="L198" s="189"/>
      <c r="M198" s="190" t="s">
        <v>1</v>
      </c>
      <c r="N198" s="191" t="s">
        <v>39</v>
      </c>
      <c r="O198" s="58"/>
      <c r="P198" s="160">
        <f t="shared" si="11"/>
        <v>0</v>
      </c>
      <c r="Q198" s="160">
        <v>0</v>
      </c>
      <c r="R198" s="160">
        <f t="shared" si="12"/>
        <v>0</v>
      </c>
      <c r="S198" s="160">
        <v>0</v>
      </c>
      <c r="T198" s="161">
        <f t="shared" si="1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239</v>
      </c>
      <c r="AT198" s="162" t="s">
        <v>273</v>
      </c>
      <c r="AU198" s="162" t="s">
        <v>80</v>
      </c>
      <c r="AY198" s="17" t="s">
        <v>202</v>
      </c>
      <c r="BE198" s="163">
        <f t="shared" si="14"/>
        <v>0</v>
      </c>
      <c r="BF198" s="163">
        <f t="shared" si="15"/>
        <v>0</v>
      </c>
      <c r="BG198" s="163">
        <f t="shared" si="16"/>
        <v>0</v>
      </c>
      <c r="BH198" s="163">
        <f t="shared" si="17"/>
        <v>0</v>
      </c>
      <c r="BI198" s="163">
        <f t="shared" si="18"/>
        <v>0</v>
      </c>
      <c r="BJ198" s="17" t="s">
        <v>84</v>
      </c>
      <c r="BK198" s="163">
        <f t="shared" si="19"/>
        <v>0</v>
      </c>
      <c r="BL198" s="17" t="s">
        <v>208</v>
      </c>
      <c r="BM198" s="162" t="s">
        <v>841</v>
      </c>
    </row>
    <row r="199" spans="1:65" s="2" customFormat="1" ht="24.2" customHeight="1">
      <c r="A199" s="32"/>
      <c r="B199" s="149"/>
      <c r="C199" s="181" t="s">
        <v>73</v>
      </c>
      <c r="D199" s="181" t="s">
        <v>273</v>
      </c>
      <c r="E199" s="182" t="s">
        <v>1136</v>
      </c>
      <c r="F199" s="183" t="s">
        <v>1137</v>
      </c>
      <c r="G199" s="184" t="s">
        <v>1</v>
      </c>
      <c r="H199" s="185">
        <v>11</v>
      </c>
      <c r="I199" s="186"/>
      <c r="J199" s="187">
        <f t="shared" si="10"/>
        <v>0</v>
      </c>
      <c r="K199" s="188"/>
      <c r="L199" s="189"/>
      <c r="M199" s="190" t="s">
        <v>1</v>
      </c>
      <c r="N199" s="191" t="s">
        <v>39</v>
      </c>
      <c r="O199" s="58"/>
      <c r="P199" s="160">
        <f t="shared" si="11"/>
        <v>0</v>
      </c>
      <c r="Q199" s="160">
        <v>0</v>
      </c>
      <c r="R199" s="160">
        <f t="shared" si="12"/>
        <v>0</v>
      </c>
      <c r="S199" s="160">
        <v>0</v>
      </c>
      <c r="T199" s="161">
        <f t="shared" si="1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239</v>
      </c>
      <c r="AT199" s="162" t="s">
        <v>273</v>
      </c>
      <c r="AU199" s="162" t="s">
        <v>80</v>
      </c>
      <c r="AY199" s="17" t="s">
        <v>202</v>
      </c>
      <c r="BE199" s="163">
        <f t="shared" si="14"/>
        <v>0</v>
      </c>
      <c r="BF199" s="163">
        <f t="shared" si="15"/>
        <v>0</v>
      </c>
      <c r="BG199" s="163">
        <f t="shared" si="16"/>
        <v>0</v>
      </c>
      <c r="BH199" s="163">
        <f t="shared" si="17"/>
        <v>0</v>
      </c>
      <c r="BI199" s="163">
        <f t="shared" si="18"/>
        <v>0</v>
      </c>
      <c r="BJ199" s="17" t="s">
        <v>84</v>
      </c>
      <c r="BK199" s="163">
        <f t="shared" si="19"/>
        <v>0</v>
      </c>
      <c r="BL199" s="17" t="s">
        <v>208</v>
      </c>
      <c r="BM199" s="162" t="s">
        <v>843</v>
      </c>
    </row>
    <row r="200" spans="1:65" s="2" customFormat="1" ht="24.2" customHeight="1">
      <c r="A200" s="32"/>
      <c r="B200" s="149"/>
      <c r="C200" s="181" t="s">
        <v>73</v>
      </c>
      <c r="D200" s="181" t="s">
        <v>273</v>
      </c>
      <c r="E200" s="182" t="s">
        <v>1208</v>
      </c>
      <c r="F200" s="183" t="s">
        <v>1209</v>
      </c>
      <c r="G200" s="184" t="s">
        <v>1</v>
      </c>
      <c r="H200" s="185">
        <v>7</v>
      </c>
      <c r="I200" s="186"/>
      <c r="J200" s="187">
        <f t="shared" si="10"/>
        <v>0</v>
      </c>
      <c r="K200" s="188"/>
      <c r="L200" s="189"/>
      <c r="M200" s="190" t="s">
        <v>1</v>
      </c>
      <c r="N200" s="191" t="s">
        <v>39</v>
      </c>
      <c r="O200" s="58"/>
      <c r="P200" s="160">
        <f t="shared" si="11"/>
        <v>0</v>
      </c>
      <c r="Q200" s="160">
        <v>0</v>
      </c>
      <c r="R200" s="160">
        <f t="shared" si="12"/>
        <v>0</v>
      </c>
      <c r="S200" s="160">
        <v>0</v>
      </c>
      <c r="T200" s="161">
        <f t="shared" si="1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2" t="s">
        <v>239</v>
      </c>
      <c r="AT200" s="162" t="s">
        <v>273</v>
      </c>
      <c r="AU200" s="162" t="s">
        <v>80</v>
      </c>
      <c r="AY200" s="17" t="s">
        <v>202</v>
      </c>
      <c r="BE200" s="163">
        <f t="shared" si="14"/>
        <v>0</v>
      </c>
      <c r="BF200" s="163">
        <f t="shared" si="15"/>
        <v>0</v>
      </c>
      <c r="BG200" s="163">
        <f t="shared" si="16"/>
        <v>0</v>
      </c>
      <c r="BH200" s="163">
        <f t="shared" si="17"/>
        <v>0</v>
      </c>
      <c r="BI200" s="163">
        <f t="shared" si="18"/>
        <v>0</v>
      </c>
      <c r="BJ200" s="17" t="s">
        <v>84</v>
      </c>
      <c r="BK200" s="163">
        <f t="shared" si="19"/>
        <v>0</v>
      </c>
      <c r="BL200" s="17" t="s">
        <v>208</v>
      </c>
      <c r="BM200" s="162" t="s">
        <v>844</v>
      </c>
    </row>
    <row r="201" spans="1:65" s="2" customFormat="1" ht="24.2" customHeight="1">
      <c r="A201" s="32"/>
      <c r="B201" s="149"/>
      <c r="C201" s="181" t="s">
        <v>73</v>
      </c>
      <c r="D201" s="181" t="s">
        <v>273</v>
      </c>
      <c r="E201" s="182" t="s">
        <v>1419</v>
      </c>
      <c r="F201" s="183" t="s">
        <v>1420</v>
      </c>
      <c r="G201" s="184" t="s">
        <v>1</v>
      </c>
      <c r="H201" s="185">
        <v>10</v>
      </c>
      <c r="I201" s="186"/>
      <c r="J201" s="187">
        <f t="shared" si="10"/>
        <v>0</v>
      </c>
      <c r="K201" s="188"/>
      <c r="L201" s="189"/>
      <c r="M201" s="190" t="s">
        <v>1</v>
      </c>
      <c r="N201" s="191" t="s">
        <v>39</v>
      </c>
      <c r="O201" s="58"/>
      <c r="P201" s="160">
        <f t="shared" si="11"/>
        <v>0</v>
      </c>
      <c r="Q201" s="160">
        <v>0</v>
      </c>
      <c r="R201" s="160">
        <f t="shared" si="12"/>
        <v>0</v>
      </c>
      <c r="S201" s="160">
        <v>0</v>
      </c>
      <c r="T201" s="161">
        <f t="shared" si="1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239</v>
      </c>
      <c r="AT201" s="162" t="s">
        <v>273</v>
      </c>
      <c r="AU201" s="162" t="s">
        <v>80</v>
      </c>
      <c r="AY201" s="17" t="s">
        <v>202</v>
      </c>
      <c r="BE201" s="163">
        <f t="shared" si="14"/>
        <v>0</v>
      </c>
      <c r="BF201" s="163">
        <f t="shared" si="15"/>
        <v>0</v>
      </c>
      <c r="BG201" s="163">
        <f t="shared" si="16"/>
        <v>0</v>
      </c>
      <c r="BH201" s="163">
        <f t="shared" si="17"/>
        <v>0</v>
      </c>
      <c r="BI201" s="163">
        <f t="shared" si="18"/>
        <v>0</v>
      </c>
      <c r="BJ201" s="17" t="s">
        <v>84</v>
      </c>
      <c r="BK201" s="163">
        <f t="shared" si="19"/>
        <v>0</v>
      </c>
      <c r="BL201" s="17" t="s">
        <v>208</v>
      </c>
      <c r="BM201" s="162" t="s">
        <v>846</v>
      </c>
    </row>
    <row r="202" spans="1:65" s="2" customFormat="1" ht="24.2" customHeight="1">
      <c r="A202" s="32"/>
      <c r="B202" s="149"/>
      <c r="C202" s="181" t="s">
        <v>73</v>
      </c>
      <c r="D202" s="181" t="s">
        <v>273</v>
      </c>
      <c r="E202" s="182" t="s">
        <v>1204</v>
      </c>
      <c r="F202" s="183" t="s">
        <v>1205</v>
      </c>
      <c r="G202" s="184" t="s">
        <v>1</v>
      </c>
      <c r="H202" s="185">
        <v>22</v>
      </c>
      <c r="I202" s="186"/>
      <c r="J202" s="187">
        <f t="shared" si="10"/>
        <v>0</v>
      </c>
      <c r="K202" s="188"/>
      <c r="L202" s="189"/>
      <c r="M202" s="190" t="s">
        <v>1</v>
      </c>
      <c r="N202" s="191" t="s">
        <v>39</v>
      </c>
      <c r="O202" s="58"/>
      <c r="P202" s="160">
        <f t="shared" si="11"/>
        <v>0</v>
      </c>
      <c r="Q202" s="160">
        <v>0</v>
      </c>
      <c r="R202" s="160">
        <f t="shared" si="12"/>
        <v>0</v>
      </c>
      <c r="S202" s="160">
        <v>0</v>
      </c>
      <c r="T202" s="161">
        <f t="shared" si="1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239</v>
      </c>
      <c r="AT202" s="162" t="s">
        <v>273</v>
      </c>
      <c r="AU202" s="162" t="s">
        <v>80</v>
      </c>
      <c r="AY202" s="17" t="s">
        <v>202</v>
      </c>
      <c r="BE202" s="163">
        <f t="shared" si="14"/>
        <v>0</v>
      </c>
      <c r="BF202" s="163">
        <f t="shared" si="15"/>
        <v>0</v>
      </c>
      <c r="BG202" s="163">
        <f t="shared" si="16"/>
        <v>0</v>
      </c>
      <c r="BH202" s="163">
        <f t="shared" si="17"/>
        <v>0</v>
      </c>
      <c r="BI202" s="163">
        <f t="shared" si="18"/>
        <v>0</v>
      </c>
      <c r="BJ202" s="17" t="s">
        <v>84</v>
      </c>
      <c r="BK202" s="163">
        <f t="shared" si="19"/>
        <v>0</v>
      </c>
      <c r="BL202" s="17" t="s">
        <v>208</v>
      </c>
      <c r="BM202" s="162" t="s">
        <v>1313</v>
      </c>
    </row>
    <row r="203" spans="1:65" s="2" customFormat="1" ht="14.45" customHeight="1">
      <c r="A203" s="32"/>
      <c r="B203" s="149"/>
      <c r="C203" s="181" t="s">
        <v>73</v>
      </c>
      <c r="D203" s="181" t="s">
        <v>273</v>
      </c>
      <c r="E203" s="182" t="s">
        <v>1154</v>
      </c>
      <c r="F203" s="183" t="s">
        <v>1155</v>
      </c>
      <c r="G203" s="184" t="s">
        <v>1</v>
      </c>
      <c r="H203" s="185">
        <v>14</v>
      </c>
      <c r="I203" s="186"/>
      <c r="J203" s="187">
        <f t="shared" si="10"/>
        <v>0</v>
      </c>
      <c r="K203" s="188"/>
      <c r="L203" s="189"/>
      <c r="M203" s="190" t="s">
        <v>1</v>
      </c>
      <c r="N203" s="191" t="s">
        <v>39</v>
      </c>
      <c r="O203" s="58"/>
      <c r="P203" s="160">
        <f t="shared" si="11"/>
        <v>0</v>
      </c>
      <c r="Q203" s="160">
        <v>0</v>
      </c>
      <c r="R203" s="160">
        <f t="shared" si="12"/>
        <v>0</v>
      </c>
      <c r="S203" s="160">
        <v>0</v>
      </c>
      <c r="T203" s="161">
        <f t="shared" si="1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239</v>
      </c>
      <c r="AT203" s="162" t="s">
        <v>273</v>
      </c>
      <c r="AU203" s="162" t="s">
        <v>80</v>
      </c>
      <c r="AY203" s="17" t="s">
        <v>202</v>
      </c>
      <c r="BE203" s="163">
        <f t="shared" si="14"/>
        <v>0</v>
      </c>
      <c r="BF203" s="163">
        <f t="shared" si="15"/>
        <v>0</v>
      </c>
      <c r="BG203" s="163">
        <f t="shared" si="16"/>
        <v>0</v>
      </c>
      <c r="BH203" s="163">
        <f t="shared" si="17"/>
        <v>0</v>
      </c>
      <c r="BI203" s="163">
        <f t="shared" si="18"/>
        <v>0</v>
      </c>
      <c r="BJ203" s="17" t="s">
        <v>84</v>
      </c>
      <c r="BK203" s="163">
        <f t="shared" si="19"/>
        <v>0</v>
      </c>
      <c r="BL203" s="17" t="s">
        <v>208</v>
      </c>
      <c r="BM203" s="162" t="s">
        <v>1315</v>
      </c>
    </row>
    <row r="204" spans="1:65" s="2" customFormat="1" ht="24.2" customHeight="1">
      <c r="A204" s="32"/>
      <c r="B204" s="149"/>
      <c r="C204" s="181" t="s">
        <v>73</v>
      </c>
      <c r="D204" s="181" t="s">
        <v>273</v>
      </c>
      <c r="E204" s="182" t="s">
        <v>1421</v>
      </c>
      <c r="F204" s="183" t="s">
        <v>1422</v>
      </c>
      <c r="G204" s="184" t="s">
        <v>1</v>
      </c>
      <c r="H204" s="185">
        <v>20</v>
      </c>
      <c r="I204" s="186"/>
      <c r="J204" s="187">
        <f t="shared" ref="J204:J235" si="20">ROUND(I204*H204,2)</f>
        <v>0</v>
      </c>
      <c r="K204" s="188"/>
      <c r="L204" s="189"/>
      <c r="M204" s="190" t="s">
        <v>1</v>
      </c>
      <c r="N204" s="191" t="s">
        <v>39</v>
      </c>
      <c r="O204" s="58"/>
      <c r="P204" s="160">
        <f t="shared" ref="P204:P235" si="21">O204*H204</f>
        <v>0</v>
      </c>
      <c r="Q204" s="160">
        <v>0</v>
      </c>
      <c r="R204" s="160">
        <f t="shared" ref="R204:R235" si="22">Q204*H204</f>
        <v>0</v>
      </c>
      <c r="S204" s="160">
        <v>0</v>
      </c>
      <c r="T204" s="161">
        <f t="shared" ref="T204:T235" si="23"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2" t="s">
        <v>239</v>
      </c>
      <c r="AT204" s="162" t="s">
        <v>273</v>
      </c>
      <c r="AU204" s="162" t="s">
        <v>80</v>
      </c>
      <c r="AY204" s="17" t="s">
        <v>202</v>
      </c>
      <c r="BE204" s="163">
        <f t="shared" ref="BE204:BE226" si="24">IF(N204="základná",J204,0)</f>
        <v>0</v>
      </c>
      <c r="BF204" s="163">
        <f t="shared" ref="BF204:BF226" si="25">IF(N204="znížená",J204,0)</f>
        <v>0</v>
      </c>
      <c r="BG204" s="163">
        <f t="shared" ref="BG204:BG226" si="26">IF(N204="zákl. prenesená",J204,0)</f>
        <v>0</v>
      </c>
      <c r="BH204" s="163">
        <f t="shared" ref="BH204:BH226" si="27">IF(N204="zníž. prenesená",J204,0)</f>
        <v>0</v>
      </c>
      <c r="BI204" s="163">
        <f t="shared" ref="BI204:BI226" si="28">IF(N204="nulová",J204,0)</f>
        <v>0</v>
      </c>
      <c r="BJ204" s="17" t="s">
        <v>84</v>
      </c>
      <c r="BK204" s="163">
        <f t="shared" ref="BK204:BK226" si="29">ROUND(I204*H204,2)</f>
        <v>0</v>
      </c>
      <c r="BL204" s="17" t="s">
        <v>208</v>
      </c>
      <c r="BM204" s="162" t="s">
        <v>1316</v>
      </c>
    </row>
    <row r="205" spans="1:65" s="2" customFormat="1" ht="24.2" customHeight="1">
      <c r="A205" s="32"/>
      <c r="B205" s="149"/>
      <c r="C205" s="181" t="s">
        <v>73</v>
      </c>
      <c r="D205" s="181" t="s">
        <v>273</v>
      </c>
      <c r="E205" s="182" t="s">
        <v>1198</v>
      </c>
      <c r="F205" s="183" t="s">
        <v>1199</v>
      </c>
      <c r="G205" s="184" t="s">
        <v>1</v>
      </c>
      <c r="H205" s="185">
        <v>12</v>
      </c>
      <c r="I205" s="186"/>
      <c r="J205" s="187">
        <f t="shared" si="20"/>
        <v>0</v>
      </c>
      <c r="K205" s="188"/>
      <c r="L205" s="189"/>
      <c r="M205" s="190" t="s">
        <v>1</v>
      </c>
      <c r="N205" s="191" t="s">
        <v>39</v>
      </c>
      <c r="O205" s="58"/>
      <c r="P205" s="160">
        <f t="shared" si="21"/>
        <v>0</v>
      </c>
      <c r="Q205" s="160">
        <v>0</v>
      </c>
      <c r="R205" s="160">
        <f t="shared" si="22"/>
        <v>0</v>
      </c>
      <c r="S205" s="160">
        <v>0</v>
      </c>
      <c r="T205" s="161">
        <f t="shared" si="2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239</v>
      </c>
      <c r="AT205" s="162" t="s">
        <v>273</v>
      </c>
      <c r="AU205" s="162" t="s">
        <v>80</v>
      </c>
      <c r="AY205" s="17" t="s">
        <v>202</v>
      </c>
      <c r="BE205" s="163">
        <f t="shared" si="24"/>
        <v>0</v>
      </c>
      <c r="BF205" s="163">
        <f t="shared" si="25"/>
        <v>0</v>
      </c>
      <c r="BG205" s="163">
        <f t="shared" si="26"/>
        <v>0</v>
      </c>
      <c r="BH205" s="163">
        <f t="shared" si="27"/>
        <v>0</v>
      </c>
      <c r="BI205" s="163">
        <f t="shared" si="28"/>
        <v>0</v>
      </c>
      <c r="BJ205" s="17" t="s">
        <v>84</v>
      </c>
      <c r="BK205" s="163">
        <f t="shared" si="29"/>
        <v>0</v>
      </c>
      <c r="BL205" s="17" t="s">
        <v>208</v>
      </c>
      <c r="BM205" s="162" t="s">
        <v>1318</v>
      </c>
    </row>
    <row r="206" spans="1:65" s="2" customFormat="1" ht="14.45" customHeight="1">
      <c r="A206" s="32"/>
      <c r="B206" s="149"/>
      <c r="C206" s="181" t="s">
        <v>73</v>
      </c>
      <c r="D206" s="181" t="s">
        <v>273</v>
      </c>
      <c r="E206" s="182" t="s">
        <v>1423</v>
      </c>
      <c r="F206" s="183" t="s">
        <v>1424</v>
      </c>
      <c r="G206" s="184" t="s">
        <v>1</v>
      </c>
      <c r="H206" s="185">
        <v>10</v>
      </c>
      <c r="I206" s="186"/>
      <c r="J206" s="187">
        <f t="shared" si="20"/>
        <v>0</v>
      </c>
      <c r="K206" s="188"/>
      <c r="L206" s="189"/>
      <c r="M206" s="190" t="s">
        <v>1</v>
      </c>
      <c r="N206" s="191" t="s">
        <v>39</v>
      </c>
      <c r="O206" s="58"/>
      <c r="P206" s="160">
        <f t="shared" si="21"/>
        <v>0</v>
      </c>
      <c r="Q206" s="160">
        <v>0</v>
      </c>
      <c r="R206" s="160">
        <f t="shared" si="22"/>
        <v>0</v>
      </c>
      <c r="S206" s="160">
        <v>0</v>
      </c>
      <c r="T206" s="161">
        <f t="shared" si="2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2" t="s">
        <v>239</v>
      </c>
      <c r="AT206" s="162" t="s">
        <v>273</v>
      </c>
      <c r="AU206" s="162" t="s">
        <v>80</v>
      </c>
      <c r="AY206" s="17" t="s">
        <v>202</v>
      </c>
      <c r="BE206" s="163">
        <f t="shared" si="24"/>
        <v>0</v>
      </c>
      <c r="BF206" s="163">
        <f t="shared" si="25"/>
        <v>0</v>
      </c>
      <c r="BG206" s="163">
        <f t="shared" si="26"/>
        <v>0</v>
      </c>
      <c r="BH206" s="163">
        <f t="shared" si="27"/>
        <v>0</v>
      </c>
      <c r="BI206" s="163">
        <f t="shared" si="28"/>
        <v>0</v>
      </c>
      <c r="BJ206" s="17" t="s">
        <v>84</v>
      </c>
      <c r="BK206" s="163">
        <f t="shared" si="29"/>
        <v>0</v>
      </c>
      <c r="BL206" s="17" t="s">
        <v>208</v>
      </c>
      <c r="BM206" s="162" t="s">
        <v>1319</v>
      </c>
    </row>
    <row r="207" spans="1:65" s="2" customFormat="1" ht="14.45" customHeight="1">
      <c r="A207" s="32"/>
      <c r="B207" s="149"/>
      <c r="C207" s="181" t="s">
        <v>73</v>
      </c>
      <c r="D207" s="181" t="s">
        <v>273</v>
      </c>
      <c r="E207" s="182" t="s">
        <v>1134</v>
      </c>
      <c r="F207" s="183" t="s">
        <v>1135</v>
      </c>
      <c r="G207" s="184" t="s">
        <v>1</v>
      </c>
      <c r="H207" s="185">
        <v>48</v>
      </c>
      <c r="I207" s="186"/>
      <c r="J207" s="187">
        <f t="shared" si="20"/>
        <v>0</v>
      </c>
      <c r="K207" s="188"/>
      <c r="L207" s="189"/>
      <c r="M207" s="190" t="s">
        <v>1</v>
      </c>
      <c r="N207" s="191" t="s">
        <v>39</v>
      </c>
      <c r="O207" s="58"/>
      <c r="P207" s="160">
        <f t="shared" si="21"/>
        <v>0</v>
      </c>
      <c r="Q207" s="160">
        <v>0</v>
      </c>
      <c r="R207" s="160">
        <f t="shared" si="22"/>
        <v>0</v>
      </c>
      <c r="S207" s="160">
        <v>0</v>
      </c>
      <c r="T207" s="161">
        <f t="shared" si="2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239</v>
      </c>
      <c r="AT207" s="162" t="s">
        <v>273</v>
      </c>
      <c r="AU207" s="162" t="s">
        <v>80</v>
      </c>
      <c r="AY207" s="17" t="s">
        <v>202</v>
      </c>
      <c r="BE207" s="163">
        <f t="shared" si="24"/>
        <v>0</v>
      </c>
      <c r="BF207" s="163">
        <f t="shared" si="25"/>
        <v>0</v>
      </c>
      <c r="BG207" s="163">
        <f t="shared" si="26"/>
        <v>0</v>
      </c>
      <c r="BH207" s="163">
        <f t="shared" si="27"/>
        <v>0</v>
      </c>
      <c r="BI207" s="163">
        <f t="shared" si="28"/>
        <v>0</v>
      </c>
      <c r="BJ207" s="17" t="s">
        <v>84</v>
      </c>
      <c r="BK207" s="163">
        <f t="shared" si="29"/>
        <v>0</v>
      </c>
      <c r="BL207" s="17" t="s">
        <v>208</v>
      </c>
      <c r="BM207" s="162" t="s">
        <v>1321</v>
      </c>
    </row>
    <row r="208" spans="1:65" s="2" customFormat="1" ht="24.2" customHeight="1">
      <c r="A208" s="32"/>
      <c r="B208" s="149"/>
      <c r="C208" s="181" t="s">
        <v>73</v>
      </c>
      <c r="D208" s="181" t="s">
        <v>273</v>
      </c>
      <c r="E208" s="182" t="s">
        <v>1425</v>
      </c>
      <c r="F208" s="183" t="s">
        <v>1426</v>
      </c>
      <c r="G208" s="184" t="s">
        <v>1</v>
      </c>
      <c r="H208" s="185">
        <v>20</v>
      </c>
      <c r="I208" s="186"/>
      <c r="J208" s="187">
        <f t="shared" si="20"/>
        <v>0</v>
      </c>
      <c r="K208" s="188"/>
      <c r="L208" s="189"/>
      <c r="M208" s="190" t="s">
        <v>1</v>
      </c>
      <c r="N208" s="191" t="s">
        <v>39</v>
      </c>
      <c r="O208" s="58"/>
      <c r="P208" s="160">
        <f t="shared" si="21"/>
        <v>0</v>
      </c>
      <c r="Q208" s="160">
        <v>0</v>
      </c>
      <c r="R208" s="160">
        <f t="shared" si="22"/>
        <v>0</v>
      </c>
      <c r="S208" s="160">
        <v>0</v>
      </c>
      <c r="T208" s="161">
        <f t="shared" si="2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239</v>
      </c>
      <c r="AT208" s="162" t="s">
        <v>273</v>
      </c>
      <c r="AU208" s="162" t="s">
        <v>80</v>
      </c>
      <c r="AY208" s="17" t="s">
        <v>202</v>
      </c>
      <c r="BE208" s="163">
        <f t="shared" si="24"/>
        <v>0</v>
      </c>
      <c r="BF208" s="163">
        <f t="shared" si="25"/>
        <v>0</v>
      </c>
      <c r="BG208" s="163">
        <f t="shared" si="26"/>
        <v>0</v>
      </c>
      <c r="BH208" s="163">
        <f t="shared" si="27"/>
        <v>0</v>
      </c>
      <c r="BI208" s="163">
        <f t="shared" si="28"/>
        <v>0</v>
      </c>
      <c r="BJ208" s="17" t="s">
        <v>84</v>
      </c>
      <c r="BK208" s="163">
        <f t="shared" si="29"/>
        <v>0</v>
      </c>
      <c r="BL208" s="17" t="s">
        <v>208</v>
      </c>
      <c r="BM208" s="162" t="s">
        <v>1324</v>
      </c>
    </row>
    <row r="209" spans="1:65" s="2" customFormat="1" ht="14.45" customHeight="1">
      <c r="A209" s="32"/>
      <c r="B209" s="149"/>
      <c r="C209" s="181" t="s">
        <v>73</v>
      </c>
      <c r="D209" s="181" t="s">
        <v>273</v>
      </c>
      <c r="E209" s="182" t="s">
        <v>1427</v>
      </c>
      <c r="F209" s="183" t="s">
        <v>1428</v>
      </c>
      <c r="G209" s="184" t="s">
        <v>1</v>
      </c>
      <c r="H209" s="185">
        <v>20</v>
      </c>
      <c r="I209" s="186"/>
      <c r="J209" s="187">
        <f t="shared" si="20"/>
        <v>0</v>
      </c>
      <c r="K209" s="188"/>
      <c r="L209" s="189"/>
      <c r="M209" s="190" t="s">
        <v>1</v>
      </c>
      <c r="N209" s="191" t="s">
        <v>39</v>
      </c>
      <c r="O209" s="58"/>
      <c r="P209" s="160">
        <f t="shared" si="21"/>
        <v>0</v>
      </c>
      <c r="Q209" s="160">
        <v>0</v>
      </c>
      <c r="R209" s="160">
        <f t="shared" si="22"/>
        <v>0</v>
      </c>
      <c r="S209" s="160">
        <v>0</v>
      </c>
      <c r="T209" s="161">
        <f t="shared" si="2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239</v>
      </c>
      <c r="AT209" s="162" t="s">
        <v>273</v>
      </c>
      <c r="AU209" s="162" t="s">
        <v>80</v>
      </c>
      <c r="AY209" s="17" t="s">
        <v>202</v>
      </c>
      <c r="BE209" s="163">
        <f t="shared" si="24"/>
        <v>0</v>
      </c>
      <c r="BF209" s="163">
        <f t="shared" si="25"/>
        <v>0</v>
      </c>
      <c r="BG209" s="163">
        <f t="shared" si="26"/>
        <v>0</v>
      </c>
      <c r="BH209" s="163">
        <f t="shared" si="27"/>
        <v>0</v>
      </c>
      <c r="BI209" s="163">
        <f t="shared" si="28"/>
        <v>0</v>
      </c>
      <c r="BJ209" s="17" t="s">
        <v>84</v>
      </c>
      <c r="BK209" s="163">
        <f t="shared" si="29"/>
        <v>0</v>
      </c>
      <c r="BL209" s="17" t="s">
        <v>208</v>
      </c>
      <c r="BM209" s="162" t="s">
        <v>1328</v>
      </c>
    </row>
    <row r="210" spans="1:65" s="2" customFormat="1" ht="14.45" customHeight="1">
      <c r="A210" s="32"/>
      <c r="B210" s="149"/>
      <c r="C210" s="181" t="s">
        <v>73</v>
      </c>
      <c r="D210" s="181" t="s">
        <v>273</v>
      </c>
      <c r="E210" s="182" t="s">
        <v>1429</v>
      </c>
      <c r="F210" s="183" t="s">
        <v>1430</v>
      </c>
      <c r="G210" s="184" t="s">
        <v>1</v>
      </c>
      <c r="H210" s="185">
        <v>20</v>
      </c>
      <c r="I210" s="186"/>
      <c r="J210" s="187">
        <f t="shared" si="20"/>
        <v>0</v>
      </c>
      <c r="K210" s="188"/>
      <c r="L210" s="189"/>
      <c r="M210" s="190" t="s">
        <v>1</v>
      </c>
      <c r="N210" s="191" t="s">
        <v>39</v>
      </c>
      <c r="O210" s="58"/>
      <c r="P210" s="160">
        <f t="shared" si="21"/>
        <v>0</v>
      </c>
      <c r="Q210" s="160">
        <v>0</v>
      </c>
      <c r="R210" s="160">
        <f t="shared" si="22"/>
        <v>0</v>
      </c>
      <c r="S210" s="160">
        <v>0</v>
      </c>
      <c r="T210" s="161">
        <f t="shared" si="2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239</v>
      </c>
      <c r="AT210" s="162" t="s">
        <v>273</v>
      </c>
      <c r="AU210" s="162" t="s">
        <v>80</v>
      </c>
      <c r="AY210" s="17" t="s">
        <v>202</v>
      </c>
      <c r="BE210" s="163">
        <f t="shared" si="24"/>
        <v>0</v>
      </c>
      <c r="BF210" s="163">
        <f t="shared" si="25"/>
        <v>0</v>
      </c>
      <c r="BG210" s="163">
        <f t="shared" si="26"/>
        <v>0</v>
      </c>
      <c r="BH210" s="163">
        <f t="shared" si="27"/>
        <v>0</v>
      </c>
      <c r="BI210" s="163">
        <f t="shared" si="28"/>
        <v>0</v>
      </c>
      <c r="BJ210" s="17" t="s">
        <v>84</v>
      </c>
      <c r="BK210" s="163">
        <f t="shared" si="29"/>
        <v>0</v>
      </c>
      <c r="BL210" s="17" t="s">
        <v>208</v>
      </c>
      <c r="BM210" s="162" t="s">
        <v>1331</v>
      </c>
    </row>
    <row r="211" spans="1:65" s="2" customFormat="1" ht="24.2" customHeight="1">
      <c r="A211" s="32"/>
      <c r="B211" s="149"/>
      <c r="C211" s="181" t="s">
        <v>73</v>
      </c>
      <c r="D211" s="181" t="s">
        <v>273</v>
      </c>
      <c r="E211" s="182" t="s">
        <v>1192</v>
      </c>
      <c r="F211" s="183" t="s">
        <v>1193</v>
      </c>
      <c r="G211" s="184" t="s">
        <v>1</v>
      </c>
      <c r="H211" s="185">
        <v>16</v>
      </c>
      <c r="I211" s="186"/>
      <c r="J211" s="187">
        <f t="shared" si="20"/>
        <v>0</v>
      </c>
      <c r="K211" s="188"/>
      <c r="L211" s="189"/>
      <c r="M211" s="190" t="s">
        <v>1</v>
      </c>
      <c r="N211" s="191" t="s">
        <v>39</v>
      </c>
      <c r="O211" s="58"/>
      <c r="P211" s="160">
        <f t="shared" si="21"/>
        <v>0</v>
      </c>
      <c r="Q211" s="160">
        <v>0</v>
      </c>
      <c r="R211" s="160">
        <f t="shared" si="22"/>
        <v>0</v>
      </c>
      <c r="S211" s="160">
        <v>0</v>
      </c>
      <c r="T211" s="161">
        <f t="shared" si="2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239</v>
      </c>
      <c r="AT211" s="162" t="s">
        <v>273</v>
      </c>
      <c r="AU211" s="162" t="s">
        <v>80</v>
      </c>
      <c r="AY211" s="17" t="s">
        <v>202</v>
      </c>
      <c r="BE211" s="163">
        <f t="shared" si="24"/>
        <v>0</v>
      </c>
      <c r="BF211" s="163">
        <f t="shared" si="25"/>
        <v>0</v>
      </c>
      <c r="BG211" s="163">
        <f t="shared" si="26"/>
        <v>0</v>
      </c>
      <c r="BH211" s="163">
        <f t="shared" si="27"/>
        <v>0</v>
      </c>
      <c r="BI211" s="163">
        <f t="shared" si="28"/>
        <v>0</v>
      </c>
      <c r="BJ211" s="17" t="s">
        <v>84</v>
      </c>
      <c r="BK211" s="163">
        <f t="shared" si="29"/>
        <v>0</v>
      </c>
      <c r="BL211" s="17" t="s">
        <v>208</v>
      </c>
      <c r="BM211" s="162" t="s">
        <v>1335</v>
      </c>
    </row>
    <row r="212" spans="1:65" s="2" customFormat="1" ht="14.45" customHeight="1">
      <c r="A212" s="32"/>
      <c r="B212" s="149"/>
      <c r="C212" s="181" t="s">
        <v>73</v>
      </c>
      <c r="D212" s="181" t="s">
        <v>273</v>
      </c>
      <c r="E212" s="182" t="s">
        <v>1431</v>
      </c>
      <c r="F212" s="183" t="s">
        <v>1432</v>
      </c>
      <c r="G212" s="184" t="s">
        <v>1</v>
      </c>
      <c r="H212" s="185">
        <v>20</v>
      </c>
      <c r="I212" s="186"/>
      <c r="J212" s="187">
        <f t="shared" si="20"/>
        <v>0</v>
      </c>
      <c r="K212" s="188"/>
      <c r="L212" s="189"/>
      <c r="M212" s="190" t="s">
        <v>1</v>
      </c>
      <c r="N212" s="191" t="s">
        <v>39</v>
      </c>
      <c r="O212" s="58"/>
      <c r="P212" s="160">
        <f t="shared" si="21"/>
        <v>0</v>
      </c>
      <c r="Q212" s="160">
        <v>0</v>
      </c>
      <c r="R212" s="160">
        <f t="shared" si="22"/>
        <v>0</v>
      </c>
      <c r="S212" s="160">
        <v>0</v>
      </c>
      <c r="T212" s="161">
        <f t="shared" si="2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2" t="s">
        <v>239</v>
      </c>
      <c r="AT212" s="162" t="s">
        <v>273</v>
      </c>
      <c r="AU212" s="162" t="s">
        <v>80</v>
      </c>
      <c r="AY212" s="17" t="s">
        <v>202</v>
      </c>
      <c r="BE212" s="163">
        <f t="shared" si="24"/>
        <v>0</v>
      </c>
      <c r="BF212" s="163">
        <f t="shared" si="25"/>
        <v>0</v>
      </c>
      <c r="BG212" s="163">
        <f t="shared" si="26"/>
        <v>0</v>
      </c>
      <c r="BH212" s="163">
        <f t="shared" si="27"/>
        <v>0</v>
      </c>
      <c r="BI212" s="163">
        <f t="shared" si="28"/>
        <v>0</v>
      </c>
      <c r="BJ212" s="17" t="s">
        <v>84</v>
      </c>
      <c r="BK212" s="163">
        <f t="shared" si="29"/>
        <v>0</v>
      </c>
      <c r="BL212" s="17" t="s">
        <v>208</v>
      </c>
      <c r="BM212" s="162" t="s">
        <v>1338</v>
      </c>
    </row>
    <row r="213" spans="1:65" s="2" customFormat="1" ht="24.2" customHeight="1">
      <c r="A213" s="32"/>
      <c r="B213" s="149"/>
      <c r="C213" s="181" t="s">
        <v>73</v>
      </c>
      <c r="D213" s="181" t="s">
        <v>273</v>
      </c>
      <c r="E213" s="182" t="s">
        <v>1140</v>
      </c>
      <c r="F213" s="183" t="s">
        <v>1141</v>
      </c>
      <c r="G213" s="184" t="s">
        <v>1</v>
      </c>
      <c r="H213" s="185">
        <v>37</v>
      </c>
      <c r="I213" s="186"/>
      <c r="J213" s="187">
        <f t="shared" si="20"/>
        <v>0</v>
      </c>
      <c r="K213" s="188"/>
      <c r="L213" s="189"/>
      <c r="M213" s="190" t="s">
        <v>1</v>
      </c>
      <c r="N213" s="191" t="s">
        <v>39</v>
      </c>
      <c r="O213" s="58"/>
      <c r="P213" s="160">
        <f t="shared" si="21"/>
        <v>0</v>
      </c>
      <c r="Q213" s="160">
        <v>0</v>
      </c>
      <c r="R213" s="160">
        <f t="shared" si="22"/>
        <v>0</v>
      </c>
      <c r="S213" s="160">
        <v>0</v>
      </c>
      <c r="T213" s="161">
        <f t="shared" si="2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2" t="s">
        <v>239</v>
      </c>
      <c r="AT213" s="162" t="s">
        <v>273</v>
      </c>
      <c r="AU213" s="162" t="s">
        <v>80</v>
      </c>
      <c r="AY213" s="17" t="s">
        <v>202</v>
      </c>
      <c r="BE213" s="163">
        <f t="shared" si="24"/>
        <v>0</v>
      </c>
      <c r="BF213" s="163">
        <f t="shared" si="25"/>
        <v>0</v>
      </c>
      <c r="BG213" s="163">
        <f t="shared" si="26"/>
        <v>0</v>
      </c>
      <c r="BH213" s="163">
        <f t="shared" si="27"/>
        <v>0</v>
      </c>
      <c r="BI213" s="163">
        <f t="shared" si="28"/>
        <v>0</v>
      </c>
      <c r="BJ213" s="17" t="s">
        <v>84</v>
      </c>
      <c r="BK213" s="163">
        <f t="shared" si="29"/>
        <v>0</v>
      </c>
      <c r="BL213" s="17" t="s">
        <v>208</v>
      </c>
      <c r="BM213" s="162" t="s">
        <v>1433</v>
      </c>
    </row>
    <row r="214" spans="1:65" s="2" customFormat="1" ht="24.2" customHeight="1">
      <c r="A214" s="32"/>
      <c r="B214" s="149"/>
      <c r="C214" s="181" t="s">
        <v>73</v>
      </c>
      <c r="D214" s="181" t="s">
        <v>273</v>
      </c>
      <c r="E214" s="182" t="s">
        <v>1434</v>
      </c>
      <c r="F214" s="183" t="s">
        <v>1435</v>
      </c>
      <c r="G214" s="184" t="s">
        <v>1</v>
      </c>
      <c r="H214" s="185">
        <v>10</v>
      </c>
      <c r="I214" s="186"/>
      <c r="J214" s="187">
        <f t="shared" si="20"/>
        <v>0</v>
      </c>
      <c r="K214" s="188"/>
      <c r="L214" s="189"/>
      <c r="M214" s="190" t="s">
        <v>1</v>
      </c>
      <c r="N214" s="191" t="s">
        <v>39</v>
      </c>
      <c r="O214" s="58"/>
      <c r="P214" s="160">
        <f t="shared" si="21"/>
        <v>0</v>
      </c>
      <c r="Q214" s="160">
        <v>0</v>
      </c>
      <c r="R214" s="160">
        <f t="shared" si="22"/>
        <v>0</v>
      </c>
      <c r="S214" s="160">
        <v>0</v>
      </c>
      <c r="T214" s="161">
        <f t="shared" si="23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2" t="s">
        <v>239</v>
      </c>
      <c r="AT214" s="162" t="s">
        <v>273</v>
      </c>
      <c r="AU214" s="162" t="s">
        <v>80</v>
      </c>
      <c r="AY214" s="17" t="s">
        <v>202</v>
      </c>
      <c r="BE214" s="163">
        <f t="shared" si="24"/>
        <v>0</v>
      </c>
      <c r="BF214" s="163">
        <f t="shared" si="25"/>
        <v>0</v>
      </c>
      <c r="BG214" s="163">
        <f t="shared" si="26"/>
        <v>0</v>
      </c>
      <c r="BH214" s="163">
        <f t="shared" si="27"/>
        <v>0</v>
      </c>
      <c r="BI214" s="163">
        <f t="shared" si="28"/>
        <v>0</v>
      </c>
      <c r="BJ214" s="17" t="s">
        <v>84</v>
      </c>
      <c r="BK214" s="163">
        <f t="shared" si="29"/>
        <v>0</v>
      </c>
      <c r="BL214" s="17" t="s">
        <v>208</v>
      </c>
      <c r="BM214" s="162" t="s">
        <v>1436</v>
      </c>
    </row>
    <row r="215" spans="1:65" s="2" customFormat="1" ht="24.2" customHeight="1">
      <c r="A215" s="32"/>
      <c r="B215" s="149"/>
      <c r="C215" s="181" t="s">
        <v>73</v>
      </c>
      <c r="D215" s="181" t="s">
        <v>273</v>
      </c>
      <c r="E215" s="182" t="s">
        <v>1437</v>
      </c>
      <c r="F215" s="183" t="s">
        <v>1438</v>
      </c>
      <c r="G215" s="184" t="s">
        <v>1</v>
      </c>
      <c r="H215" s="185">
        <v>2</v>
      </c>
      <c r="I215" s="186"/>
      <c r="J215" s="187">
        <f t="shared" si="20"/>
        <v>0</v>
      </c>
      <c r="K215" s="188"/>
      <c r="L215" s="189"/>
      <c r="M215" s="190" t="s">
        <v>1</v>
      </c>
      <c r="N215" s="191" t="s">
        <v>39</v>
      </c>
      <c r="O215" s="58"/>
      <c r="P215" s="160">
        <f t="shared" si="21"/>
        <v>0</v>
      </c>
      <c r="Q215" s="160">
        <v>0</v>
      </c>
      <c r="R215" s="160">
        <f t="shared" si="22"/>
        <v>0</v>
      </c>
      <c r="S215" s="160">
        <v>0</v>
      </c>
      <c r="T215" s="161">
        <f t="shared" si="23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2" t="s">
        <v>239</v>
      </c>
      <c r="AT215" s="162" t="s">
        <v>273</v>
      </c>
      <c r="AU215" s="162" t="s">
        <v>80</v>
      </c>
      <c r="AY215" s="17" t="s">
        <v>202</v>
      </c>
      <c r="BE215" s="163">
        <f t="shared" si="24"/>
        <v>0</v>
      </c>
      <c r="BF215" s="163">
        <f t="shared" si="25"/>
        <v>0</v>
      </c>
      <c r="BG215" s="163">
        <f t="shared" si="26"/>
        <v>0</v>
      </c>
      <c r="BH215" s="163">
        <f t="shared" si="27"/>
        <v>0</v>
      </c>
      <c r="BI215" s="163">
        <f t="shared" si="28"/>
        <v>0</v>
      </c>
      <c r="BJ215" s="17" t="s">
        <v>84</v>
      </c>
      <c r="BK215" s="163">
        <f t="shared" si="29"/>
        <v>0</v>
      </c>
      <c r="BL215" s="17" t="s">
        <v>208</v>
      </c>
      <c r="BM215" s="162" t="s">
        <v>1439</v>
      </c>
    </row>
    <row r="216" spans="1:65" s="2" customFormat="1" ht="14.45" customHeight="1">
      <c r="A216" s="32"/>
      <c r="B216" s="149"/>
      <c r="C216" s="181" t="s">
        <v>73</v>
      </c>
      <c r="D216" s="181" t="s">
        <v>273</v>
      </c>
      <c r="E216" s="182" t="s">
        <v>1440</v>
      </c>
      <c r="F216" s="183" t="s">
        <v>1441</v>
      </c>
      <c r="G216" s="184" t="s">
        <v>1</v>
      </c>
      <c r="H216" s="185">
        <v>10</v>
      </c>
      <c r="I216" s="186"/>
      <c r="J216" s="187">
        <f t="shared" si="20"/>
        <v>0</v>
      </c>
      <c r="K216" s="188"/>
      <c r="L216" s="189"/>
      <c r="M216" s="190" t="s">
        <v>1</v>
      </c>
      <c r="N216" s="191" t="s">
        <v>39</v>
      </c>
      <c r="O216" s="58"/>
      <c r="P216" s="160">
        <f t="shared" si="21"/>
        <v>0</v>
      </c>
      <c r="Q216" s="160">
        <v>0</v>
      </c>
      <c r="R216" s="160">
        <f t="shared" si="22"/>
        <v>0</v>
      </c>
      <c r="S216" s="160">
        <v>0</v>
      </c>
      <c r="T216" s="161">
        <f t="shared" si="23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2" t="s">
        <v>239</v>
      </c>
      <c r="AT216" s="162" t="s">
        <v>273</v>
      </c>
      <c r="AU216" s="162" t="s">
        <v>80</v>
      </c>
      <c r="AY216" s="17" t="s">
        <v>202</v>
      </c>
      <c r="BE216" s="163">
        <f t="shared" si="24"/>
        <v>0</v>
      </c>
      <c r="BF216" s="163">
        <f t="shared" si="25"/>
        <v>0</v>
      </c>
      <c r="BG216" s="163">
        <f t="shared" si="26"/>
        <v>0</v>
      </c>
      <c r="BH216" s="163">
        <f t="shared" si="27"/>
        <v>0</v>
      </c>
      <c r="BI216" s="163">
        <f t="shared" si="28"/>
        <v>0</v>
      </c>
      <c r="BJ216" s="17" t="s">
        <v>84</v>
      </c>
      <c r="BK216" s="163">
        <f t="shared" si="29"/>
        <v>0</v>
      </c>
      <c r="BL216" s="17" t="s">
        <v>208</v>
      </c>
      <c r="BM216" s="162" t="s">
        <v>1442</v>
      </c>
    </row>
    <row r="217" spans="1:65" s="2" customFormat="1" ht="24.2" customHeight="1">
      <c r="A217" s="32"/>
      <c r="B217" s="149"/>
      <c r="C217" s="181" t="s">
        <v>73</v>
      </c>
      <c r="D217" s="181" t="s">
        <v>273</v>
      </c>
      <c r="E217" s="182" t="s">
        <v>1138</v>
      </c>
      <c r="F217" s="183" t="s">
        <v>1139</v>
      </c>
      <c r="G217" s="184" t="s">
        <v>1</v>
      </c>
      <c r="H217" s="185">
        <v>25</v>
      </c>
      <c r="I217" s="186"/>
      <c r="J217" s="187">
        <f t="shared" si="20"/>
        <v>0</v>
      </c>
      <c r="K217" s="188"/>
      <c r="L217" s="189"/>
      <c r="M217" s="190" t="s">
        <v>1</v>
      </c>
      <c r="N217" s="191" t="s">
        <v>39</v>
      </c>
      <c r="O217" s="58"/>
      <c r="P217" s="160">
        <f t="shared" si="21"/>
        <v>0</v>
      </c>
      <c r="Q217" s="160">
        <v>0</v>
      </c>
      <c r="R217" s="160">
        <f t="shared" si="22"/>
        <v>0</v>
      </c>
      <c r="S217" s="160">
        <v>0</v>
      </c>
      <c r="T217" s="161">
        <f t="shared" si="23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2" t="s">
        <v>239</v>
      </c>
      <c r="AT217" s="162" t="s">
        <v>273</v>
      </c>
      <c r="AU217" s="162" t="s">
        <v>80</v>
      </c>
      <c r="AY217" s="17" t="s">
        <v>202</v>
      </c>
      <c r="BE217" s="163">
        <f t="shared" si="24"/>
        <v>0</v>
      </c>
      <c r="BF217" s="163">
        <f t="shared" si="25"/>
        <v>0</v>
      </c>
      <c r="BG217" s="163">
        <f t="shared" si="26"/>
        <v>0</v>
      </c>
      <c r="BH217" s="163">
        <f t="shared" si="27"/>
        <v>0</v>
      </c>
      <c r="BI217" s="163">
        <f t="shared" si="28"/>
        <v>0</v>
      </c>
      <c r="BJ217" s="17" t="s">
        <v>84</v>
      </c>
      <c r="BK217" s="163">
        <f t="shared" si="29"/>
        <v>0</v>
      </c>
      <c r="BL217" s="17" t="s">
        <v>208</v>
      </c>
      <c r="BM217" s="162" t="s">
        <v>1443</v>
      </c>
    </row>
    <row r="218" spans="1:65" s="2" customFormat="1" ht="14.45" customHeight="1">
      <c r="A218" s="32"/>
      <c r="B218" s="149"/>
      <c r="C218" s="181" t="s">
        <v>73</v>
      </c>
      <c r="D218" s="181" t="s">
        <v>273</v>
      </c>
      <c r="E218" s="182" t="s">
        <v>1444</v>
      </c>
      <c r="F218" s="183" t="s">
        <v>1445</v>
      </c>
      <c r="G218" s="184" t="s">
        <v>1</v>
      </c>
      <c r="H218" s="185">
        <v>20</v>
      </c>
      <c r="I218" s="186"/>
      <c r="J218" s="187">
        <f t="shared" si="20"/>
        <v>0</v>
      </c>
      <c r="K218" s="188"/>
      <c r="L218" s="189"/>
      <c r="M218" s="190" t="s">
        <v>1</v>
      </c>
      <c r="N218" s="191" t="s">
        <v>39</v>
      </c>
      <c r="O218" s="58"/>
      <c r="P218" s="160">
        <f t="shared" si="21"/>
        <v>0</v>
      </c>
      <c r="Q218" s="160">
        <v>0</v>
      </c>
      <c r="R218" s="160">
        <f t="shared" si="22"/>
        <v>0</v>
      </c>
      <c r="S218" s="160">
        <v>0</v>
      </c>
      <c r="T218" s="161">
        <f t="shared" si="23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2" t="s">
        <v>239</v>
      </c>
      <c r="AT218" s="162" t="s">
        <v>273</v>
      </c>
      <c r="AU218" s="162" t="s">
        <v>80</v>
      </c>
      <c r="AY218" s="17" t="s">
        <v>202</v>
      </c>
      <c r="BE218" s="163">
        <f t="shared" si="24"/>
        <v>0</v>
      </c>
      <c r="BF218" s="163">
        <f t="shared" si="25"/>
        <v>0</v>
      </c>
      <c r="BG218" s="163">
        <f t="shared" si="26"/>
        <v>0</v>
      </c>
      <c r="BH218" s="163">
        <f t="shared" si="27"/>
        <v>0</v>
      </c>
      <c r="BI218" s="163">
        <f t="shared" si="28"/>
        <v>0</v>
      </c>
      <c r="BJ218" s="17" t="s">
        <v>84</v>
      </c>
      <c r="BK218" s="163">
        <f t="shared" si="29"/>
        <v>0</v>
      </c>
      <c r="BL218" s="17" t="s">
        <v>208</v>
      </c>
      <c r="BM218" s="162" t="s">
        <v>1446</v>
      </c>
    </row>
    <row r="219" spans="1:65" s="2" customFormat="1" ht="14.45" customHeight="1">
      <c r="A219" s="32"/>
      <c r="B219" s="149"/>
      <c r="C219" s="181" t="s">
        <v>73</v>
      </c>
      <c r="D219" s="181" t="s">
        <v>273</v>
      </c>
      <c r="E219" s="182" t="s">
        <v>1200</v>
      </c>
      <c r="F219" s="183" t="s">
        <v>1201</v>
      </c>
      <c r="G219" s="184" t="s">
        <v>1</v>
      </c>
      <c r="H219" s="185">
        <v>68</v>
      </c>
      <c r="I219" s="186"/>
      <c r="J219" s="187">
        <f t="shared" si="20"/>
        <v>0</v>
      </c>
      <c r="K219" s="188"/>
      <c r="L219" s="189"/>
      <c r="M219" s="190" t="s">
        <v>1</v>
      </c>
      <c r="N219" s="191" t="s">
        <v>39</v>
      </c>
      <c r="O219" s="58"/>
      <c r="P219" s="160">
        <f t="shared" si="21"/>
        <v>0</v>
      </c>
      <c r="Q219" s="160">
        <v>0</v>
      </c>
      <c r="R219" s="160">
        <f t="shared" si="22"/>
        <v>0</v>
      </c>
      <c r="S219" s="160">
        <v>0</v>
      </c>
      <c r="T219" s="161">
        <f t="shared" si="23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2" t="s">
        <v>239</v>
      </c>
      <c r="AT219" s="162" t="s">
        <v>273</v>
      </c>
      <c r="AU219" s="162" t="s">
        <v>80</v>
      </c>
      <c r="AY219" s="17" t="s">
        <v>202</v>
      </c>
      <c r="BE219" s="163">
        <f t="shared" si="24"/>
        <v>0</v>
      </c>
      <c r="BF219" s="163">
        <f t="shared" si="25"/>
        <v>0</v>
      </c>
      <c r="BG219" s="163">
        <f t="shared" si="26"/>
        <v>0</v>
      </c>
      <c r="BH219" s="163">
        <f t="shared" si="27"/>
        <v>0</v>
      </c>
      <c r="BI219" s="163">
        <f t="shared" si="28"/>
        <v>0</v>
      </c>
      <c r="BJ219" s="17" t="s">
        <v>84</v>
      </c>
      <c r="BK219" s="163">
        <f t="shared" si="29"/>
        <v>0</v>
      </c>
      <c r="BL219" s="17" t="s">
        <v>208</v>
      </c>
      <c r="BM219" s="162" t="s">
        <v>1447</v>
      </c>
    </row>
    <row r="220" spans="1:65" s="2" customFormat="1" ht="24.2" customHeight="1">
      <c r="A220" s="32"/>
      <c r="B220" s="149"/>
      <c r="C220" s="181" t="s">
        <v>73</v>
      </c>
      <c r="D220" s="181" t="s">
        <v>273</v>
      </c>
      <c r="E220" s="182" t="s">
        <v>1448</v>
      </c>
      <c r="F220" s="183" t="s">
        <v>1449</v>
      </c>
      <c r="G220" s="184" t="s">
        <v>1</v>
      </c>
      <c r="H220" s="185">
        <v>2</v>
      </c>
      <c r="I220" s="186"/>
      <c r="J220" s="187">
        <f t="shared" si="20"/>
        <v>0</v>
      </c>
      <c r="K220" s="188"/>
      <c r="L220" s="189"/>
      <c r="M220" s="190" t="s">
        <v>1</v>
      </c>
      <c r="N220" s="191" t="s">
        <v>39</v>
      </c>
      <c r="O220" s="58"/>
      <c r="P220" s="160">
        <f t="shared" si="21"/>
        <v>0</v>
      </c>
      <c r="Q220" s="160">
        <v>0</v>
      </c>
      <c r="R220" s="160">
        <f t="shared" si="22"/>
        <v>0</v>
      </c>
      <c r="S220" s="160">
        <v>0</v>
      </c>
      <c r="T220" s="161">
        <f t="shared" si="23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2" t="s">
        <v>239</v>
      </c>
      <c r="AT220" s="162" t="s">
        <v>273</v>
      </c>
      <c r="AU220" s="162" t="s">
        <v>80</v>
      </c>
      <c r="AY220" s="17" t="s">
        <v>202</v>
      </c>
      <c r="BE220" s="163">
        <f t="shared" si="24"/>
        <v>0</v>
      </c>
      <c r="BF220" s="163">
        <f t="shared" si="25"/>
        <v>0</v>
      </c>
      <c r="BG220" s="163">
        <f t="shared" si="26"/>
        <v>0</v>
      </c>
      <c r="BH220" s="163">
        <f t="shared" si="27"/>
        <v>0</v>
      </c>
      <c r="BI220" s="163">
        <f t="shared" si="28"/>
        <v>0</v>
      </c>
      <c r="BJ220" s="17" t="s">
        <v>84</v>
      </c>
      <c r="BK220" s="163">
        <f t="shared" si="29"/>
        <v>0</v>
      </c>
      <c r="BL220" s="17" t="s">
        <v>208</v>
      </c>
      <c r="BM220" s="162" t="s">
        <v>1450</v>
      </c>
    </row>
    <row r="221" spans="1:65" s="2" customFormat="1" ht="24.2" customHeight="1">
      <c r="A221" s="32"/>
      <c r="B221" s="149"/>
      <c r="C221" s="181" t="s">
        <v>73</v>
      </c>
      <c r="D221" s="181" t="s">
        <v>273</v>
      </c>
      <c r="E221" s="182" t="s">
        <v>1178</v>
      </c>
      <c r="F221" s="183" t="s">
        <v>1179</v>
      </c>
      <c r="G221" s="184" t="s">
        <v>1</v>
      </c>
      <c r="H221" s="185">
        <v>44</v>
      </c>
      <c r="I221" s="186"/>
      <c r="J221" s="187">
        <f t="shared" si="20"/>
        <v>0</v>
      </c>
      <c r="K221" s="188"/>
      <c r="L221" s="189"/>
      <c r="M221" s="190" t="s">
        <v>1</v>
      </c>
      <c r="N221" s="191" t="s">
        <v>39</v>
      </c>
      <c r="O221" s="58"/>
      <c r="P221" s="160">
        <f t="shared" si="21"/>
        <v>0</v>
      </c>
      <c r="Q221" s="160">
        <v>0</v>
      </c>
      <c r="R221" s="160">
        <f t="shared" si="22"/>
        <v>0</v>
      </c>
      <c r="S221" s="160">
        <v>0</v>
      </c>
      <c r="T221" s="161">
        <f t="shared" si="23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2" t="s">
        <v>239</v>
      </c>
      <c r="AT221" s="162" t="s">
        <v>273</v>
      </c>
      <c r="AU221" s="162" t="s">
        <v>80</v>
      </c>
      <c r="AY221" s="17" t="s">
        <v>202</v>
      </c>
      <c r="BE221" s="163">
        <f t="shared" si="24"/>
        <v>0</v>
      </c>
      <c r="BF221" s="163">
        <f t="shared" si="25"/>
        <v>0</v>
      </c>
      <c r="BG221" s="163">
        <f t="shared" si="26"/>
        <v>0</v>
      </c>
      <c r="BH221" s="163">
        <f t="shared" si="27"/>
        <v>0</v>
      </c>
      <c r="BI221" s="163">
        <f t="shared" si="28"/>
        <v>0</v>
      </c>
      <c r="BJ221" s="17" t="s">
        <v>84</v>
      </c>
      <c r="BK221" s="163">
        <f t="shared" si="29"/>
        <v>0</v>
      </c>
      <c r="BL221" s="17" t="s">
        <v>208</v>
      </c>
      <c r="BM221" s="162" t="s">
        <v>1451</v>
      </c>
    </row>
    <row r="222" spans="1:65" s="2" customFormat="1" ht="24.2" customHeight="1">
      <c r="A222" s="32"/>
      <c r="B222" s="149"/>
      <c r="C222" s="181" t="s">
        <v>73</v>
      </c>
      <c r="D222" s="181" t="s">
        <v>273</v>
      </c>
      <c r="E222" s="182" t="s">
        <v>1172</v>
      </c>
      <c r="F222" s="183" t="s">
        <v>1173</v>
      </c>
      <c r="G222" s="184" t="s">
        <v>1</v>
      </c>
      <c r="H222" s="185">
        <v>44</v>
      </c>
      <c r="I222" s="186"/>
      <c r="J222" s="187">
        <f t="shared" si="20"/>
        <v>0</v>
      </c>
      <c r="K222" s="188"/>
      <c r="L222" s="189"/>
      <c r="M222" s="190" t="s">
        <v>1</v>
      </c>
      <c r="N222" s="191" t="s">
        <v>39</v>
      </c>
      <c r="O222" s="58"/>
      <c r="P222" s="160">
        <f t="shared" si="21"/>
        <v>0</v>
      </c>
      <c r="Q222" s="160">
        <v>0</v>
      </c>
      <c r="R222" s="160">
        <f t="shared" si="22"/>
        <v>0</v>
      </c>
      <c r="S222" s="160">
        <v>0</v>
      </c>
      <c r="T222" s="161">
        <f t="shared" si="2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2" t="s">
        <v>239</v>
      </c>
      <c r="AT222" s="162" t="s">
        <v>273</v>
      </c>
      <c r="AU222" s="162" t="s">
        <v>80</v>
      </c>
      <c r="AY222" s="17" t="s">
        <v>202</v>
      </c>
      <c r="BE222" s="163">
        <f t="shared" si="24"/>
        <v>0</v>
      </c>
      <c r="BF222" s="163">
        <f t="shared" si="25"/>
        <v>0</v>
      </c>
      <c r="BG222" s="163">
        <f t="shared" si="26"/>
        <v>0</v>
      </c>
      <c r="BH222" s="163">
        <f t="shared" si="27"/>
        <v>0</v>
      </c>
      <c r="BI222" s="163">
        <f t="shared" si="28"/>
        <v>0</v>
      </c>
      <c r="BJ222" s="17" t="s">
        <v>84</v>
      </c>
      <c r="BK222" s="163">
        <f t="shared" si="29"/>
        <v>0</v>
      </c>
      <c r="BL222" s="17" t="s">
        <v>208</v>
      </c>
      <c r="BM222" s="162" t="s">
        <v>1452</v>
      </c>
    </row>
    <row r="223" spans="1:65" s="2" customFormat="1" ht="24.2" customHeight="1">
      <c r="A223" s="32"/>
      <c r="B223" s="149"/>
      <c r="C223" s="181" t="s">
        <v>73</v>
      </c>
      <c r="D223" s="181" t="s">
        <v>273</v>
      </c>
      <c r="E223" s="182" t="s">
        <v>1152</v>
      </c>
      <c r="F223" s="183" t="s">
        <v>1153</v>
      </c>
      <c r="G223" s="184" t="s">
        <v>1</v>
      </c>
      <c r="H223" s="185">
        <v>41</v>
      </c>
      <c r="I223" s="186"/>
      <c r="J223" s="187">
        <f t="shared" si="20"/>
        <v>0</v>
      </c>
      <c r="K223" s="188"/>
      <c r="L223" s="189"/>
      <c r="M223" s="190" t="s">
        <v>1</v>
      </c>
      <c r="N223" s="191" t="s">
        <v>39</v>
      </c>
      <c r="O223" s="58"/>
      <c r="P223" s="160">
        <f t="shared" si="21"/>
        <v>0</v>
      </c>
      <c r="Q223" s="160">
        <v>0</v>
      </c>
      <c r="R223" s="160">
        <f t="shared" si="22"/>
        <v>0</v>
      </c>
      <c r="S223" s="160">
        <v>0</v>
      </c>
      <c r="T223" s="161">
        <f t="shared" si="2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2" t="s">
        <v>239</v>
      </c>
      <c r="AT223" s="162" t="s">
        <v>273</v>
      </c>
      <c r="AU223" s="162" t="s">
        <v>80</v>
      </c>
      <c r="AY223" s="17" t="s">
        <v>202</v>
      </c>
      <c r="BE223" s="163">
        <f t="shared" si="24"/>
        <v>0</v>
      </c>
      <c r="BF223" s="163">
        <f t="shared" si="25"/>
        <v>0</v>
      </c>
      <c r="BG223" s="163">
        <f t="shared" si="26"/>
        <v>0</v>
      </c>
      <c r="BH223" s="163">
        <f t="shared" si="27"/>
        <v>0</v>
      </c>
      <c r="BI223" s="163">
        <f t="shared" si="28"/>
        <v>0</v>
      </c>
      <c r="BJ223" s="17" t="s">
        <v>84</v>
      </c>
      <c r="BK223" s="163">
        <f t="shared" si="29"/>
        <v>0</v>
      </c>
      <c r="BL223" s="17" t="s">
        <v>208</v>
      </c>
      <c r="BM223" s="162" t="s">
        <v>1453</v>
      </c>
    </row>
    <row r="224" spans="1:65" s="2" customFormat="1" ht="14.45" customHeight="1">
      <c r="A224" s="32"/>
      <c r="B224" s="149"/>
      <c r="C224" s="181" t="s">
        <v>73</v>
      </c>
      <c r="D224" s="181" t="s">
        <v>273</v>
      </c>
      <c r="E224" s="182" t="s">
        <v>1454</v>
      </c>
      <c r="F224" s="183" t="s">
        <v>1455</v>
      </c>
      <c r="G224" s="184" t="s">
        <v>1</v>
      </c>
      <c r="H224" s="185">
        <v>10</v>
      </c>
      <c r="I224" s="186"/>
      <c r="J224" s="187">
        <f t="shared" si="20"/>
        <v>0</v>
      </c>
      <c r="K224" s="188"/>
      <c r="L224" s="189"/>
      <c r="M224" s="190" t="s">
        <v>1</v>
      </c>
      <c r="N224" s="191" t="s">
        <v>39</v>
      </c>
      <c r="O224" s="58"/>
      <c r="P224" s="160">
        <f t="shared" si="21"/>
        <v>0</v>
      </c>
      <c r="Q224" s="160">
        <v>0</v>
      </c>
      <c r="R224" s="160">
        <f t="shared" si="22"/>
        <v>0</v>
      </c>
      <c r="S224" s="160">
        <v>0</v>
      </c>
      <c r="T224" s="161">
        <f t="shared" si="2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2" t="s">
        <v>239</v>
      </c>
      <c r="AT224" s="162" t="s">
        <v>273</v>
      </c>
      <c r="AU224" s="162" t="s">
        <v>80</v>
      </c>
      <c r="AY224" s="17" t="s">
        <v>202</v>
      </c>
      <c r="BE224" s="163">
        <f t="shared" si="24"/>
        <v>0</v>
      </c>
      <c r="BF224" s="163">
        <f t="shared" si="25"/>
        <v>0</v>
      </c>
      <c r="BG224" s="163">
        <f t="shared" si="26"/>
        <v>0</v>
      </c>
      <c r="BH224" s="163">
        <f t="shared" si="27"/>
        <v>0</v>
      </c>
      <c r="BI224" s="163">
        <f t="shared" si="28"/>
        <v>0</v>
      </c>
      <c r="BJ224" s="17" t="s">
        <v>84</v>
      </c>
      <c r="BK224" s="163">
        <f t="shared" si="29"/>
        <v>0</v>
      </c>
      <c r="BL224" s="17" t="s">
        <v>208</v>
      </c>
      <c r="BM224" s="162" t="s">
        <v>1456</v>
      </c>
    </row>
    <row r="225" spans="1:65" s="2" customFormat="1" ht="14.45" customHeight="1">
      <c r="A225" s="32"/>
      <c r="B225" s="149"/>
      <c r="C225" s="181" t="s">
        <v>73</v>
      </c>
      <c r="D225" s="181" t="s">
        <v>273</v>
      </c>
      <c r="E225" s="182" t="s">
        <v>1162</v>
      </c>
      <c r="F225" s="183" t="s">
        <v>1163</v>
      </c>
      <c r="G225" s="184" t="s">
        <v>1</v>
      </c>
      <c r="H225" s="185">
        <v>29</v>
      </c>
      <c r="I225" s="186"/>
      <c r="J225" s="187">
        <f t="shared" si="20"/>
        <v>0</v>
      </c>
      <c r="K225" s="188"/>
      <c r="L225" s="189"/>
      <c r="M225" s="190" t="s">
        <v>1</v>
      </c>
      <c r="N225" s="191" t="s">
        <v>39</v>
      </c>
      <c r="O225" s="58"/>
      <c r="P225" s="160">
        <f t="shared" si="21"/>
        <v>0</v>
      </c>
      <c r="Q225" s="160">
        <v>0</v>
      </c>
      <c r="R225" s="160">
        <f t="shared" si="22"/>
        <v>0</v>
      </c>
      <c r="S225" s="160">
        <v>0</v>
      </c>
      <c r="T225" s="161">
        <f t="shared" si="2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2" t="s">
        <v>239</v>
      </c>
      <c r="AT225" s="162" t="s">
        <v>273</v>
      </c>
      <c r="AU225" s="162" t="s">
        <v>80</v>
      </c>
      <c r="AY225" s="17" t="s">
        <v>202</v>
      </c>
      <c r="BE225" s="163">
        <f t="shared" si="24"/>
        <v>0</v>
      </c>
      <c r="BF225" s="163">
        <f t="shared" si="25"/>
        <v>0</v>
      </c>
      <c r="BG225" s="163">
        <f t="shared" si="26"/>
        <v>0</v>
      </c>
      <c r="BH225" s="163">
        <f t="shared" si="27"/>
        <v>0</v>
      </c>
      <c r="BI225" s="163">
        <f t="shared" si="28"/>
        <v>0</v>
      </c>
      <c r="BJ225" s="17" t="s">
        <v>84</v>
      </c>
      <c r="BK225" s="163">
        <f t="shared" si="29"/>
        <v>0</v>
      </c>
      <c r="BL225" s="17" t="s">
        <v>208</v>
      </c>
      <c r="BM225" s="162" t="s">
        <v>1457</v>
      </c>
    </row>
    <row r="226" spans="1:65" s="2" customFormat="1" ht="14.45" customHeight="1">
      <c r="A226" s="32"/>
      <c r="B226" s="149"/>
      <c r="C226" s="181" t="s">
        <v>73</v>
      </c>
      <c r="D226" s="181" t="s">
        <v>273</v>
      </c>
      <c r="E226" s="182" t="s">
        <v>1458</v>
      </c>
      <c r="F226" s="183" t="s">
        <v>1459</v>
      </c>
      <c r="G226" s="184" t="s">
        <v>1</v>
      </c>
      <c r="H226" s="185">
        <v>20</v>
      </c>
      <c r="I226" s="186"/>
      <c r="J226" s="187">
        <f t="shared" si="20"/>
        <v>0</v>
      </c>
      <c r="K226" s="188"/>
      <c r="L226" s="189"/>
      <c r="M226" s="190" t="s">
        <v>1</v>
      </c>
      <c r="N226" s="191" t="s">
        <v>39</v>
      </c>
      <c r="O226" s="58"/>
      <c r="P226" s="160">
        <f t="shared" si="21"/>
        <v>0</v>
      </c>
      <c r="Q226" s="160">
        <v>0</v>
      </c>
      <c r="R226" s="160">
        <f t="shared" si="22"/>
        <v>0</v>
      </c>
      <c r="S226" s="160">
        <v>0</v>
      </c>
      <c r="T226" s="161">
        <f t="shared" si="23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2" t="s">
        <v>239</v>
      </c>
      <c r="AT226" s="162" t="s">
        <v>273</v>
      </c>
      <c r="AU226" s="162" t="s">
        <v>80</v>
      </c>
      <c r="AY226" s="17" t="s">
        <v>202</v>
      </c>
      <c r="BE226" s="163">
        <f t="shared" si="24"/>
        <v>0</v>
      </c>
      <c r="BF226" s="163">
        <f t="shared" si="25"/>
        <v>0</v>
      </c>
      <c r="BG226" s="163">
        <f t="shared" si="26"/>
        <v>0</v>
      </c>
      <c r="BH226" s="163">
        <f t="shared" si="27"/>
        <v>0</v>
      </c>
      <c r="BI226" s="163">
        <f t="shared" si="28"/>
        <v>0</v>
      </c>
      <c r="BJ226" s="17" t="s">
        <v>84</v>
      </c>
      <c r="BK226" s="163">
        <f t="shared" si="29"/>
        <v>0</v>
      </c>
      <c r="BL226" s="17" t="s">
        <v>208</v>
      </c>
      <c r="BM226" s="162" t="s">
        <v>1460</v>
      </c>
    </row>
    <row r="227" spans="1:65" s="12" customFormat="1" ht="25.9" customHeight="1">
      <c r="B227" s="136"/>
      <c r="D227" s="137" t="s">
        <v>72</v>
      </c>
      <c r="E227" s="138" t="s">
        <v>1461</v>
      </c>
      <c r="F227" s="138" t="s">
        <v>1462</v>
      </c>
      <c r="I227" s="139"/>
      <c r="J227" s="140">
        <f>BK227</f>
        <v>0</v>
      </c>
      <c r="L227" s="136"/>
      <c r="M227" s="141"/>
      <c r="N227" s="142"/>
      <c r="O227" s="142"/>
      <c r="P227" s="143">
        <f>SUM(P228:P233)</f>
        <v>0</v>
      </c>
      <c r="Q227" s="142"/>
      <c r="R227" s="143">
        <f>SUM(R228:R233)</f>
        <v>0</v>
      </c>
      <c r="S227" s="142"/>
      <c r="T227" s="144">
        <f>SUM(T228:T233)</f>
        <v>0</v>
      </c>
      <c r="AR227" s="137" t="s">
        <v>80</v>
      </c>
      <c r="AT227" s="145" t="s">
        <v>72</v>
      </c>
      <c r="AU227" s="145" t="s">
        <v>73</v>
      </c>
      <c r="AY227" s="137" t="s">
        <v>202</v>
      </c>
      <c r="BK227" s="146">
        <f>SUM(BK228:BK233)</f>
        <v>0</v>
      </c>
    </row>
    <row r="228" spans="1:65" s="2" customFormat="1" ht="14.45" customHeight="1">
      <c r="A228" s="32"/>
      <c r="B228" s="149"/>
      <c r="C228" s="181" t="s">
        <v>73</v>
      </c>
      <c r="D228" s="181" t="s">
        <v>273</v>
      </c>
      <c r="E228" s="182" t="s">
        <v>1220</v>
      </c>
      <c r="F228" s="183" t="s">
        <v>1221</v>
      </c>
      <c r="G228" s="184" t="s">
        <v>1</v>
      </c>
      <c r="H228" s="185">
        <v>1470</v>
      </c>
      <c r="I228" s="186"/>
      <c r="J228" s="187">
        <f t="shared" ref="J228:J233" si="30">ROUND(I228*H228,2)</f>
        <v>0</v>
      </c>
      <c r="K228" s="188"/>
      <c r="L228" s="189"/>
      <c r="M228" s="190" t="s">
        <v>1</v>
      </c>
      <c r="N228" s="191" t="s">
        <v>39</v>
      </c>
      <c r="O228" s="58"/>
      <c r="P228" s="160">
        <f t="shared" ref="P228:P233" si="31">O228*H228</f>
        <v>0</v>
      </c>
      <c r="Q228" s="160">
        <v>0</v>
      </c>
      <c r="R228" s="160">
        <f t="shared" ref="R228:R233" si="32">Q228*H228</f>
        <v>0</v>
      </c>
      <c r="S228" s="160">
        <v>0</v>
      </c>
      <c r="T228" s="161">
        <f t="shared" ref="T228:T233" si="33"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2" t="s">
        <v>239</v>
      </c>
      <c r="AT228" s="162" t="s">
        <v>273</v>
      </c>
      <c r="AU228" s="162" t="s">
        <v>80</v>
      </c>
      <c r="AY228" s="17" t="s">
        <v>202</v>
      </c>
      <c r="BE228" s="163">
        <f t="shared" ref="BE228:BE233" si="34">IF(N228="základná",J228,0)</f>
        <v>0</v>
      </c>
      <c r="BF228" s="163">
        <f t="shared" ref="BF228:BF233" si="35">IF(N228="znížená",J228,0)</f>
        <v>0</v>
      </c>
      <c r="BG228" s="163">
        <f t="shared" ref="BG228:BG233" si="36">IF(N228="zákl. prenesená",J228,0)</f>
        <v>0</v>
      </c>
      <c r="BH228" s="163">
        <f t="shared" ref="BH228:BH233" si="37">IF(N228="zníž. prenesená",J228,0)</f>
        <v>0</v>
      </c>
      <c r="BI228" s="163">
        <f t="shared" ref="BI228:BI233" si="38">IF(N228="nulová",J228,0)</f>
        <v>0</v>
      </c>
      <c r="BJ228" s="17" t="s">
        <v>84</v>
      </c>
      <c r="BK228" s="163">
        <f t="shared" ref="BK228:BK233" si="39">ROUND(I228*H228,2)</f>
        <v>0</v>
      </c>
      <c r="BL228" s="17" t="s">
        <v>208</v>
      </c>
      <c r="BM228" s="162" t="s">
        <v>1463</v>
      </c>
    </row>
    <row r="229" spans="1:65" s="2" customFormat="1" ht="14.45" customHeight="1">
      <c r="A229" s="32"/>
      <c r="B229" s="149"/>
      <c r="C229" s="181" t="s">
        <v>73</v>
      </c>
      <c r="D229" s="181" t="s">
        <v>273</v>
      </c>
      <c r="E229" s="182" t="s">
        <v>1222</v>
      </c>
      <c r="F229" s="183" t="s">
        <v>1223</v>
      </c>
      <c r="G229" s="184" t="s">
        <v>1</v>
      </c>
      <c r="H229" s="185">
        <v>1470</v>
      </c>
      <c r="I229" s="186"/>
      <c r="J229" s="187">
        <f t="shared" si="30"/>
        <v>0</v>
      </c>
      <c r="K229" s="188"/>
      <c r="L229" s="189"/>
      <c r="M229" s="190" t="s">
        <v>1</v>
      </c>
      <c r="N229" s="191" t="s">
        <v>39</v>
      </c>
      <c r="O229" s="58"/>
      <c r="P229" s="160">
        <f t="shared" si="31"/>
        <v>0</v>
      </c>
      <c r="Q229" s="160">
        <v>0</v>
      </c>
      <c r="R229" s="160">
        <f t="shared" si="32"/>
        <v>0</v>
      </c>
      <c r="S229" s="160">
        <v>0</v>
      </c>
      <c r="T229" s="161">
        <f t="shared" si="33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2" t="s">
        <v>239</v>
      </c>
      <c r="AT229" s="162" t="s">
        <v>273</v>
      </c>
      <c r="AU229" s="162" t="s">
        <v>80</v>
      </c>
      <c r="AY229" s="17" t="s">
        <v>202</v>
      </c>
      <c r="BE229" s="163">
        <f t="shared" si="34"/>
        <v>0</v>
      </c>
      <c r="BF229" s="163">
        <f t="shared" si="35"/>
        <v>0</v>
      </c>
      <c r="BG229" s="163">
        <f t="shared" si="36"/>
        <v>0</v>
      </c>
      <c r="BH229" s="163">
        <f t="shared" si="37"/>
        <v>0</v>
      </c>
      <c r="BI229" s="163">
        <f t="shared" si="38"/>
        <v>0</v>
      </c>
      <c r="BJ229" s="17" t="s">
        <v>84</v>
      </c>
      <c r="BK229" s="163">
        <f t="shared" si="39"/>
        <v>0</v>
      </c>
      <c r="BL229" s="17" t="s">
        <v>208</v>
      </c>
      <c r="BM229" s="162" t="s">
        <v>1464</v>
      </c>
    </row>
    <row r="230" spans="1:65" s="2" customFormat="1" ht="14.45" customHeight="1">
      <c r="A230" s="32"/>
      <c r="B230" s="149"/>
      <c r="C230" s="181" t="s">
        <v>73</v>
      </c>
      <c r="D230" s="181" t="s">
        <v>273</v>
      </c>
      <c r="E230" s="182" t="s">
        <v>1224</v>
      </c>
      <c r="F230" s="183" t="s">
        <v>1225</v>
      </c>
      <c r="G230" s="184" t="s">
        <v>1</v>
      </c>
      <c r="H230" s="185">
        <v>1200</v>
      </c>
      <c r="I230" s="186"/>
      <c r="J230" s="187">
        <f t="shared" si="30"/>
        <v>0</v>
      </c>
      <c r="K230" s="188"/>
      <c r="L230" s="189"/>
      <c r="M230" s="190" t="s">
        <v>1</v>
      </c>
      <c r="N230" s="191" t="s">
        <v>39</v>
      </c>
      <c r="O230" s="58"/>
      <c r="P230" s="160">
        <f t="shared" si="31"/>
        <v>0</v>
      </c>
      <c r="Q230" s="160">
        <v>0</v>
      </c>
      <c r="R230" s="160">
        <f t="shared" si="32"/>
        <v>0</v>
      </c>
      <c r="S230" s="160">
        <v>0</v>
      </c>
      <c r="T230" s="161">
        <f t="shared" si="33"/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2" t="s">
        <v>239</v>
      </c>
      <c r="AT230" s="162" t="s">
        <v>273</v>
      </c>
      <c r="AU230" s="162" t="s">
        <v>80</v>
      </c>
      <c r="AY230" s="17" t="s">
        <v>202</v>
      </c>
      <c r="BE230" s="163">
        <f t="shared" si="34"/>
        <v>0</v>
      </c>
      <c r="BF230" s="163">
        <f t="shared" si="35"/>
        <v>0</v>
      </c>
      <c r="BG230" s="163">
        <f t="shared" si="36"/>
        <v>0</v>
      </c>
      <c r="BH230" s="163">
        <f t="shared" si="37"/>
        <v>0</v>
      </c>
      <c r="BI230" s="163">
        <f t="shared" si="38"/>
        <v>0</v>
      </c>
      <c r="BJ230" s="17" t="s">
        <v>84</v>
      </c>
      <c r="BK230" s="163">
        <f t="shared" si="39"/>
        <v>0</v>
      </c>
      <c r="BL230" s="17" t="s">
        <v>208</v>
      </c>
      <c r="BM230" s="162" t="s">
        <v>1465</v>
      </c>
    </row>
    <row r="231" spans="1:65" s="2" customFormat="1" ht="14.45" customHeight="1">
      <c r="A231" s="32"/>
      <c r="B231" s="149"/>
      <c r="C231" s="181" t="s">
        <v>73</v>
      </c>
      <c r="D231" s="181" t="s">
        <v>273</v>
      </c>
      <c r="E231" s="182" t="s">
        <v>1226</v>
      </c>
      <c r="F231" s="183" t="s">
        <v>1227</v>
      </c>
      <c r="G231" s="184" t="s">
        <v>1</v>
      </c>
      <c r="H231" s="185">
        <v>770</v>
      </c>
      <c r="I231" s="186"/>
      <c r="J231" s="187">
        <f t="shared" si="30"/>
        <v>0</v>
      </c>
      <c r="K231" s="188"/>
      <c r="L231" s="189"/>
      <c r="M231" s="190" t="s">
        <v>1</v>
      </c>
      <c r="N231" s="191" t="s">
        <v>39</v>
      </c>
      <c r="O231" s="58"/>
      <c r="P231" s="160">
        <f t="shared" si="31"/>
        <v>0</v>
      </c>
      <c r="Q231" s="160">
        <v>0</v>
      </c>
      <c r="R231" s="160">
        <f t="shared" si="32"/>
        <v>0</v>
      </c>
      <c r="S231" s="160">
        <v>0</v>
      </c>
      <c r="T231" s="161">
        <f t="shared" si="33"/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2" t="s">
        <v>239</v>
      </c>
      <c r="AT231" s="162" t="s">
        <v>273</v>
      </c>
      <c r="AU231" s="162" t="s">
        <v>80</v>
      </c>
      <c r="AY231" s="17" t="s">
        <v>202</v>
      </c>
      <c r="BE231" s="163">
        <f t="shared" si="34"/>
        <v>0</v>
      </c>
      <c r="BF231" s="163">
        <f t="shared" si="35"/>
        <v>0</v>
      </c>
      <c r="BG231" s="163">
        <f t="shared" si="36"/>
        <v>0</v>
      </c>
      <c r="BH231" s="163">
        <f t="shared" si="37"/>
        <v>0</v>
      </c>
      <c r="BI231" s="163">
        <f t="shared" si="38"/>
        <v>0</v>
      </c>
      <c r="BJ231" s="17" t="s">
        <v>84</v>
      </c>
      <c r="BK231" s="163">
        <f t="shared" si="39"/>
        <v>0</v>
      </c>
      <c r="BL231" s="17" t="s">
        <v>208</v>
      </c>
      <c r="BM231" s="162" t="s">
        <v>1466</v>
      </c>
    </row>
    <row r="232" spans="1:65" s="2" customFormat="1" ht="14.45" customHeight="1">
      <c r="A232" s="32"/>
      <c r="B232" s="149"/>
      <c r="C232" s="181" t="s">
        <v>73</v>
      </c>
      <c r="D232" s="181" t="s">
        <v>273</v>
      </c>
      <c r="E232" s="182" t="s">
        <v>1228</v>
      </c>
      <c r="F232" s="183" t="s">
        <v>1229</v>
      </c>
      <c r="G232" s="184" t="s">
        <v>1</v>
      </c>
      <c r="H232" s="185">
        <v>770</v>
      </c>
      <c r="I232" s="186"/>
      <c r="J232" s="187">
        <f t="shared" si="30"/>
        <v>0</v>
      </c>
      <c r="K232" s="188"/>
      <c r="L232" s="189"/>
      <c r="M232" s="190" t="s">
        <v>1</v>
      </c>
      <c r="N232" s="191" t="s">
        <v>39</v>
      </c>
      <c r="O232" s="58"/>
      <c r="P232" s="160">
        <f t="shared" si="31"/>
        <v>0</v>
      </c>
      <c r="Q232" s="160">
        <v>0</v>
      </c>
      <c r="R232" s="160">
        <f t="shared" si="32"/>
        <v>0</v>
      </c>
      <c r="S232" s="160">
        <v>0</v>
      </c>
      <c r="T232" s="161">
        <f t="shared" si="33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2" t="s">
        <v>239</v>
      </c>
      <c r="AT232" s="162" t="s">
        <v>273</v>
      </c>
      <c r="AU232" s="162" t="s">
        <v>80</v>
      </c>
      <c r="AY232" s="17" t="s">
        <v>202</v>
      </c>
      <c r="BE232" s="163">
        <f t="shared" si="34"/>
        <v>0</v>
      </c>
      <c r="BF232" s="163">
        <f t="shared" si="35"/>
        <v>0</v>
      </c>
      <c r="BG232" s="163">
        <f t="shared" si="36"/>
        <v>0</v>
      </c>
      <c r="BH232" s="163">
        <f t="shared" si="37"/>
        <v>0</v>
      </c>
      <c r="BI232" s="163">
        <f t="shared" si="38"/>
        <v>0</v>
      </c>
      <c r="BJ232" s="17" t="s">
        <v>84</v>
      </c>
      <c r="BK232" s="163">
        <f t="shared" si="39"/>
        <v>0</v>
      </c>
      <c r="BL232" s="17" t="s">
        <v>208</v>
      </c>
      <c r="BM232" s="162" t="s">
        <v>1467</v>
      </c>
    </row>
    <row r="233" spans="1:65" s="2" customFormat="1" ht="14.45" customHeight="1">
      <c r="A233" s="32"/>
      <c r="B233" s="149"/>
      <c r="C233" s="181" t="s">
        <v>73</v>
      </c>
      <c r="D233" s="181" t="s">
        <v>273</v>
      </c>
      <c r="E233" s="182" t="s">
        <v>1230</v>
      </c>
      <c r="F233" s="183" t="s">
        <v>1231</v>
      </c>
      <c r="G233" s="184" t="s">
        <v>1</v>
      </c>
      <c r="H233" s="185">
        <v>770</v>
      </c>
      <c r="I233" s="186"/>
      <c r="J233" s="187">
        <f t="shared" si="30"/>
        <v>0</v>
      </c>
      <c r="K233" s="188"/>
      <c r="L233" s="189"/>
      <c r="M233" s="204" t="s">
        <v>1</v>
      </c>
      <c r="N233" s="205" t="s">
        <v>39</v>
      </c>
      <c r="O233" s="194"/>
      <c r="P233" s="195">
        <f t="shared" si="31"/>
        <v>0</v>
      </c>
      <c r="Q233" s="195">
        <v>0</v>
      </c>
      <c r="R233" s="195">
        <f t="shared" si="32"/>
        <v>0</v>
      </c>
      <c r="S233" s="195">
        <v>0</v>
      </c>
      <c r="T233" s="196">
        <f t="shared" si="33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2" t="s">
        <v>239</v>
      </c>
      <c r="AT233" s="162" t="s">
        <v>273</v>
      </c>
      <c r="AU233" s="162" t="s">
        <v>80</v>
      </c>
      <c r="AY233" s="17" t="s">
        <v>202</v>
      </c>
      <c r="BE233" s="163">
        <f t="shared" si="34"/>
        <v>0</v>
      </c>
      <c r="BF233" s="163">
        <f t="shared" si="35"/>
        <v>0</v>
      </c>
      <c r="BG233" s="163">
        <f t="shared" si="36"/>
        <v>0</v>
      </c>
      <c r="BH233" s="163">
        <f t="shared" si="37"/>
        <v>0</v>
      </c>
      <c r="BI233" s="163">
        <f t="shared" si="38"/>
        <v>0</v>
      </c>
      <c r="BJ233" s="17" t="s">
        <v>84</v>
      </c>
      <c r="BK233" s="163">
        <f t="shared" si="39"/>
        <v>0</v>
      </c>
      <c r="BL233" s="17" t="s">
        <v>208</v>
      </c>
      <c r="BM233" s="162" t="s">
        <v>1468</v>
      </c>
    </row>
    <row r="234" spans="1:65" s="2" customFormat="1" ht="6.95" customHeight="1">
      <c r="A234" s="32"/>
      <c r="B234" s="47"/>
      <c r="C234" s="48"/>
      <c r="D234" s="48"/>
      <c r="E234" s="48"/>
      <c r="F234" s="48"/>
      <c r="G234" s="48"/>
      <c r="H234" s="48"/>
      <c r="I234" s="48"/>
      <c r="J234" s="48"/>
      <c r="K234" s="48"/>
      <c r="L234" s="33"/>
      <c r="M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</row>
  </sheetData>
  <autoFilter ref="C124:K233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1"/>
  <sheetViews>
    <sheetView showGridLines="0" topLeftCell="A114" workbookViewId="0">
      <selection activeCell="V138" sqref="V13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168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16.5" customHeight="1">
      <c r="A9" s="32"/>
      <c r="B9" s="33"/>
      <c r="C9" s="32"/>
      <c r="D9" s="32"/>
      <c r="E9" s="259" t="s">
        <v>1232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1469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29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29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ROUND((SUM(BE128:BE190)),  2)</f>
        <v>0</v>
      </c>
      <c r="G35" s="32"/>
      <c r="H35" s="32"/>
      <c r="I35" s="105">
        <v>0.2</v>
      </c>
      <c r="J35" s="104">
        <f>ROUND(((SUM(BE128:BE190))*I35),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ROUND((SUM(BF128:BF190)),  2)</f>
        <v>0</v>
      </c>
      <c r="G36" s="32"/>
      <c r="H36" s="32"/>
      <c r="I36" s="105">
        <v>0.2</v>
      </c>
      <c r="J36" s="104">
        <f>ROUND(((SUM(BF128:BF190))*I36),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ROUND((SUM(BG128:BG190)),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ROUND((SUM(BH128:BH190)),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ROUND((SUM(BI128:BI190)),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16.5" customHeight="1">
      <c r="A87" s="32"/>
      <c r="B87" s="33"/>
      <c r="C87" s="32"/>
      <c r="D87" s="32"/>
      <c r="E87" s="259" t="s">
        <v>1232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PK - Podperná konštrukcia pre ťahavé rastliny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>
      <c r="B100" s="121"/>
      <c r="D100" s="122" t="s">
        <v>183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>
      <c r="B101" s="121"/>
      <c r="D101" s="122" t="s">
        <v>1470</v>
      </c>
      <c r="E101" s="123"/>
      <c r="F101" s="123"/>
      <c r="G101" s="123"/>
      <c r="H101" s="123"/>
      <c r="I101" s="123"/>
      <c r="J101" s="124">
        <f>J147</f>
        <v>0</v>
      </c>
      <c r="L101" s="121"/>
    </row>
    <row r="102" spans="1:47" s="10" customFormat="1" ht="19.899999999999999" customHeight="1">
      <c r="B102" s="121"/>
      <c r="D102" s="122" t="s">
        <v>187</v>
      </c>
      <c r="E102" s="123"/>
      <c r="F102" s="123"/>
      <c r="G102" s="123"/>
      <c r="H102" s="123"/>
      <c r="I102" s="123"/>
      <c r="J102" s="124">
        <f>J150</f>
        <v>0</v>
      </c>
      <c r="L102" s="121"/>
    </row>
    <row r="103" spans="1:47" s="9" customFormat="1" ht="24.95" customHeight="1">
      <c r="B103" s="117"/>
      <c r="D103" s="118" t="s">
        <v>1471</v>
      </c>
      <c r="E103" s="119"/>
      <c r="F103" s="119"/>
      <c r="G103" s="119"/>
      <c r="H103" s="119"/>
      <c r="I103" s="119"/>
      <c r="J103" s="120">
        <f>J152</f>
        <v>0</v>
      </c>
      <c r="L103" s="117"/>
    </row>
    <row r="104" spans="1:47" s="10" customFormat="1" ht="19.899999999999999" customHeight="1">
      <c r="B104" s="121"/>
      <c r="D104" s="122" t="s">
        <v>1472</v>
      </c>
      <c r="E104" s="123"/>
      <c r="F104" s="123"/>
      <c r="G104" s="123"/>
      <c r="H104" s="123"/>
      <c r="I104" s="123"/>
      <c r="J104" s="124">
        <f>J153</f>
        <v>0</v>
      </c>
      <c r="L104" s="121"/>
    </row>
    <row r="105" spans="1:47" s="10" customFormat="1" ht="19.899999999999999" customHeight="1">
      <c r="B105" s="121"/>
      <c r="D105" s="122" t="s">
        <v>1473</v>
      </c>
      <c r="E105" s="123"/>
      <c r="F105" s="123"/>
      <c r="G105" s="123"/>
      <c r="H105" s="123"/>
      <c r="I105" s="123"/>
      <c r="J105" s="124">
        <f>J174</f>
        <v>0</v>
      </c>
      <c r="L105" s="121"/>
    </row>
    <row r="106" spans="1:47" s="10" customFormat="1" ht="19.899999999999999" customHeight="1">
      <c r="B106" s="121"/>
      <c r="D106" s="122" t="s">
        <v>1474</v>
      </c>
      <c r="E106" s="123"/>
      <c r="F106" s="123"/>
      <c r="G106" s="123"/>
      <c r="H106" s="123"/>
      <c r="I106" s="123"/>
      <c r="J106" s="124">
        <f>J185</f>
        <v>0</v>
      </c>
      <c r="L106" s="121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188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259" t="str">
        <f>E7</f>
        <v>Vodozádržné opatrenia v meste Nemšová - ZŠ Janka Palu 2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>
      <c r="B117" s="20"/>
      <c r="C117" s="27" t="s">
        <v>174</v>
      </c>
      <c r="L117" s="20"/>
    </row>
    <row r="118" spans="1:63" s="2" customFormat="1" ht="16.5" customHeight="1">
      <c r="A118" s="32"/>
      <c r="B118" s="33"/>
      <c r="C118" s="32"/>
      <c r="D118" s="32"/>
      <c r="E118" s="259" t="s">
        <v>1232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342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41" t="str">
        <f>E11</f>
        <v>PK - Podperná konštrukcia pre ťahavé rastliny</v>
      </c>
      <c r="F120" s="261"/>
      <c r="G120" s="261"/>
      <c r="H120" s="26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F14</f>
        <v>Mesto Nemšová</v>
      </c>
      <c r="G122" s="32"/>
      <c r="H122" s="32"/>
      <c r="I122" s="27" t="s">
        <v>21</v>
      </c>
      <c r="J122" s="55" t="str">
        <f>IF(J14="","",J14)</f>
        <v>1. 8. 2020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23</v>
      </c>
      <c r="D124" s="32"/>
      <c r="E124" s="32"/>
      <c r="F124" s="25" t="str">
        <f>E17</f>
        <v>Mesto Nemšová</v>
      </c>
      <c r="G124" s="32"/>
      <c r="H124" s="32"/>
      <c r="I124" s="27" t="s">
        <v>28</v>
      </c>
      <c r="J124" s="30" t="str">
        <f>E23</f>
        <v>Bc. Róbert Malec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26</v>
      </c>
      <c r="D125" s="32"/>
      <c r="E125" s="32"/>
      <c r="F125" s="25" t="str">
        <f>IF(E20="","",E20)</f>
        <v>Vyplň údaj</v>
      </c>
      <c r="G125" s="32"/>
      <c r="H125" s="32"/>
      <c r="I125" s="27" t="s">
        <v>31</v>
      </c>
      <c r="J125" s="30" t="str">
        <f>E26</f>
        <v>Bc. Róbert Malec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5"/>
      <c r="B127" s="126"/>
      <c r="C127" s="127" t="s">
        <v>189</v>
      </c>
      <c r="D127" s="128" t="s">
        <v>58</v>
      </c>
      <c r="E127" s="128" t="s">
        <v>54</v>
      </c>
      <c r="F127" s="128" t="s">
        <v>55</v>
      </c>
      <c r="G127" s="128" t="s">
        <v>190</v>
      </c>
      <c r="H127" s="128" t="s">
        <v>191</v>
      </c>
      <c r="I127" s="128" t="s">
        <v>192</v>
      </c>
      <c r="J127" s="129" t="s">
        <v>179</v>
      </c>
      <c r="K127" s="130" t="s">
        <v>193</v>
      </c>
      <c r="L127" s="131"/>
      <c r="M127" s="62" t="s">
        <v>1</v>
      </c>
      <c r="N127" s="63" t="s">
        <v>37</v>
      </c>
      <c r="O127" s="63" t="s">
        <v>194</v>
      </c>
      <c r="P127" s="63" t="s">
        <v>195</v>
      </c>
      <c r="Q127" s="63" t="s">
        <v>196</v>
      </c>
      <c r="R127" s="63" t="s">
        <v>197</v>
      </c>
      <c r="S127" s="63" t="s">
        <v>198</v>
      </c>
      <c r="T127" s="64" t="s">
        <v>199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>
      <c r="A128" s="32"/>
      <c r="B128" s="33"/>
      <c r="C128" s="69" t="s">
        <v>180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P129+P152</f>
        <v>0</v>
      </c>
      <c r="Q128" s="66"/>
      <c r="R128" s="133">
        <f>R129+R152</f>
        <v>4.28882356</v>
      </c>
      <c r="S128" s="66"/>
      <c r="T128" s="134">
        <f>T129+T152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72</v>
      </c>
      <c r="AU128" s="17" t="s">
        <v>181</v>
      </c>
      <c r="BK128" s="135">
        <f>BK129+BK152</f>
        <v>0</v>
      </c>
    </row>
    <row r="129" spans="1:65" s="12" customFormat="1" ht="25.9" customHeight="1">
      <c r="B129" s="136"/>
      <c r="D129" s="137" t="s">
        <v>72</v>
      </c>
      <c r="E129" s="138" t="s">
        <v>200</v>
      </c>
      <c r="F129" s="138" t="s">
        <v>201</v>
      </c>
      <c r="I129" s="139"/>
      <c r="J129" s="140">
        <f>BK129</f>
        <v>0</v>
      </c>
      <c r="L129" s="136"/>
      <c r="M129" s="141"/>
      <c r="N129" s="142"/>
      <c r="O129" s="142"/>
      <c r="P129" s="143">
        <f>P130+P147+P150</f>
        <v>0</v>
      </c>
      <c r="Q129" s="142"/>
      <c r="R129" s="143">
        <f>R130+R147+R150</f>
        <v>2.8087848399999999</v>
      </c>
      <c r="S129" s="142"/>
      <c r="T129" s="144">
        <f>T130+T147+T150</f>
        <v>0</v>
      </c>
      <c r="AR129" s="137" t="s">
        <v>80</v>
      </c>
      <c r="AT129" s="145" t="s">
        <v>72</v>
      </c>
      <c r="AU129" s="145" t="s">
        <v>73</v>
      </c>
      <c r="AY129" s="137" t="s">
        <v>202</v>
      </c>
      <c r="BK129" s="146">
        <f>BK130+BK147+BK150</f>
        <v>0</v>
      </c>
    </row>
    <row r="130" spans="1:65" s="12" customFormat="1" ht="22.9" customHeight="1">
      <c r="B130" s="136"/>
      <c r="D130" s="137" t="s">
        <v>72</v>
      </c>
      <c r="E130" s="147" t="s">
        <v>80</v>
      </c>
      <c r="F130" s="147" t="s">
        <v>203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SUM(P131:P146)</f>
        <v>0</v>
      </c>
      <c r="Q130" s="142"/>
      <c r="R130" s="143">
        <f>SUM(R131:R146)</f>
        <v>0</v>
      </c>
      <c r="S130" s="142"/>
      <c r="T130" s="144">
        <f>SUM(T131:T146)</f>
        <v>0</v>
      </c>
      <c r="AR130" s="137" t="s">
        <v>80</v>
      </c>
      <c r="AT130" s="145" t="s">
        <v>72</v>
      </c>
      <c r="AU130" s="145" t="s">
        <v>80</v>
      </c>
      <c r="AY130" s="137" t="s">
        <v>202</v>
      </c>
      <c r="BK130" s="146">
        <f>SUM(BK131:BK146)</f>
        <v>0</v>
      </c>
    </row>
    <row r="131" spans="1:65" s="2" customFormat="1" ht="14.45" customHeight="1">
      <c r="A131" s="32"/>
      <c r="B131" s="149"/>
      <c r="C131" s="150" t="s">
        <v>80</v>
      </c>
      <c r="D131" s="150" t="s">
        <v>204</v>
      </c>
      <c r="E131" s="151" t="s">
        <v>1475</v>
      </c>
      <c r="F131" s="152" t="s">
        <v>1476</v>
      </c>
      <c r="G131" s="153" t="s">
        <v>219</v>
      </c>
      <c r="H131" s="154">
        <v>1.268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84</v>
      </c>
      <c r="BK131" s="163">
        <f>ROUND(I131*H131,2)</f>
        <v>0</v>
      </c>
      <c r="BL131" s="17" t="s">
        <v>208</v>
      </c>
      <c r="BM131" s="162" t="s">
        <v>1477</v>
      </c>
    </row>
    <row r="132" spans="1:65" s="13" customFormat="1" ht="11.25">
      <c r="B132" s="164"/>
      <c r="D132" s="165" t="s">
        <v>210</v>
      </c>
      <c r="E132" s="166" t="s">
        <v>1</v>
      </c>
      <c r="F132" s="167" t="s">
        <v>1478</v>
      </c>
      <c r="H132" s="168">
        <v>0.63400000000000001</v>
      </c>
      <c r="I132" s="169"/>
      <c r="L132" s="164"/>
      <c r="M132" s="170"/>
      <c r="N132" s="171"/>
      <c r="O132" s="171"/>
      <c r="P132" s="171"/>
      <c r="Q132" s="171"/>
      <c r="R132" s="171"/>
      <c r="S132" s="171"/>
      <c r="T132" s="172"/>
      <c r="AT132" s="166" t="s">
        <v>210</v>
      </c>
      <c r="AU132" s="166" t="s">
        <v>84</v>
      </c>
      <c r="AV132" s="13" t="s">
        <v>84</v>
      </c>
      <c r="AW132" s="13" t="s">
        <v>30</v>
      </c>
      <c r="AX132" s="13" t="s">
        <v>73</v>
      </c>
      <c r="AY132" s="166" t="s">
        <v>202</v>
      </c>
    </row>
    <row r="133" spans="1:65" s="14" customFormat="1" ht="11.25">
      <c r="B133" s="173"/>
      <c r="D133" s="165" t="s">
        <v>210</v>
      </c>
      <c r="E133" s="174" t="s">
        <v>1</v>
      </c>
      <c r="F133" s="175" t="s">
        <v>212</v>
      </c>
      <c r="H133" s="176">
        <v>0.63400000000000001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210</v>
      </c>
      <c r="AU133" s="174" t="s">
        <v>84</v>
      </c>
      <c r="AV133" s="14" t="s">
        <v>208</v>
      </c>
      <c r="AW133" s="14" t="s">
        <v>30</v>
      </c>
      <c r="AX133" s="14" t="s">
        <v>80</v>
      </c>
      <c r="AY133" s="174" t="s">
        <v>202</v>
      </c>
    </row>
    <row r="134" spans="1:65" s="13" customFormat="1" ht="11.25">
      <c r="B134" s="164"/>
      <c r="D134" s="165" t="s">
        <v>210</v>
      </c>
      <c r="F134" s="167" t="s">
        <v>1479</v>
      </c>
      <c r="H134" s="168">
        <v>1.268</v>
      </c>
      <c r="I134" s="169"/>
      <c r="L134" s="164"/>
      <c r="M134" s="170"/>
      <c r="N134" s="171"/>
      <c r="O134" s="171"/>
      <c r="P134" s="171"/>
      <c r="Q134" s="171"/>
      <c r="R134" s="171"/>
      <c r="S134" s="171"/>
      <c r="T134" s="172"/>
      <c r="AT134" s="166" t="s">
        <v>210</v>
      </c>
      <c r="AU134" s="166" t="s">
        <v>84</v>
      </c>
      <c r="AV134" s="13" t="s">
        <v>84</v>
      </c>
      <c r="AW134" s="13" t="s">
        <v>3</v>
      </c>
      <c r="AX134" s="13" t="s">
        <v>80</v>
      </c>
      <c r="AY134" s="166" t="s">
        <v>202</v>
      </c>
    </row>
    <row r="135" spans="1:65" s="2" customFormat="1" ht="14.45" customHeight="1">
      <c r="A135" s="32"/>
      <c r="B135" s="149"/>
      <c r="C135" s="150" t="s">
        <v>84</v>
      </c>
      <c r="D135" s="150" t="s">
        <v>204</v>
      </c>
      <c r="E135" s="151" t="s">
        <v>1480</v>
      </c>
      <c r="F135" s="152" t="s">
        <v>1481</v>
      </c>
      <c r="G135" s="153" t="s">
        <v>219</v>
      </c>
      <c r="H135" s="154">
        <v>1.268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39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84</v>
      </c>
      <c r="BK135" s="163">
        <f>ROUND(I135*H135,2)</f>
        <v>0</v>
      </c>
      <c r="BL135" s="17" t="s">
        <v>208</v>
      </c>
      <c r="BM135" s="162" t="s">
        <v>1482</v>
      </c>
    </row>
    <row r="136" spans="1:65" s="13" customFormat="1" ht="11.25">
      <c r="B136" s="164"/>
      <c r="D136" s="165" t="s">
        <v>210</v>
      </c>
      <c r="F136" s="167" t="s">
        <v>1479</v>
      </c>
      <c r="H136" s="168">
        <v>1.268</v>
      </c>
      <c r="I136" s="169"/>
      <c r="L136" s="164"/>
      <c r="M136" s="170"/>
      <c r="N136" s="171"/>
      <c r="O136" s="171"/>
      <c r="P136" s="171"/>
      <c r="Q136" s="171"/>
      <c r="R136" s="171"/>
      <c r="S136" s="171"/>
      <c r="T136" s="172"/>
      <c r="AT136" s="166" t="s">
        <v>210</v>
      </c>
      <c r="AU136" s="166" t="s">
        <v>84</v>
      </c>
      <c r="AV136" s="13" t="s">
        <v>84</v>
      </c>
      <c r="AW136" s="13" t="s">
        <v>3</v>
      </c>
      <c r="AX136" s="13" t="s">
        <v>80</v>
      </c>
      <c r="AY136" s="166" t="s">
        <v>202</v>
      </c>
    </row>
    <row r="137" spans="1:65" s="2" customFormat="1" ht="24.2" customHeight="1">
      <c r="A137" s="32"/>
      <c r="B137" s="149"/>
      <c r="C137" s="150" t="s">
        <v>216</v>
      </c>
      <c r="D137" s="150" t="s">
        <v>204</v>
      </c>
      <c r="E137" s="151" t="s">
        <v>1483</v>
      </c>
      <c r="F137" s="152" t="s">
        <v>361</v>
      </c>
      <c r="G137" s="153" t="s">
        <v>219</v>
      </c>
      <c r="H137" s="154">
        <v>1.268</v>
      </c>
      <c r="I137" s="155"/>
      <c r="J137" s="156">
        <f>ROUND(I137*H137,2)</f>
        <v>0</v>
      </c>
      <c r="K137" s="157"/>
      <c r="L137" s="33"/>
      <c r="M137" s="158" t="s">
        <v>1</v>
      </c>
      <c r="N137" s="159" t="s">
        <v>39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84</v>
      </c>
      <c r="BK137" s="163">
        <f>ROUND(I137*H137,2)</f>
        <v>0</v>
      </c>
      <c r="BL137" s="17" t="s">
        <v>208</v>
      </c>
      <c r="BM137" s="162" t="s">
        <v>1484</v>
      </c>
    </row>
    <row r="138" spans="1:65" s="13" customFormat="1" ht="11.25">
      <c r="B138" s="164"/>
      <c r="D138" s="165" t="s">
        <v>210</v>
      </c>
      <c r="F138" s="167" t="s">
        <v>1479</v>
      </c>
      <c r="H138" s="168">
        <v>1.268</v>
      </c>
      <c r="I138" s="169"/>
      <c r="L138" s="164"/>
      <c r="M138" s="170"/>
      <c r="N138" s="171"/>
      <c r="O138" s="171"/>
      <c r="P138" s="171"/>
      <c r="Q138" s="171"/>
      <c r="R138" s="171"/>
      <c r="S138" s="171"/>
      <c r="T138" s="172"/>
      <c r="AT138" s="166" t="s">
        <v>210</v>
      </c>
      <c r="AU138" s="166" t="s">
        <v>84</v>
      </c>
      <c r="AV138" s="13" t="s">
        <v>84</v>
      </c>
      <c r="AW138" s="13" t="s">
        <v>3</v>
      </c>
      <c r="AX138" s="13" t="s">
        <v>80</v>
      </c>
      <c r="AY138" s="166" t="s">
        <v>202</v>
      </c>
    </row>
    <row r="139" spans="1:65" s="2" customFormat="1" ht="24.2" customHeight="1">
      <c r="A139" s="32"/>
      <c r="B139" s="149"/>
      <c r="C139" s="150" t="s">
        <v>208</v>
      </c>
      <c r="D139" s="150" t="s">
        <v>204</v>
      </c>
      <c r="E139" s="151" t="s">
        <v>1485</v>
      </c>
      <c r="F139" s="152" t="s">
        <v>357</v>
      </c>
      <c r="G139" s="153" t="s">
        <v>219</v>
      </c>
      <c r="H139" s="154">
        <v>1.268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39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84</v>
      </c>
      <c r="BK139" s="163">
        <f>ROUND(I139*H139,2)</f>
        <v>0</v>
      </c>
      <c r="BL139" s="17" t="s">
        <v>208</v>
      </c>
      <c r="BM139" s="162" t="s">
        <v>1486</v>
      </c>
    </row>
    <row r="140" spans="1:65" s="13" customFormat="1" ht="11.25">
      <c r="B140" s="164"/>
      <c r="D140" s="165" t="s">
        <v>210</v>
      </c>
      <c r="F140" s="167" t="s">
        <v>1479</v>
      </c>
      <c r="H140" s="168">
        <v>1.268</v>
      </c>
      <c r="I140" s="169"/>
      <c r="L140" s="164"/>
      <c r="M140" s="170"/>
      <c r="N140" s="171"/>
      <c r="O140" s="171"/>
      <c r="P140" s="171"/>
      <c r="Q140" s="171"/>
      <c r="R140" s="171"/>
      <c r="S140" s="171"/>
      <c r="T140" s="172"/>
      <c r="AT140" s="166" t="s">
        <v>210</v>
      </c>
      <c r="AU140" s="166" t="s">
        <v>84</v>
      </c>
      <c r="AV140" s="13" t="s">
        <v>84</v>
      </c>
      <c r="AW140" s="13" t="s">
        <v>3</v>
      </c>
      <c r="AX140" s="13" t="s">
        <v>80</v>
      </c>
      <c r="AY140" s="166" t="s">
        <v>202</v>
      </c>
    </row>
    <row r="141" spans="1:65" s="2" customFormat="1" ht="37.9" customHeight="1">
      <c r="A141" s="32"/>
      <c r="B141" s="149"/>
      <c r="C141" s="150" t="s">
        <v>225</v>
      </c>
      <c r="D141" s="150" t="s">
        <v>204</v>
      </c>
      <c r="E141" s="151" t="s">
        <v>1487</v>
      </c>
      <c r="F141" s="152" t="s">
        <v>359</v>
      </c>
      <c r="G141" s="153" t="s">
        <v>219</v>
      </c>
      <c r="H141" s="154">
        <v>21.556000000000001</v>
      </c>
      <c r="I141" s="155"/>
      <c r="J141" s="156">
        <f>ROUND(I141*H141,2)</f>
        <v>0</v>
      </c>
      <c r="K141" s="157"/>
      <c r="L141" s="33"/>
      <c r="M141" s="158" t="s">
        <v>1</v>
      </c>
      <c r="N141" s="159" t="s">
        <v>39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208</v>
      </c>
      <c r="AT141" s="162" t="s">
        <v>204</v>
      </c>
      <c r="AU141" s="162" t="s">
        <v>84</v>
      </c>
      <c r="AY141" s="17" t="s">
        <v>202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7" t="s">
        <v>84</v>
      </c>
      <c r="BK141" s="163">
        <f>ROUND(I141*H141,2)</f>
        <v>0</v>
      </c>
      <c r="BL141" s="17" t="s">
        <v>208</v>
      </c>
      <c r="BM141" s="162" t="s">
        <v>1488</v>
      </c>
    </row>
    <row r="142" spans="1:65" s="13" customFormat="1" ht="11.25">
      <c r="B142" s="164"/>
      <c r="D142" s="165" t="s">
        <v>210</v>
      </c>
      <c r="F142" s="167" t="s">
        <v>1489</v>
      </c>
      <c r="H142" s="168">
        <v>21.556000000000001</v>
      </c>
      <c r="I142" s="169"/>
      <c r="L142" s="164"/>
      <c r="M142" s="170"/>
      <c r="N142" s="171"/>
      <c r="O142" s="171"/>
      <c r="P142" s="171"/>
      <c r="Q142" s="171"/>
      <c r="R142" s="171"/>
      <c r="S142" s="171"/>
      <c r="T142" s="172"/>
      <c r="AT142" s="166" t="s">
        <v>210</v>
      </c>
      <c r="AU142" s="166" t="s">
        <v>84</v>
      </c>
      <c r="AV142" s="13" t="s">
        <v>84</v>
      </c>
      <c r="AW142" s="13" t="s">
        <v>3</v>
      </c>
      <c r="AX142" s="13" t="s">
        <v>80</v>
      </c>
      <c r="AY142" s="166" t="s">
        <v>202</v>
      </c>
    </row>
    <row r="143" spans="1:65" s="2" customFormat="1" ht="14.45" customHeight="1">
      <c r="A143" s="32"/>
      <c r="B143" s="149"/>
      <c r="C143" s="150" t="s">
        <v>230</v>
      </c>
      <c r="D143" s="150" t="s">
        <v>204</v>
      </c>
      <c r="E143" s="151" t="s">
        <v>249</v>
      </c>
      <c r="F143" s="152" t="s">
        <v>250</v>
      </c>
      <c r="G143" s="153" t="s">
        <v>219</v>
      </c>
      <c r="H143" s="154">
        <v>1.268</v>
      </c>
      <c r="I143" s="155"/>
      <c r="J143" s="156">
        <f>ROUND(I143*H143,2)</f>
        <v>0</v>
      </c>
      <c r="K143" s="157"/>
      <c r="L143" s="33"/>
      <c r="M143" s="158" t="s">
        <v>1</v>
      </c>
      <c r="N143" s="159" t="s">
        <v>39</v>
      </c>
      <c r="O143" s="58"/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208</v>
      </c>
      <c r="AT143" s="162" t="s">
        <v>204</v>
      </c>
      <c r="AU143" s="162" t="s">
        <v>84</v>
      </c>
      <c r="AY143" s="17" t="s">
        <v>202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84</v>
      </c>
      <c r="BK143" s="163">
        <f>ROUND(I143*H143,2)</f>
        <v>0</v>
      </c>
      <c r="BL143" s="17" t="s">
        <v>208</v>
      </c>
      <c r="BM143" s="162" t="s">
        <v>1490</v>
      </c>
    </row>
    <row r="144" spans="1:65" s="13" customFormat="1" ht="11.25">
      <c r="B144" s="164"/>
      <c r="D144" s="165" t="s">
        <v>210</v>
      </c>
      <c r="F144" s="167" t="s">
        <v>1479</v>
      </c>
      <c r="H144" s="168">
        <v>1.268</v>
      </c>
      <c r="I144" s="169"/>
      <c r="L144" s="164"/>
      <c r="M144" s="170"/>
      <c r="N144" s="171"/>
      <c r="O144" s="171"/>
      <c r="P144" s="171"/>
      <c r="Q144" s="171"/>
      <c r="R144" s="171"/>
      <c r="S144" s="171"/>
      <c r="T144" s="172"/>
      <c r="AT144" s="166" t="s">
        <v>210</v>
      </c>
      <c r="AU144" s="166" t="s">
        <v>84</v>
      </c>
      <c r="AV144" s="13" t="s">
        <v>84</v>
      </c>
      <c r="AW144" s="13" t="s">
        <v>3</v>
      </c>
      <c r="AX144" s="13" t="s">
        <v>80</v>
      </c>
      <c r="AY144" s="166" t="s">
        <v>202</v>
      </c>
    </row>
    <row r="145" spans="1:65" s="2" customFormat="1" ht="24.2" customHeight="1">
      <c r="A145" s="32"/>
      <c r="B145" s="149"/>
      <c r="C145" s="150" t="s">
        <v>235</v>
      </c>
      <c r="D145" s="150" t="s">
        <v>204</v>
      </c>
      <c r="E145" s="151" t="s">
        <v>253</v>
      </c>
      <c r="F145" s="152" t="s">
        <v>254</v>
      </c>
      <c r="G145" s="153" t="s">
        <v>255</v>
      </c>
      <c r="H145" s="154">
        <v>2.2440000000000002</v>
      </c>
      <c r="I145" s="155"/>
      <c r="J145" s="156">
        <f>ROUND(I145*H145,2)</f>
        <v>0</v>
      </c>
      <c r="K145" s="157"/>
      <c r="L145" s="33"/>
      <c r="M145" s="158" t="s">
        <v>1</v>
      </c>
      <c r="N145" s="159" t="s">
        <v>39</v>
      </c>
      <c r="O145" s="58"/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208</v>
      </c>
      <c r="AT145" s="162" t="s">
        <v>204</v>
      </c>
      <c r="AU145" s="162" t="s">
        <v>84</v>
      </c>
      <c r="AY145" s="17" t="s">
        <v>202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7" t="s">
        <v>84</v>
      </c>
      <c r="BK145" s="163">
        <f>ROUND(I145*H145,2)</f>
        <v>0</v>
      </c>
      <c r="BL145" s="17" t="s">
        <v>208</v>
      </c>
      <c r="BM145" s="162" t="s">
        <v>1491</v>
      </c>
    </row>
    <row r="146" spans="1:65" s="13" customFormat="1" ht="11.25">
      <c r="B146" s="164"/>
      <c r="D146" s="165" t="s">
        <v>210</v>
      </c>
      <c r="F146" s="167" t="s">
        <v>1492</v>
      </c>
      <c r="H146" s="168">
        <v>2.2440000000000002</v>
      </c>
      <c r="I146" s="169"/>
      <c r="L146" s="164"/>
      <c r="M146" s="170"/>
      <c r="N146" s="171"/>
      <c r="O146" s="171"/>
      <c r="P146" s="171"/>
      <c r="Q146" s="171"/>
      <c r="R146" s="171"/>
      <c r="S146" s="171"/>
      <c r="T146" s="172"/>
      <c r="AT146" s="166" t="s">
        <v>210</v>
      </c>
      <c r="AU146" s="166" t="s">
        <v>84</v>
      </c>
      <c r="AV146" s="13" t="s">
        <v>84</v>
      </c>
      <c r="AW146" s="13" t="s">
        <v>3</v>
      </c>
      <c r="AX146" s="13" t="s">
        <v>80</v>
      </c>
      <c r="AY146" s="166" t="s">
        <v>202</v>
      </c>
    </row>
    <row r="147" spans="1:65" s="12" customFormat="1" ht="22.9" customHeight="1">
      <c r="B147" s="136"/>
      <c r="D147" s="137" t="s">
        <v>72</v>
      </c>
      <c r="E147" s="147" t="s">
        <v>84</v>
      </c>
      <c r="F147" s="147" t="s">
        <v>1493</v>
      </c>
      <c r="I147" s="139"/>
      <c r="J147" s="148">
        <f>BK147</f>
        <v>0</v>
      </c>
      <c r="L147" s="136"/>
      <c r="M147" s="141"/>
      <c r="N147" s="142"/>
      <c r="O147" s="142"/>
      <c r="P147" s="143">
        <f>SUM(P148:P149)</f>
        <v>0</v>
      </c>
      <c r="Q147" s="142"/>
      <c r="R147" s="143">
        <f>SUM(R148:R149)</f>
        <v>2.8087848399999999</v>
      </c>
      <c r="S147" s="142"/>
      <c r="T147" s="144">
        <f>SUM(T148:T149)</f>
        <v>0</v>
      </c>
      <c r="AR147" s="137" t="s">
        <v>80</v>
      </c>
      <c r="AT147" s="145" t="s">
        <v>72</v>
      </c>
      <c r="AU147" s="145" t="s">
        <v>80</v>
      </c>
      <c r="AY147" s="137" t="s">
        <v>202</v>
      </c>
      <c r="BK147" s="146">
        <f>SUM(BK148:BK149)</f>
        <v>0</v>
      </c>
    </row>
    <row r="148" spans="1:65" s="2" customFormat="1" ht="14.45" customHeight="1">
      <c r="A148" s="32"/>
      <c r="B148" s="149"/>
      <c r="C148" s="150" t="s">
        <v>239</v>
      </c>
      <c r="D148" s="150" t="s">
        <v>204</v>
      </c>
      <c r="E148" s="151" t="s">
        <v>1494</v>
      </c>
      <c r="F148" s="152" t="s">
        <v>1495</v>
      </c>
      <c r="G148" s="153" t="s">
        <v>219</v>
      </c>
      <c r="H148" s="154">
        <v>1.268</v>
      </c>
      <c r="I148" s="155"/>
      <c r="J148" s="156">
        <f>ROUND(I148*H148,2)</f>
        <v>0</v>
      </c>
      <c r="K148" s="157"/>
      <c r="L148" s="33"/>
      <c r="M148" s="158" t="s">
        <v>1</v>
      </c>
      <c r="N148" s="159" t="s">
        <v>39</v>
      </c>
      <c r="O148" s="58"/>
      <c r="P148" s="160">
        <f>O148*H148</f>
        <v>0</v>
      </c>
      <c r="Q148" s="160">
        <v>2.2151299999999998</v>
      </c>
      <c r="R148" s="160">
        <f>Q148*H148</f>
        <v>2.8087848399999999</v>
      </c>
      <c r="S148" s="160">
        <v>0</v>
      </c>
      <c r="T148" s="161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84</v>
      </c>
      <c r="AY148" s="17" t="s">
        <v>202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7" t="s">
        <v>84</v>
      </c>
      <c r="BK148" s="163">
        <f>ROUND(I148*H148,2)</f>
        <v>0</v>
      </c>
      <c r="BL148" s="17" t="s">
        <v>208</v>
      </c>
      <c r="BM148" s="162" t="s">
        <v>1496</v>
      </c>
    </row>
    <row r="149" spans="1:65" s="13" customFormat="1" ht="11.25">
      <c r="B149" s="164"/>
      <c r="D149" s="165" t="s">
        <v>210</v>
      </c>
      <c r="F149" s="167" t="s">
        <v>1479</v>
      </c>
      <c r="H149" s="168">
        <v>1.268</v>
      </c>
      <c r="I149" s="169"/>
      <c r="L149" s="164"/>
      <c r="M149" s="170"/>
      <c r="N149" s="171"/>
      <c r="O149" s="171"/>
      <c r="P149" s="171"/>
      <c r="Q149" s="171"/>
      <c r="R149" s="171"/>
      <c r="S149" s="171"/>
      <c r="T149" s="172"/>
      <c r="AT149" s="166" t="s">
        <v>210</v>
      </c>
      <c r="AU149" s="166" t="s">
        <v>84</v>
      </c>
      <c r="AV149" s="13" t="s">
        <v>84</v>
      </c>
      <c r="AW149" s="13" t="s">
        <v>3</v>
      </c>
      <c r="AX149" s="13" t="s">
        <v>80</v>
      </c>
      <c r="AY149" s="166" t="s">
        <v>202</v>
      </c>
    </row>
    <row r="150" spans="1:65" s="12" customFormat="1" ht="22.9" customHeight="1">
      <c r="B150" s="136"/>
      <c r="D150" s="137" t="s">
        <v>72</v>
      </c>
      <c r="E150" s="147" t="s">
        <v>336</v>
      </c>
      <c r="F150" s="147" t="s">
        <v>337</v>
      </c>
      <c r="I150" s="139"/>
      <c r="J150" s="148">
        <f>BK150</f>
        <v>0</v>
      </c>
      <c r="L150" s="136"/>
      <c r="M150" s="141"/>
      <c r="N150" s="142"/>
      <c r="O150" s="142"/>
      <c r="P150" s="143">
        <f>P151</f>
        <v>0</v>
      </c>
      <c r="Q150" s="142"/>
      <c r="R150" s="143">
        <f>R151</f>
        <v>0</v>
      </c>
      <c r="S150" s="142"/>
      <c r="T150" s="144">
        <f>T151</f>
        <v>0</v>
      </c>
      <c r="AR150" s="137" t="s">
        <v>80</v>
      </c>
      <c r="AT150" s="145" t="s">
        <v>72</v>
      </c>
      <c r="AU150" s="145" t="s">
        <v>80</v>
      </c>
      <c r="AY150" s="137" t="s">
        <v>202</v>
      </c>
      <c r="BK150" s="146">
        <f>BK151</f>
        <v>0</v>
      </c>
    </row>
    <row r="151" spans="1:65" s="2" customFormat="1" ht="24.2" customHeight="1">
      <c r="A151" s="32"/>
      <c r="B151" s="149"/>
      <c r="C151" s="150" t="s">
        <v>243</v>
      </c>
      <c r="D151" s="150" t="s">
        <v>204</v>
      </c>
      <c r="E151" s="151" t="s">
        <v>1497</v>
      </c>
      <c r="F151" s="152" t="s">
        <v>1090</v>
      </c>
      <c r="G151" s="153" t="s">
        <v>255</v>
      </c>
      <c r="H151" s="154">
        <v>2.8090000000000002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39</v>
      </c>
      <c r="O151" s="58"/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208</v>
      </c>
      <c r="AT151" s="162" t="s">
        <v>204</v>
      </c>
      <c r="AU151" s="162" t="s">
        <v>84</v>
      </c>
      <c r="AY151" s="17" t="s">
        <v>202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7" t="s">
        <v>84</v>
      </c>
      <c r="BK151" s="163">
        <f>ROUND(I151*H151,2)</f>
        <v>0</v>
      </c>
      <c r="BL151" s="17" t="s">
        <v>208</v>
      </c>
      <c r="BM151" s="162" t="s">
        <v>1498</v>
      </c>
    </row>
    <row r="152" spans="1:65" s="12" customFormat="1" ht="25.9" customHeight="1">
      <c r="B152" s="136"/>
      <c r="D152" s="137" t="s">
        <v>72</v>
      </c>
      <c r="E152" s="138" t="s">
        <v>1499</v>
      </c>
      <c r="F152" s="138" t="s">
        <v>1500</v>
      </c>
      <c r="I152" s="139"/>
      <c r="J152" s="140">
        <f>BK152</f>
        <v>0</v>
      </c>
      <c r="L152" s="136"/>
      <c r="M152" s="141"/>
      <c r="N152" s="142"/>
      <c r="O152" s="142"/>
      <c r="P152" s="143">
        <f>P153+P174+P185</f>
        <v>0</v>
      </c>
      <c r="Q152" s="142"/>
      <c r="R152" s="143">
        <f>R153+R174+R185</f>
        <v>1.48003872</v>
      </c>
      <c r="S152" s="142"/>
      <c r="T152" s="144">
        <f>T153+T174+T185</f>
        <v>0</v>
      </c>
      <c r="AR152" s="137" t="s">
        <v>84</v>
      </c>
      <c r="AT152" s="145" t="s">
        <v>72</v>
      </c>
      <c r="AU152" s="145" t="s">
        <v>73</v>
      </c>
      <c r="AY152" s="137" t="s">
        <v>202</v>
      </c>
      <c r="BK152" s="146">
        <f>BK153+BK174+BK185</f>
        <v>0</v>
      </c>
    </row>
    <row r="153" spans="1:65" s="12" customFormat="1" ht="22.9" customHeight="1">
      <c r="B153" s="136"/>
      <c r="D153" s="137" t="s">
        <v>72</v>
      </c>
      <c r="E153" s="147" t="s">
        <v>1501</v>
      </c>
      <c r="F153" s="147" t="s">
        <v>1502</v>
      </c>
      <c r="I153" s="139"/>
      <c r="J153" s="148">
        <f>BK153</f>
        <v>0</v>
      </c>
      <c r="L153" s="136"/>
      <c r="M153" s="141"/>
      <c r="N153" s="142"/>
      <c r="O153" s="142"/>
      <c r="P153" s="143">
        <f>SUM(P154:P173)</f>
        <v>0</v>
      </c>
      <c r="Q153" s="142"/>
      <c r="R153" s="143">
        <f>SUM(R154:R173)</f>
        <v>1.2376872000000001</v>
      </c>
      <c r="S153" s="142"/>
      <c r="T153" s="144">
        <f>SUM(T154:T173)</f>
        <v>0</v>
      </c>
      <c r="AR153" s="137" t="s">
        <v>84</v>
      </c>
      <c r="AT153" s="145" t="s">
        <v>72</v>
      </c>
      <c r="AU153" s="145" t="s">
        <v>80</v>
      </c>
      <c r="AY153" s="137" t="s">
        <v>202</v>
      </c>
      <c r="BK153" s="146">
        <f>SUM(BK154:BK173)</f>
        <v>0</v>
      </c>
    </row>
    <row r="154" spans="1:65" s="2" customFormat="1" ht="37.9" customHeight="1">
      <c r="A154" s="32"/>
      <c r="B154" s="149"/>
      <c r="C154" s="150" t="s">
        <v>248</v>
      </c>
      <c r="D154" s="150" t="s">
        <v>204</v>
      </c>
      <c r="E154" s="151" t="s">
        <v>1503</v>
      </c>
      <c r="F154" s="152" t="s">
        <v>1504</v>
      </c>
      <c r="G154" s="153" t="s">
        <v>300</v>
      </c>
      <c r="H154" s="154">
        <v>186.08</v>
      </c>
      <c r="I154" s="155"/>
      <c r="J154" s="156">
        <f>ROUND(I154*H154,2)</f>
        <v>0</v>
      </c>
      <c r="K154" s="157"/>
      <c r="L154" s="33"/>
      <c r="M154" s="158" t="s">
        <v>1</v>
      </c>
      <c r="N154" s="159" t="s">
        <v>39</v>
      </c>
      <c r="O154" s="58"/>
      <c r="P154" s="160">
        <f>O154*H154</f>
        <v>0</v>
      </c>
      <c r="Q154" s="160">
        <v>9.0000000000000006E-5</v>
      </c>
      <c r="R154" s="160">
        <f>Q154*H154</f>
        <v>1.6747200000000004E-2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279</v>
      </c>
      <c r="AT154" s="162" t="s">
        <v>204</v>
      </c>
      <c r="AU154" s="162" t="s">
        <v>84</v>
      </c>
      <c r="AY154" s="17" t="s">
        <v>202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7" t="s">
        <v>84</v>
      </c>
      <c r="BK154" s="163">
        <f>ROUND(I154*H154,2)</f>
        <v>0</v>
      </c>
      <c r="BL154" s="17" t="s">
        <v>279</v>
      </c>
      <c r="BM154" s="162" t="s">
        <v>1505</v>
      </c>
    </row>
    <row r="155" spans="1:65" s="13" customFormat="1" ht="11.25">
      <c r="B155" s="164"/>
      <c r="D155" s="165" t="s">
        <v>210</v>
      </c>
      <c r="E155" s="166" t="s">
        <v>1</v>
      </c>
      <c r="F155" s="167" t="s">
        <v>1506</v>
      </c>
      <c r="H155" s="168">
        <v>23.04</v>
      </c>
      <c r="I155" s="169"/>
      <c r="L155" s="164"/>
      <c r="M155" s="170"/>
      <c r="N155" s="171"/>
      <c r="O155" s="171"/>
      <c r="P155" s="171"/>
      <c r="Q155" s="171"/>
      <c r="R155" s="171"/>
      <c r="S155" s="171"/>
      <c r="T155" s="172"/>
      <c r="AT155" s="166" t="s">
        <v>210</v>
      </c>
      <c r="AU155" s="166" t="s">
        <v>84</v>
      </c>
      <c r="AV155" s="13" t="s">
        <v>84</v>
      </c>
      <c r="AW155" s="13" t="s">
        <v>30</v>
      </c>
      <c r="AX155" s="13" t="s">
        <v>73</v>
      </c>
      <c r="AY155" s="166" t="s">
        <v>202</v>
      </c>
    </row>
    <row r="156" spans="1:65" s="13" customFormat="1" ht="11.25">
      <c r="B156" s="164"/>
      <c r="D156" s="165" t="s">
        <v>210</v>
      </c>
      <c r="E156" s="166" t="s">
        <v>1</v>
      </c>
      <c r="F156" s="167" t="s">
        <v>1507</v>
      </c>
      <c r="H156" s="168">
        <v>12.48</v>
      </c>
      <c r="I156" s="169"/>
      <c r="L156" s="164"/>
      <c r="M156" s="170"/>
      <c r="N156" s="171"/>
      <c r="O156" s="171"/>
      <c r="P156" s="171"/>
      <c r="Q156" s="171"/>
      <c r="R156" s="171"/>
      <c r="S156" s="171"/>
      <c r="T156" s="172"/>
      <c r="AT156" s="166" t="s">
        <v>210</v>
      </c>
      <c r="AU156" s="166" t="s">
        <v>84</v>
      </c>
      <c r="AV156" s="13" t="s">
        <v>84</v>
      </c>
      <c r="AW156" s="13" t="s">
        <v>30</v>
      </c>
      <c r="AX156" s="13" t="s">
        <v>73</v>
      </c>
      <c r="AY156" s="166" t="s">
        <v>202</v>
      </c>
    </row>
    <row r="157" spans="1:65" s="13" customFormat="1" ht="11.25">
      <c r="B157" s="164"/>
      <c r="D157" s="165" t="s">
        <v>210</v>
      </c>
      <c r="E157" s="166" t="s">
        <v>1</v>
      </c>
      <c r="F157" s="167" t="s">
        <v>1508</v>
      </c>
      <c r="H157" s="168">
        <v>18.239999999999998</v>
      </c>
      <c r="I157" s="169"/>
      <c r="L157" s="164"/>
      <c r="M157" s="170"/>
      <c r="N157" s="171"/>
      <c r="O157" s="171"/>
      <c r="P157" s="171"/>
      <c r="Q157" s="171"/>
      <c r="R157" s="171"/>
      <c r="S157" s="171"/>
      <c r="T157" s="172"/>
      <c r="AT157" s="166" t="s">
        <v>210</v>
      </c>
      <c r="AU157" s="166" t="s">
        <v>84</v>
      </c>
      <c r="AV157" s="13" t="s">
        <v>84</v>
      </c>
      <c r="AW157" s="13" t="s">
        <v>30</v>
      </c>
      <c r="AX157" s="13" t="s">
        <v>73</v>
      </c>
      <c r="AY157" s="166" t="s">
        <v>202</v>
      </c>
    </row>
    <row r="158" spans="1:65" s="13" customFormat="1" ht="11.25">
      <c r="B158" s="164"/>
      <c r="D158" s="165" t="s">
        <v>210</v>
      </c>
      <c r="E158" s="166" t="s">
        <v>1</v>
      </c>
      <c r="F158" s="167" t="s">
        <v>1509</v>
      </c>
      <c r="H158" s="168">
        <v>22</v>
      </c>
      <c r="I158" s="169"/>
      <c r="L158" s="164"/>
      <c r="M158" s="170"/>
      <c r="N158" s="171"/>
      <c r="O158" s="171"/>
      <c r="P158" s="171"/>
      <c r="Q158" s="171"/>
      <c r="R158" s="171"/>
      <c r="S158" s="171"/>
      <c r="T158" s="172"/>
      <c r="AT158" s="166" t="s">
        <v>210</v>
      </c>
      <c r="AU158" s="166" t="s">
        <v>84</v>
      </c>
      <c r="AV158" s="13" t="s">
        <v>84</v>
      </c>
      <c r="AW158" s="13" t="s">
        <v>30</v>
      </c>
      <c r="AX158" s="13" t="s">
        <v>73</v>
      </c>
      <c r="AY158" s="166" t="s">
        <v>202</v>
      </c>
    </row>
    <row r="159" spans="1:65" s="13" customFormat="1" ht="11.25">
      <c r="B159" s="164"/>
      <c r="D159" s="165" t="s">
        <v>210</v>
      </c>
      <c r="E159" s="166" t="s">
        <v>1</v>
      </c>
      <c r="F159" s="167" t="s">
        <v>1510</v>
      </c>
      <c r="H159" s="168">
        <v>17.28</v>
      </c>
      <c r="I159" s="169"/>
      <c r="L159" s="164"/>
      <c r="M159" s="170"/>
      <c r="N159" s="171"/>
      <c r="O159" s="171"/>
      <c r="P159" s="171"/>
      <c r="Q159" s="171"/>
      <c r="R159" s="171"/>
      <c r="S159" s="171"/>
      <c r="T159" s="172"/>
      <c r="AT159" s="166" t="s">
        <v>210</v>
      </c>
      <c r="AU159" s="166" t="s">
        <v>84</v>
      </c>
      <c r="AV159" s="13" t="s">
        <v>84</v>
      </c>
      <c r="AW159" s="13" t="s">
        <v>30</v>
      </c>
      <c r="AX159" s="13" t="s">
        <v>73</v>
      </c>
      <c r="AY159" s="166" t="s">
        <v>202</v>
      </c>
    </row>
    <row r="160" spans="1:65" s="14" customFormat="1" ht="11.25">
      <c r="B160" s="173"/>
      <c r="D160" s="165" t="s">
        <v>210</v>
      </c>
      <c r="E160" s="174" t="s">
        <v>1</v>
      </c>
      <c r="F160" s="175" t="s">
        <v>212</v>
      </c>
      <c r="H160" s="176">
        <v>93.039999999999992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210</v>
      </c>
      <c r="AU160" s="174" t="s">
        <v>84</v>
      </c>
      <c r="AV160" s="14" t="s">
        <v>208</v>
      </c>
      <c r="AW160" s="14" t="s">
        <v>30</v>
      </c>
      <c r="AX160" s="14" t="s">
        <v>80</v>
      </c>
      <c r="AY160" s="174" t="s">
        <v>202</v>
      </c>
    </row>
    <row r="161" spans="1:65" s="13" customFormat="1" ht="11.25">
      <c r="B161" s="164"/>
      <c r="D161" s="165" t="s">
        <v>210</v>
      </c>
      <c r="F161" s="167" t="s">
        <v>1511</v>
      </c>
      <c r="H161" s="168">
        <v>186.08</v>
      </c>
      <c r="I161" s="169"/>
      <c r="L161" s="164"/>
      <c r="M161" s="170"/>
      <c r="N161" s="171"/>
      <c r="O161" s="171"/>
      <c r="P161" s="171"/>
      <c r="Q161" s="171"/>
      <c r="R161" s="171"/>
      <c r="S161" s="171"/>
      <c r="T161" s="172"/>
      <c r="AT161" s="166" t="s">
        <v>210</v>
      </c>
      <c r="AU161" s="166" t="s">
        <v>84</v>
      </c>
      <c r="AV161" s="13" t="s">
        <v>84</v>
      </c>
      <c r="AW161" s="13" t="s">
        <v>3</v>
      </c>
      <c r="AX161" s="13" t="s">
        <v>80</v>
      </c>
      <c r="AY161" s="166" t="s">
        <v>202</v>
      </c>
    </row>
    <row r="162" spans="1:65" s="2" customFormat="1" ht="37.9" customHeight="1">
      <c r="A162" s="32"/>
      <c r="B162" s="149"/>
      <c r="C162" s="181" t="s">
        <v>252</v>
      </c>
      <c r="D162" s="181" t="s">
        <v>273</v>
      </c>
      <c r="E162" s="182" t="s">
        <v>1512</v>
      </c>
      <c r="F162" s="183" t="s">
        <v>1513</v>
      </c>
      <c r="G162" s="184" t="s">
        <v>219</v>
      </c>
      <c r="H162" s="185">
        <v>0.62</v>
      </c>
      <c r="I162" s="186"/>
      <c r="J162" s="187">
        <f>ROUND(I162*H162,2)</f>
        <v>0</v>
      </c>
      <c r="K162" s="188"/>
      <c r="L162" s="189"/>
      <c r="M162" s="190" t="s">
        <v>1</v>
      </c>
      <c r="N162" s="191" t="s">
        <v>39</v>
      </c>
      <c r="O162" s="58"/>
      <c r="P162" s="160">
        <f>O162*H162</f>
        <v>0</v>
      </c>
      <c r="Q162" s="160">
        <v>0.54</v>
      </c>
      <c r="R162" s="160">
        <f>Q162*H162</f>
        <v>0.33480000000000004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428</v>
      </c>
      <c r="AT162" s="162" t="s">
        <v>273</v>
      </c>
      <c r="AU162" s="162" t="s">
        <v>84</v>
      </c>
      <c r="AY162" s="17" t="s">
        <v>202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84</v>
      </c>
      <c r="BK162" s="163">
        <f>ROUND(I162*H162,2)</f>
        <v>0</v>
      </c>
      <c r="BL162" s="17" t="s">
        <v>279</v>
      </c>
      <c r="BM162" s="162" t="s">
        <v>1514</v>
      </c>
    </row>
    <row r="163" spans="1:65" s="13" customFormat="1" ht="11.25">
      <c r="B163" s="164"/>
      <c r="D163" s="165" t="s">
        <v>210</v>
      </c>
      <c r="E163" s="166" t="s">
        <v>1</v>
      </c>
      <c r="F163" s="167" t="s">
        <v>1515</v>
      </c>
      <c r="H163" s="168">
        <v>0.158</v>
      </c>
      <c r="I163" s="169"/>
      <c r="L163" s="164"/>
      <c r="M163" s="170"/>
      <c r="N163" s="171"/>
      <c r="O163" s="171"/>
      <c r="P163" s="171"/>
      <c r="Q163" s="171"/>
      <c r="R163" s="171"/>
      <c r="S163" s="171"/>
      <c r="T163" s="172"/>
      <c r="AT163" s="166" t="s">
        <v>210</v>
      </c>
      <c r="AU163" s="166" t="s">
        <v>84</v>
      </c>
      <c r="AV163" s="13" t="s">
        <v>84</v>
      </c>
      <c r="AW163" s="13" t="s">
        <v>30</v>
      </c>
      <c r="AX163" s="13" t="s">
        <v>73</v>
      </c>
      <c r="AY163" s="166" t="s">
        <v>202</v>
      </c>
    </row>
    <row r="164" spans="1:65" s="13" customFormat="1" ht="11.25">
      <c r="B164" s="164"/>
      <c r="D164" s="165" t="s">
        <v>210</v>
      </c>
      <c r="E164" s="166" t="s">
        <v>1</v>
      </c>
      <c r="F164" s="167" t="s">
        <v>1516</v>
      </c>
      <c r="H164" s="168">
        <v>0.124</v>
      </c>
      <c r="I164" s="169"/>
      <c r="L164" s="164"/>
      <c r="M164" s="170"/>
      <c r="N164" s="171"/>
      <c r="O164" s="171"/>
      <c r="P164" s="171"/>
      <c r="Q164" s="171"/>
      <c r="R164" s="171"/>
      <c r="S164" s="171"/>
      <c r="T164" s="172"/>
      <c r="AT164" s="166" t="s">
        <v>210</v>
      </c>
      <c r="AU164" s="166" t="s">
        <v>84</v>
      </c>
      <c r="AV164" s="13" t="s">
        <v>84</v>
      </c>
      <c r="AW164" s="13" t="s">
        <v>30</v>
      </c>
      <c r="AX164" s="13" t="s">
        <v>73</v>
      </c>
      <c r="AY164" s="166" t="s">
        <v>202</v>
      </c>
    </row>
    <row r="165" spans="1:65" s="14" customFormat="1" ht="11.25">
      <c r="B165" s="173"/>
      <c r="D165" s="165" t="s">
        <v>210</v>
      </c>
      <c r="E165" s="174" t="s">
        <v>1</v>
      </c>
      <c r="F165" s="175" t="s">
        <v>212</v>
      </c>
      <c r="H165" s="176">
        <v>0.28200000000000003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4" t="s">
        <v>210</v>
      </c>
      <c r="AU165" s="174" t="s">
        <v>84</v>
      </c>
      <c r="AV165" s="14" t="s">
        <v>208</v>
      </c>
      <c r="AW165" s="14" t="s">
        <v>30</v>
      </c>
      <c r="AX165" s="14" t="s">
        <v>80</v>
      </c>
      <c r="AY165" s="174" t="s">
        <v>202</v>
      </c>
    </row>
    <row r="166" spans="1:65" s="13" customFormat="1" ht="11.25">
      <c r="B166" s="164"/>
      <c r="D166" s="165" t="s">
        <v>210</v>
      </c>
      <c r="F166" s="167" t="s">
        <v>1517</v>
      </c>
      <c r="H166" s="168">
        <v>0.62</v>
      </c>
      <c r="I166" s="169"/>
      <c r="L166" s="164"/>
      <c r="M166" s="170"/>
      <c r="N166" s="171"/>
      <c r="O166" s="171"/>
      <c r="P166" s="171"/>
      <c r="Q166" s="171"/>
      <c r="R166" s="171"/>
      <c r="S166" s="171"/>
      <c r="T166" s="172"/>
      <c r="AT166" s="166" t="s">
        <v>210</v>
      </c>
      <c r="AU166" s="166" t="s">
        <v>84</v>
      </c>
      <c r="AV166" s="13" t="s">
        <v>84</v>
      </c>
      <c r="AW166" s="13" t="s">
        <v>3</v>
      </c>
      <c r="AX166" s="13" t="s">
        <v>80</v>
      </c>
      <c r="AY166" s="166" t="s">
        <v>202</v>
      </c>
    </row>
    <row r="167" spans="1:65" s="2" customFormat="1" ht="37.9" customHeight="1">
      <c r="A167" s="32"/>
      <c r="B167" s="149"/>
      <c r="C167" s="181" t="s">
        <v>258</v>
      </c>
      <c r="D167" s="181" t="s">
        <v>273</v>
      </c>
      <c r="E167" s="182" t="s">
        <v>1518</v>
      </c>
      <c r="F167" s="183" t="s">
        <v>1519</v>
      </c>
      <c r="G167" s="184" t="s">
        <v>219</v>
      </c>
      <c r="H167" s="185">
        <v>1.641</v>
      </c>
      <c r="I167" s="186"/>
      <c r="J167" s="187">
        <f>ROUND(I167*H167,2)</f>
        <v>0</v>
      </c>
      <c r="K167" s="188"/>
      <c r="L167" s="189"/>
      <c r="M167" s="190" t="s">
        <v>1</v>
      </c>
      <c r="N167" s="191" t="s">
        <v>39</v>
      </c>
      <c r="O167" s="58"/>
      <c r="P167" s="160">
        <f>O167*H167</f>
        <v>0</v>
      </c>
      <c r="Q167" s="160">
        <v>0.54</v>
      </c>
      <c r="R167" s="160">
        <f>Q167*H167</f>
        <v>0.88614000000000004</v>
      </c>
      <c r="S167" s="160">
        <v>0</v>
      </c>
      <c r="T167" s="161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428</v>
      </c>
      <c r="AT167" s="162" t="s">
        <v>273</v>
      </c>
      <c r="AU167" s="162" t="s">
        <v>84</v>
      </c>
      <c r="AY167" s="17" t="s">
        <v>202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7" t="s">
        <v>84</v>
      </c>
      <c r="BK167" s="163">
        <f>ROUND(I167*H167,2)</f>
        <v>0</v>
      </c>
      <c r="BL167" s="17" t="s">
        <v>279</v>
      </c>
      <c r="BM167" s="162" t="s">
        <v>1520</v>
      </c>
    </row>
    <row r="168" spans="1:65" s="13" customFormat="1" ht="11.25">
      <c r="B168" s="164"/>
      <c r="D168" s="165" t="s">
        <v>210</v>
      </c>
      <c r="E168" s="166" t="s">
        <v>1</v>
      </c>
      <c r="F168" s="167" t="s">
        <v>1521</v>
      </c>
      <c r="H168" s="168">
        <v>0.33200000000000002</v>
      </c>
      <c r="I168" s="169"/>
      <c r="L168" s="164"/>
      <c r="M168" s="170"/>
      <c r="N168" s="171"/>
      <c r="O168" s="171"/>
      <c r="P168" s="171"/>
      <c r="Q168" s="171"/>
      <c r="R168" s="171"/>
      <c r="S168" s="171"/>
      <c r="T168" s="172"/>
      <c r="AT168" s="166" t="s">
        <v>210</v>
      </c>
      <c r="AU168" s="166" t="s">
        <v>84</v>
      </c>
      <c r="AV168" s="13" t="s">
        <v>84</v>
      </c>
      <c r="AW168" s="13" t="s">
        <v>30</v>
      </c>
      <c r="AX168" s="13" t="s">
        <v>73</v>
      </c>
      <c r="AY168" s="166" t="s">
        <v>202</v>
      </c>
    </row>
    <row r="169" spans="1:65" s="13" customFormat="1" ht="11.25">
      <c r="B169" s="164"/>
      <c r="D169" s="165" t="s">
        <v>210</v>
      </c>
      <c r="E169" s="166" t="s">
        <v>1</v>
      </c>
      <c r="F169" s="167" t="s">
        <v>1522</v>
      </c>
      <c r="H169" s="168">
        <v>0.18</v>
      </c>
      <c r="I169" s="169"/>
      <c r="L169" s="164"/>
      <c r="M169" s="170"/>
      <c r="N169" s="171"/>
      <c r="O169" s="171"/>
      <c r="P169" s="171"/>
      <c r="Q169" s="171"/>
      <c r="R169" s="171"/>
      <c r="S169" s="171"/>
      <c r="T169" s="172"/>
      <c r="AT169" s="166" t="s">
        <v>210</v>
      </c>
      <c r="AU169" s="166" t="s">
        <v>84</v>
      </c>
      <c r="AV169" s="13" t="s">
        <v>84</v>
      </c>
      <c r="AW169" s="13" t="s">
        <v>30</v>
      </c>
      <c r="AX169" s="13" t="s">
        <v>73</v>
      </c>
      <c r="AY169" s="166" t="s">
        <v>202</v>
      </c>
    </row>
    <row r="170" spans="1:65" s="13" customFormat="1" ht="11.25">
      <c r="B170" s="164"/>
      <c r="D170" s="165" t="s">
        <v>210</v>
      </c>
      <c r="E170" s="166" t="s">
        <v>1</v>
      </c>
      <c r="F170" s="167" t="s">
        <v>1523</v>
      </c>
      <c r="H170" s="168">
        <v>0.23400000000000001</v>
      </c>
      <c r="I170" s="169"/>
      <c r="L170" s="164"/>
      <c r="M170" s="170"/>
      <c r="N170" s="171"/>
      <c r="O170" s="171"/>
      <c r="P170" s="171"/>
      <c r="Q170" s="171"/>
      <c r="R170" s="171"/>
      <c r="S170" s="171"/>
      <c r="T170" s="172"/>
      <c r="AT170" s="166" t="s">
        <v>210</v>
      </c>
      <c r="AU170" s="166" t="s">
        <v>84</v>
      </c>
      <c r="AV170" s="13" t="s">
        <v>84</v>
      </c>
      <c r="AW170" s="13" t="s">
        <v>30</v>
      </c>
      <c r="AX170" s="13" t="s">
        <v>73</v>
      </c>
      <c r="AY170" s="166" t="s">
        <v>202</v>
      </c>
    </row>
    <row r="171" spans="1:65" s="14" customFormat="1" ht="11.25">
      <c r="B171" s="173"/>
      <c r="D171" s="165" t="s">
        <v>210</v>
      </c>
      <c r="E171" s="174" t="s">
        <v>1</v>
      </c>
      <c r="F171" s="175" t="s">
        <v>212</v>
      </c>
      <c r="H171" s="176">
        <v>0.746</v>
      </c>
      <c r="I171" s="177"/>
      <c r="L171" s="173"/>
      <c r="M171" s="178"/>
      <c r="N171" s="179"/>
      <c r="O171" s="179"/>
      <c r="P171" s="179"/>
      <c r="Q171" s="179"/>
      <c r="R171" s="179"/>
      <c r="S171" s="179"/>
      <c r="T171" s="180"/>
      <c r="AT171" s="174" t="s">
        <v>210</v>
      </c>
      <c r="AU171" s="174" t="s">
        <v>84</v>
      </c>
      <c r="AV171" s="14" t="s">
        <v>208</v>
      </c>
      <c r="AW171" s="14" t="s">
        <v>30</v>
      </c>
      <c r="AX171" s="14" t="s">
        <v>80</v>
      </c>
      <c r="AY171" s="174" t="s">
        <v>202</v>
      </c>
    </row>
    <row r="172" spans="1:65" s="13" customFormat="1" ht="11.25">
      <c r="B172" s="164"/>
      <c r="D172" s="165" t="s">
        <v>210</v>
      </c>
      <c r="F172" s="167" t="s">
        <v>1524</v>
      </c>
      <c r="H172" s="168">
        <v>1.641</v>
      </c>
      <c r="I172" s="169"/>
      <c r="L172" s="164"/>
      <c r="M172" s="170"/>
      <c r="N172" s="171"/>
      <c r="O172" s="171"/>
      <c r="P172" s="171"/>
      <c r="Q172" s="171"/>
      <c r="R172" s="171"/>
      <c r="S172" s="171"/>
      <c r="T172" s="172"/>
      <c r="AT172" s="166" t="s">
        <v>210</v>
      </c>
      <c r="AU172" s="166" t="s">
        <v>84</v>
      </c>
      <c r="AV172" s="13" t="s">
        <v>84</v>
      </c>
      <c r="AW172" s="13" t="s">
        <v>3</v>
      </c>
      <c r="AX172" s="13" t="s">
        <v>80</v>
      </c>
      <c r="AY172" s="166" t="s">
        <v>202</v>
      </c>
    </row>
    <row r="173" spans="1:65" s="2" customFormat="1" ht="24.2" customHeight="1">
      <c r="A173" s="32"/>
      <c r="B173" s="149"/>
      <c r="C173" s="150" t="s">
        <v>264</v>
      </c>
      <c r="D173" s="150" t="s">
        <v>204</v>
      </c>
      <c r="E173" s="151" t="s">
        <v>1525</v>
      </c>
      <c r="F173" s="152" t="s">
        <v>1526</v>
      </c>
      <c r="G173" s="153" t="s">
        <v>255</v>
      </c>
      <c r="H173" s="154">
        <v>1.238</v>
      </c>
      <c r="I173" s="155"/>
      <c r="J173" s="156">
        <f>ROUND(I173*H173,2)</f>
        <v>0</v>
      </c>
      <c r="K173" s="157"/>
      <c r="L173" s="33"/>
      <c r="M173" s="158" t="s">
        <v>1</v>
      </c>
      <c r="N173" s="159" t="s">
        <v>39</v>
      </c>
      <c r="O173" s="58"/>
      <c r="P173" s="160">
        <f>O173*H173</f>
        <v>0</v>
      </c>
      <c r="Q173" s="160">
        <v>0</v>
      </c>
      <c r="R173" s="160">
        <f>Q173*H173</f>
        <v>0</v>
      </c>
      <c r="S173" s="160">
        <v>0</v>
      </c>
      <c r="T173" s="161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279</v>
      </c>
      <c r="AT173" s="162" t="s">
        <v>204</v>
      </c>
      <c r="AU173" s="162" t="s">
        <v>84</v>
      </c>
      <c r="AY173" s="17" t="s">
        <v>202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84</v>
      </c>
      <c r="BK173" s="163">
        <f>ROUND(I173*H173,2)</f>
        <v>0</v>
      </c>
      <c r="BL173" s="17" t="s">
        <v>279</v>
      </c>
      <c r="BM173" s="162" t="s">
        <v>1527</v>
      </c>
    </row>
    <row r="174" spans="1:65" s="12" customFormat="1" ht="22.9" customHeight="1">
      <c r="B174" s="136"/>
      <c r="D174" s="137" t="s">
        <v>72</v>
      </c>
      <c r="E174" s="147" t="s">
        <v>1528</v>
      </c>
      <c r="F174" s="147" t="s">
        <v>1529</v>
      </c>
      <c r="I174" s="139"/>
      <c r="J174" s="148">
        <f>BK174</f>
        <v>0</v>
      </c>
      <c r="L174" s="136"/>
      <c r="M174" s="141"/>
      <c r="N174" s="142"/>
      <c r="O174" s="142"/>
      <c r="P174" s="143">
        <f>SUM(P175:P184)</f>
        <v>0</v>
      </c>
      <c r="Q174" s="142"/>
      <c r="R174" s="143">
        <f>SUM(R175:R184)</f>
        <v>0.24051400000000001</v>
      </c>
      <c r="S174" s="142"/>
      <c r="T174" s="144">
        <f>SUM(T175:T184)</f>
        <v>0</v>
      </c>
      <c r="AR174" s="137" t="s">
        <v>84</v>
      </c>
      <c r="AT174" s="145" t="s">
        <v>72</v>
      </c>
      <c r="AU174" s="145" t="s">
        <v>80</v>
      </c>
      <c r="AY174" s="137" t="s">
        <v>202</v>
      </c>
      <c r="BK174" s="146">
        <f>SUM(BK175:BK184)</f>
        <v>0</v>
      </c>
    </row>
    <row r="175" spans="1:65" s="2" customFormat="1" ht="37.9" customHeight="1">
      <c r="A175" s="32"/>
      <c r="B175" s="149"/>
      <c r="C175" s="150" t="s">
        <v>268</v>
      </c>
      <c r="D175" s="150" t="s">
        <v>204</v>
      </c>
      <c r="E175" s="151" t="s">
        <v>1530</v>
      </c>
      <c r="F175" s="152" t="s">
        <v>1531</v>
      </c>
      <c r="G175" s="153" t="s">
        <v>300</v>
      </c>
      <c r="H175" s="154">
        <v>511.2</v>
      </c>
      <c r="I175" s="155"/>
      <c r="J175" s="156">
        <f>ROUND(I175*H175,2)</f>
        <v>0</v>
      </c>
      <c r="K175" s="157"/>
      <c r="L175" s="33"/>
      <c r="M175" s="158" t="s">
        <v>1</v>
      </c>
      <c r="N175" s="159" t="s">
        <v>39</v>
      </c>
      <c r="O175" s="58"/>
      <c r="P175" s="160">
        <f>O175*H175</f>
        <v>0</v>
      </c>
      <c r="Q175" s="160">
        <v>0</v>
      </c>
      <c r="R175" s="160">
        <f>Q175*H175</f>
        <v>0</v>
      </c>
      <c r="S175" s="160">
        <v>0</v>
      </c>
      <c r="T175" s="161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279</v>
      </c>
      <c r="AT175" s="162" t="s">
        <v>204</v>
      </c>
      <c r="AU175" s="162" t="s">
        <v>84</v>
      </c>
      <c r="AY175" s="17" t="s">
        <v>202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7" t="s">
        <v>84</v>
      </c>
      <c r="BK175" s="163">
        <f>ROUND(I175*H175,2)</f>
        <v>0</v>
      </c>
      <c r="BL175" s="17" t="s">
        <v>279</v>
      </c>
      <c r="BM175" s="162" t="s">
        <v>1532</v>
      </c>
    </row>
    <row r="176" spans="1:65" s="13" customFormat="1" ht="11.25">
      <c r="B176" s="164"/>
      <c r="D176" s="165" t="s">
        <v>210</v>
      </c>
      <c r="E176" s="166" t="s">
        <v>1</v>
      </c>
      <c r="F176" s="167" t="s">
        <v>1533</v>
      </c>
      <c r="H176" s="168">
        <v>165.6</v>
      </c>
      <c r="I176" s="169"/>
      <c r="L176" s="164"/>
      <c r="M176" s="170"/>
      <c r="N176" s="171"/>
      <c r="O176" s="171"/>
      <c r="P176" s="171"/>
      <c r="Q176" s="171"/>
      <c r="R176" s="171"/>
      <c r="S176" s="171"/>
      <c r="T176" s="172"/>
      <c r="AT176" s="166" t="s">
        <v>210</v>
      </c>
      <c r="AU176" s="166" t="s">
        <v>84</v>
      </c>
      <c r="AV176" s="13" t="s">
        <v>84</v>
      </c>
      <c r="AW176" s="13" t="s">
        <v>30</v>
      </c>
      <c r="AX176" s="13" t="s">
        <v>73</v>
      </c>
      <c r="AY176" s="166" t="s">
        <v>202</v>
      </c>
    </row>
    <row r="177" spans="1:65" s="13" customFormat="1" ht="11.25">
      <c r="B177" s="164"/>
      <c r="D177" s="165" t="s">
        <v>210</v>
      </c>
      <c r="E177" s="166" t="s">
        <v>1</v>
      </c>
      <c r="F177" s="167" t="s">
        <v>1534</v>
      </c>
      <c r="H177" s="168">
        <v>90</v>
      </c>
      <c r="I177" s="169"/>
      <c r="L177" s="164"/>
      <c r="M177" s="170"/>
      <c r="N177" s="171"/>
      <c r="O177" s="171"/>
      <c r="P177" s="171"/>
      <c r="Q177" s="171"/>
      <c r="R177" s="171"/>
      <c r="S177" s="171"/>
      <c r="T177" s="172"/>
      <c r="AT177" s="166" t="s">
        <v>210</v>
      </c>
      <c r="AU177" s="166" t="s">
        <v>84</v>
      </c>
      <c r="AV177" s="13" t="s">
        <v>84</v>
      </c>
      <c r="AW177" s="13" t="s">
        <v>30</v>
      </c>
      <c r="AX177" s="13" t="s">
        <v>73</v>
      </c>
      <c r="AY177" s="166" t="s">
        <v>202</v>
      </c>
    </row>
    <row r="178" spans="1:65" s="14" customFormat="1" ht="11.25">
      <c r="B178" s="173"/>
      <c r="D178" s="165" t="s">
        <v>210</v>
      </c>
      <c r="E178" s="174" t="s">
        <v>1</v>
      </c>
      <c r="F178" s="175" t="s">
        <v>212</v>
      </c>
      <c r="H178" s="176">
        <v>255.6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210</v>
      </c>
      <c r="AU178" s="174" t="s">
        <v>84</v>
      </c>
      <c r="AV178" s="14" t="s">
        <v>208</v>
      </c>
      <c r="AW178" s="14" t="s">
        <v>30</v>
      </c>
      <c r="AX178" s="14" t="s">
        <v>80</v>
      </c>
      <c r="AY178" s="174" t="s">
        <v>202</v>
      </c>
    </row>
    <row r="179" spans="1:65" s="13" customFormat="1" ht="11.25">
      <c r="B179" s="164"/>
      <c r="D179" s="165" t="s">
        <v>210</v>
      </c>
      <c r="F179" s="167" t="s">
        <v>1535</v>
      </c>
      <c r="H179" s="168">
        <v>511.2</v>
      </c>
      <c r="I179" s="169"/>
      <c r="L179" s="164"/>
      <c r="M179" s="170"/>
      <c r="N179" s="171"/>
      <c r="O179" s="171"/>
      <c r="P179" s="171"/>
      <c r="Q179" s="171"/>
      <c r="R179" s="171"/>
      <c r="S179" s="171"/>
      <c r="T179" s="172"/>
      <c r="AT179" s="166" t="s">
        <v>210</v>
      </c>
      <c r="AU179" s="166" t="s">
        <v>84</v>
      </c>
      <c r="AV179" s="13" t="s">
        <v>84</v>
      </c>
      <c r="AW179" s="13" t="s">
        <v>3</v>
      </c>
      <c r="AX179" s="13" t="s">
        <v>80</v>
      </c>
      <c r="AY179" s="166" t="s">
        <v>202</v>
      </c>
    </row>
    <row r="180" spans="1:65" s="2" customFormat="1" ht="24.2" customHeight="1">
      <c r="A180" s="32"/>
      <c r="B180" s="149"/>
      <c r="C180" s="181" t="s">
        <v>272</v>
      </c>
      <c r="D180" s="181" t="s">
        <v>273</v>
      </c>
      <c r="E180" s="182" t="s">
        <v>1536</v>
      </c>
      <c r="F180" s="183" t="s">
        <v>1537</v>
      </c>
      <c r="G180" s="184" t="s">
        <v>300</v>
      </c>
      <c r="H180" s="185">
        <v>536.76</v>
      </c>
      <c r="I180" s="186"/>
      <c r="J180" s="187">
        <f>ROUND(I180*H180,2)</f>
        <v>0</v>
      </c>
      <c r="K180" s="188"/>
      <c r="L180" s="189"/>
      <c r="M180" s="190" t="s">
        <v>1</v>
      </c>
      <c r="N180" s="191" t="s">
        <v>39</v>
      </c>
      <c r="O180" s="58"/>
      <c r="P180" s="160">
        <f>O180*H180</f>
        <v>0</v>
      </c>
      <c r="Q180" s="160">
        <v>1.4999999999999999E-4</v>
      </c>
      <c r="R180" s="160">
        <f>Q180*H180</f>
        <v>8.0513999999999988E-2</v>
      </c>
      <c r="S180" s="160">
        <v>0</v>
      </c>
      <c r="T180" s="161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428</v>
      </c>
      <c r="AT180" s="162" t="s">
        <v>273</v>
      </c>
      <c r="AU180" s="162" t="s">
        <v>84</v>
      </c>
      <c r="AY180" s="17" t="s">
        <v>202</v>
      </c>
      <c r="BE180" s="163">
        <f>IF(N180="základná",J180,0)</f>
        <v>0</v>
      </c>
      <c r="BF180" s="163">
        <f>IF(N180="znížená",J180,0)</f>
        <v>0</v>
      </c>
      <c r="BG180" s="163">
        <f>IF(N180="zákl. prenesená",J180,0)</f>
        <v>0</v>
      </c>
      <c r="BH180" s="163">
        <f>IF(N180="zníž. prenesená",J180,0)</f>
        <v>0</v>
      </c>
      <c r="BI180" s="163">
        <f>IF(N180="nulová",J180,0)</f>
        <v>0</v>
      </c>
      <c r="BJ180" s="17" t="s">
        <v>84</v>
      </c>
      <c r="BK180" s="163">
        <f>ROUND(I180*H180,2)</f>
        <v>0</v>
      </c>
      <c r="BL180" s="17" t="s">
        <v>279</v>
      </c>
      <c r="BM180" s="162" t="s">
        <v>1538</v>
      </c>
    </row>
    <row r="181" spans="1:65" s="13" customFormat="1" ht="11.25">
      <c r="B181" s="164"/>
      <c r="D181" s="165" t="s">
        <v>210</v>
      </c>
      <c r="F181" s="167" t="s">
        <v>1539</v>
      </c>
      <c r="H181" s="168">
        <v>536.76</v>
      </c>
      <c r="I181" s="169"/>
      <c r="L181" s="164"/>
      <c r="M181" s="170"/>
      <c r="N181" s="171"/>
      <c r="O181" s="171"/>
      <c r="P181" s="171"/>
      <c r="Q181" s="171"/>
      <c r="R181" s="171"/>
      <c r="S181" s="171"/>
      <c r="T181" s="172"/>
      <c r="AT181" s="166" t="s">
        <v>210</v>
      </c>
      <c r="AU181" s="166" t="s">
        <v>84</v>
      </c>
      <c r="AV181" s="13" t="s">
        <v>84</v>
      </c>
      <c r="AW181" s="13" t="s">
        <v>3</v>
      </c>
      <c r="AX181" s="13" t="s">
        <v>80</v>
      </c>
      <c r="AY181" s="166" t="s">
        <v>202</v>
      </c>
    </row>
    <row r="182" spans="1:65" s="2" customFormat="1" ht="14.45" customHeight="1">
      <c r="A182" s="32"/>
      <c r="B182" s="149"/>
      <c r="C182" s="150" t="s">
        <v>279</v>
      </c>
      <c r="D182" s="150" t="s">
        <v>204</v>
      </c>
      <c r="E182" s="151" t="s">
        <v>1540</v>
      </c>
      <c r="F182" s="152" t="s">
        <v>1541</v>
      </c>
      <c r="G182" s="153" t="s">
        <v>276</v>
      </c>
      <c r="H182" s="154">
        <v>16</v>
      </c>
      <c r="I182" s="155"/>
      <c r="J182" s="156">
        <f>ROUND(I182*H182,2)</f>
        <v>0</v>
      </c>
      <c r="K182" s="157"/>
      <c r="L182" s="33"/>
      <c r="M182" s="158" t="s">
        <v>1</v>
      </c>
      <c r="N182" s="159" t="s">
        <v>39</v>
      </c>
      <c r="O182" s="58"/>
      <c r="P182" s="160">
        <f>O182*H182</f>
        <v>0</v>
      </c>
      <c r="Q182" s="160">
        <v>0.01</v>
      </c>
      <c r="R182" s="160">
        <f>Q182*H182</f>
        <v>0.16</v>
      </c>
      <c r="S182" s="160">
        <v>0</v>
      </c>
      <c r="T182" s="161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279</v>
      </c>
      <c r="AT182" s="162" t="s">
        <v>204</v>
      </c>
      <c r="AU182" s="162" t="s">
        <v>84</v>
      </c>
      <c r="AY182" s="17" t="s">
        <v>202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7" t="s">
        <v>84</v>
      </c>
      <c r="BK182" s="163">
        <f>ROUND(I182*H182,2)</f>
        <v>0</v>
      </c>
      <c r="BL182" s="17" t="s">
        <v>279</v>
      </c>
      <c r="BM182" s="162" t="s">
        <v>1542</v>
      </c>
    </row>
    <row r="183" spans="1:65" s="13" customFormat="1" ht="11.25">
      <c r="B183" s="164"/>
      <c r="D183" s="165" t="s">
        <v>210</v>
      </c>
      <c r="F183" s="167" t="s">
        <v>1543</v>
      </c>
      <c r="H183" s="168">
        <v>16</v>
      </c>
      <c r="I183" s="169"/>
      <c r="L183" s="164"/>
      <c r="M183" s="170"/>
      <c r="N183" s="171"/>
      <c r="O183" s="171"/>
      <c r="P183" s="171"/>
      <c r="Q183" s="171"/>
      <c r="R183" s="171"/>
      <c r="S183" s="171"/>
      <c r="T183" s="172"/>
      <c r="AT183" s="166" t="s">
        <v>210</v>
      </c>
      <c r="AU183" s="166" t="s">
        <v>84</v>
      </c>
      <c r="AV183" s="13" t="s">
        <v>84</v>
      </c>
      <c r="AW183" s="13" t="s">
        <v>3</v>
      </c>
      <c r="AX183" s="13" t="s">
        <v>80</v>
      </c>
      <c r="AY183" s="166" t="s">
        <v>202</v>
      </c>
    </row>
    <row r="184" spans="1:65" s="2" customFormat="1" ht="24.2" customHeight="1">
      <c r="A184" s="32"/>
      <c r="B184" s="149"/>
      <c r="C184" s="150" t="s">
        <v>283</v>
      </c>
      <c r="D184" s="150" t="s">
        <v>204</v>
      </c>
      <c r="E184" s="151" t="s">
        <v>1544</v>
      </c>
      <c r="F184" s="152" t="s">
        <v>1545</v>
      </c>
      <c r="G184" s="153" t="s">
        <v>255</v>
      </c>
      <c r="H184" s="154">
        <v>0.24099999999999999</v>
      </c>
      <c r="I184" s="155"/>
      <c r="J184" s="156">
        <f>ROUND(I184*H184,2)</f>
        <v>0</v>
      </c>
      <c r="K184" s="157"/>
      <c r="L184" s="33"/>
      <c r="M184" s="158" t="s">
        <v>1</v>
      </c>
      <c r="N184" s="159" t="s">
        <v>39</v>
      </c>
      <c r="O184" s="58"/>
      <c r="P184" s="160">
        <f>O184*H184</f>
        <v>0</v>
      </c>
      <c r="Q184" s="160">
        <v>0</v>
      </c>
      <c r="R184" s="160">
        <f>Q184*H184</f>
        <v>0</v>
      </c>
      <c r="S184" s="160">
        <v>0</v>
      </c>
      <c r="T184" s="161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279</v>
      </c>
      <c r="AT184" s="162" t="s">
        <v>204</v>
      </c>
      <c r="AU184" s="162" t="s">
        <v>84</v>
      </c>
      <c r="AY184" s="17" t="s">
        <v>202</v>
      </c>
      <c r="BE184" s="163">
        <f>IF(N184="základná",J184,0)</f>
        <v>0</v>
      </c>
      <c r="BF184" s="163">
        <f>IF(N184="znížená",J184,0)</f>
        <v>0</v>
      </c>
      <c r="BG184" s="163">
        <f>IF(N184="zákl. prenesená",J184,0)</f>
        <v>0</v>
      </c>
      <c r="BH184" s="163">
        <f>IF(N184="zníž. prenesená",J184,0)</f>
        <v>0</v>
      </c>
      <c r="BI184" s="163">
        <f>IF(N184="nulová",J184,0)</f>
        <v>0</v>
      </c>
      <c r="BJ184" s="17" t="s">
        <v>84</v>
      </c>
      <c r="BK184" s="163">
        <f>ROUND(I184*H184,2)</f>
        <v>0</v>
      </c>
      <c r="BL184" s="17" t="s">
        <v>279</v>
      </c>
      <c r="BM184" s="162" t="s">
        <v>1546</v>
      </c>
    </row>
    <row r="185" spans="1:65" s="12" customFormat="1" ht="22.9" customHeight="1">
      <c r="B185" s="136"/>
      <c r="D185" s="137" t="s">
        <v>72</v>
      </c>
      <c r="E185" s="147" t="s">
        <v>1547</v>
      </c>
      <c r="F185" s="147" t="s">
        <v>1548</v>
      </c>
      <c r="I185" s="139"/>
      <c r="J185" s="148">
        <f>BK185</f>
        <v>0</v>
      </c>
      <c r="L185" s="136"/>
      <c r="M185" s="141"/>
      <c r="N185" s="142"/>
      <c r="O185" s="142"/>
      <c r="P185" s="143">
        <f>SUM(P186:P190)</f>
        <v>0</v>
      </c>
      <c r="Q185" s="142"/>
      <c r="R185" s="143">
        <f>SUM(R186:R190)</f>
        <v>1.8375200000000003E-3</v>
      </c>
      <c r="S185" s="142"/>
      <c r="T185" s="144">
        <f>SUM(T186:T190)</f>
        <v>0</v>
      </c>
      <c r="AR185" s="137" t="s">
        <v>84</v>
      </c>
      <c r="AT185" s="145" t="s">
        <v>72</v>
      </c>
      <c r="AU185" s="145" t="s">
        <v>80</v>
      </c>
      <c r="AY185" s="137" t="s">
        <v>202</v>
      </c>
      <c r="BK185" s="146">
        <f>SUM(BK186:BK190)</f>
        <v>0</v>
      </c>
    </row>
    <row r="186" spans="1:65" s="2" customFormat="1" ht="49.15" customHeight="1">
      <c r="A186" s="32"/>
      <c r="B186" s="149"/>
      <c r="C186" s="150" t="s">
        <v>287</v>
      </c>
      <c r="D186" s="150" t="s">
        <v>204</v>
      </c>
      <c r="E186" s="151" t="s">
        <v>1549</v>
      </c>
      <c r="F186" s="152" t="s">
        <v>1550</v>
      </c>
      <c r="G186" s="153" t="s">
        <v>207</v>
      </c>
      <c r="H186" s="154">
        <v>91.876000000000005</v>
      </c>
      <c r="I186" s="155"/>
      <c r="J186" s="156">
        <f>ROUND(I186*H186,2)</f>
        <v>0</v>
      </c>
      <c r="K186" s="157"/>
      <c r="L186" s="33"/>
      <c r="M186" s="158" t="s">
        <v>1</v>
      </c>
      <c r="N186" s="159" t="s">
        <v>39</v>
      </c>
      <c r="O186" s="58"/>
      <c r="P186" s="160">
        <f>O186*H186</f>
        <v>0</v>
      </c>
      <c r="Q186" s="160">
        <v>2.0000000000000002E-5</v>
      </c>
      <c r="R186" s="160">
        <f>Q186*H186</f>
        <v>1.8375200000000003E-3</v>
      </c>
      <c r="S186" s="160">
        <v>0</v>
      </c>
      <c r="T186" s="161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279</v>
      </c>
      <c r="AT186" s="162" t="s">
        <v>204</v>
      </c>
      <c r="AU186" s="162" t="s">
        <v>84</v>
      </c>
      <c r="AY186" s="17" t="s">
        <v>202</v>
      </c>
      <c r="BE186" s="163">
        <f>IF(N186="základná",J186,0)</f>
        <v>0</v>
      </c>
      <c r="BF186" s="163">
        <f>IF(N186="znížená",J186,0)</f>
        <v>0</v>
      </c>
      <c r="BG186" s="163">
        <f>IF(N186="zákl. prenesená",J186,0)</f>
        <v>0</v>
      </c>
      <c r="BH186" s="163">
        <f>IF(N186="zníž. prenesená",J186,0)</f>
        <v>0</v>
      </c>
      <c r="BI186" s="163">
        <f>IF(N186="nulová",J186,0)</f>
        <v>0</v>
      </c>
      <c r="BJ186" s="17" t="s">
        <v>84</v>
      </c>
      <c r="BK186" s="163">
        <f>ROUND(I186*H186,2)</f>
        <v>0</v>
      </c>
      <c r="BL186" s="17" t="s">
        <v>279</v>
      </c>
      <c r="BM186" s="162" t="s">
        <v>1551</v>
      </c>
    </row>
    <row r="187" spans="1:65" s="13" customFormat="1" ht="11.25">
      <c r="B187" s="164"/>
      <c r="D187" s="165" t="s">
        <v>210</v>
      </c>
      <c r="E187" s="166" t="s">
        <v>1</v>
      </c>
      <c r="F187" s="167" t="s">
        <v>1552</v>
      </c>
      <c r="H187" s="168">
        <v>29.675999999999998</v>
      </c>
      <c r="I187" s="169"/>
      <c r="L187" s="164"/>
      <c r="M187" s="170"/>
      <c r="N187" s="171"/>
      <c r="O187" s="171"/>
      <c r="P187" s="171"/>
      <c r="Q187" s="171"/>
      <c r="R187" s="171"/>
      <c r="S187" s="171"/>
      <c r="T187" s="172"/>
      <c r="AT187" s="166" t="s">
        <v>210</v>
      </c>
      <c r="AU187" s="166" t="s">
        <v>84</v>
      </c>
      <c r="AV187" s="13" t="s">
        <v>84</v>
      </c>
      <c r="AW187" s="13" t="s">
        <v>30</v>
      </c>
      <c r="AX187" s="13" t="s">
        <v>73</v>
      </c>
      <c r="AY187" s="166" t="s">
        <v>202</v>
      </c>
    </row>
    <row r="188" spans="1:65" s="13" customFormat="1" ht="11.25">
      <c r="B188" s="164"/>
      <c r="D188" s="165" t="s">
        <v>210</v>
      </c>
      <c r="E188" s="166" t="s">
        <v>1</v>
      </c>
      <c r="F188" s="167" t="s">
        <v>1553</v>
      </c>
      <c r="H188" s="168">
        <v>16.262</v>
      </c>
      <c r="I188" s="169"/>
      <c r="L188" s="164"/>
      <c r="M188" s="170"/>
      <c r="N188" s="171"/>
      <c r="O188" s="171"/>
      <c r="P188" s="171"/>
      <c r="Q188" s="171"/>
      <c r="R188" s="171"/>
      <c r="S188" s="171"/>
      <c r="T188" s="172"/>
      <c r="AT188" s="166" t="s">
        <v>210</v>
      </c>
      <c r="AU188" s="166" t="s">
        <v>84</v>
      </c>
      <c r="AV188" s="13" t="s">
        <v>84</v>
      </c>
      <c r="AW188" s="13" t="s">
        <v>30</v>
      </c>
      <c r="AX188" s="13" t="s">
        <v>73</v>
      </c>
      <c r="AY188" s="166" t="s">
        <v>202</v>
      </c>
    </row>
    <row r="189" spans="1:65" s="14" customFormat="1" ht="11.25">
      <c r="B189" s="173"/>
      <c r="D189" s="165" t="s">
        <v>210</v>
      </c>
      <c r="E189" s="174" t="s">
        <v>1</v>
      </c>
      <c r="F189" s="175" t="s">
        <v>212</v>
      </c>
      <c r="H189" s="176">
        <v>45.938000000000002</v>
      </c>
      <c r="I189" s="177"/>
      <c r="L189" s="173"/>
      <c r="M189" s="178"/>
      <c r="N189" s="179"/>
      <c r="O189" s="179"/>
      <c r="P189" s="179"/>
      <c r="Q189" s="179"/>
      <c r="R189" s="179"/>
      <c r="S189" s="179"/>
      <c r="T189" s="180"/>
      <c r="AT189" s="174" t="s">
        <v>210</v>
      </c>
      <c r="AU189" s="174" t="s">
        <v>84</v>
      </c>
      <c r="AV189" s="14" t="s">
        <v>208</v>
      </c>
      <c r="AW189" s="14" t="s">
        <v>30</v>
      </c>
      <c r="AX189" s="14" t="s">
        <v>80</v>
      </c>
      <c r="AY189" s="174" t="s">
        <v>202</v>
      </c>
    </row>
    <row r="190" spans="1:65" s="13" customFormat="1" ht="11.25">
      <c r="B190" s="164"/>
      <c r="D190" s="165" t="s">
        <v>210</v>
      </c>
      <c r="F190" s="167" t="s">
        <v>1554</v>
      </c>
      <c r="H190" s="168">
        <v>91.876000000000005</v>
      </c>
      <c r="I190" s="169"/>
      <c r="L190" s="164"/>
      <c r="M190" s="206"/>
      <c r="N190" s="207"/>
      <c r="O190" s="207"/>
      <c r="P190" s="207"/>
      <c r="Q190" s="207"/>
      <c r="R190" s="207"/>
      <c r="S190" s="207"/>
      <c r="T190" s="208"/>
      <c r="AT190" s="166" t="s">
        <v>210</v>
      </c>
      <c r="AU190" s="166" t="s">
        <v>84</v>
      </c>
      <c r="AV190" s="13" t="s">
        <v>84</v>
      </c>
      <c r="AW190" s="13" t="s">
        <v>3</v>
      </c>
      <c r="AX190" s="13" t="s">
        <v>80</v>
      </c>
      <c r="AY190" s="166" t="s">
        <v>202</v>
      </c>
    </row>
    <row r="191" spans="1:65" s="2" customFormat="1" ht="6.95" customHeight="1">
      <c r="A191" s="32"/>
      <c r="B191" s="47"/>
      <c r="C191" s="48"/>
      <c r="D191" s="48"/>
      <c r="E191" s="48"/>
      <c r="F191" s="48"/>
      <c r="G191" s="48"/>
      <c r="H191" s="48"/>
      <c r="I191" s="48"/>
      <c r="J191" s="48"/>
      <c r="K191" s="48"/>
      <c r="L191" s="33"/>
      <c r="M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</sheetData>
  <autoFilter ref="C127:K190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9"/>
  <sheetViews>
    <sheetView showGridLines="0" topLeftCell="A108" workbookViewId="0">
      <selection activeCell="W140" sqref="W14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169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16.5" customHeight="1">
      <c r="A9" s="32"/>
      <c r="B9" s="33"/>
      <c r="C9" s="32"/>
      <c r="D9" s="32"/>
      <c r="E9" s="259" t="s">
        <v>1232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380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25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ROUND((SUM(BE122:BE128)),  2)</f>
        <v>0</v>
      </c>
      <c r="G35" s="32"/>
      <c r="H35" s="32"/>
      <c r="I35" s="105">
        <v>0.2</v>
      </c>
      <c r="J35" s="104">
        <f>ROUND(((SUM(BE122:BE128))*I35),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ROUND((SUM(BF122:BF128)),  2)</f>
        <v>0</v>
      </c>
      <c r="G36" s="32"/>
      <c r="H36" s="32"/>
      <c r="I36" s="105">
        <v>0.2</v>
      </c>
      <c r="J36" s="104">
        <f>ROUND(((SUM(BF122:BF128))*I36),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ROUND((SUM(BG122:BG128)),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ROUND((SUM(BH122:BH128)),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ROUND((SUM(BI122:BI128)),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16.5" customHeight="1">
      <c r="A87" s="32"/>
      <c r="B87" s="33"/>
      <c r="C87" s="32"/>
      <c r="D87" s="32"/>
      <c r="E87" s="259" t="s">
        <v>1232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ZS - Zariadenie staveniska, ...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348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4.95" customHeight="1">
      <c r="B100" s="117"/>
      <c r="D100" s="118" t="s">
        <v>381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188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59" t="str">
        <f>E7</f>
        <v>Vodozádržné opatrenia v meste Nemšová - ZŠ Janka Palu 2</v>
      </c>
      <c r="F110" s="260"/>
      <c r="G110" s="260"/>
      <c r="H110" s="260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174</v>
      </c>
      <c r="L111" s="20"/>
    </row>
    <row r="112" spans="1:47" s="2" customFormat="1" ht="16.5" customHeight="1">
      <c r="A112" s="32"/>
      <c r="B112" s="33"/>
      <c r="C112" s="32"/>
      <c r="D112" s="32"/>
      <c r="E112" s="259" t="s">
        <v>1232</v>
      </c>
      <c r="F112" s="261"/>
      <c r="G112" s="261"/>
      <c r="H112" s="261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342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1" t="str">
        <f>E11</f>
        <v>ZS - Zariadenie staveniska, ...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Mesto Nemšová</v>
      </c>
      <c r="G116" s="32"/>
      <c r="H116" s="32"/>
      <c r="I116" s="27" t="s">
        <v>21</v>
      </c>
      <c r="J116" s="55" t="str">
        <f>IF(J14="","",J14)</f>
        <v>1. 8. 2020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23</v>
      </c>
      <c r="D118" s="32"/>
      <c r="E118" s="32"/>
      <c r="F118" s="25" t="str">
        <f>E17</f>
        <v>Mesto Nemšová</v>
      </c>
      <c r="G118" s="32"/>
      <c r="H118" s="32"/>
      <c r="I118" s="27" t="s">
        <v>28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 t="str">
        <f>IF(E20="","",E20)</f>
        <v>Vyplň údaj</v>
      </c>
      <c r="G119" s="32"/>
      <c r="H119" s="32"/>
      <c r="I119" s="27" t="s">
        <v>31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189</v>
      </c>
      <c r="D121" s="128" t="s">
        <v>58</v>
      </c>
      <c r="E121" s="128" t="s">
        <v>54</v>
      </c>
      <c r="F121" s="128" t="s">
        <v>55</v>
      </c>
      <c r="G121" s="128" t="s">
        <v>190</v>
      </c>
      <c r="H121" s="128" t="s">
        <v>191</v>
      </c>
      <c r="I121" s="128" t="s">
        <v>192</v>
      </c>
      <c r="J121" s="129" t="s">
        <v>179</v>
      </c>
      <c r="K121" s="130" t="s">
        <v>193</v>
      </c>
      <c r="L121" s="131"/>
      <c r="M121" s="62" t="s">
        <v>1</v>
      </c>
      <c r="N121" s="63" t="s">
        <v>37</v>
      </c>
      <c r="O121" s="63" t="s">
        <v>194</v>
      </c>
      <c r="P121" s="63" t="s">
        <v>195</v>
      </c>
      <c r="Q121" s="63" t="s">
        <v>196</v>
      </c>
      <c r="R121" s="63" t="s">
        <v>197</v>
      </c>
      <c r="S121" s="63" t="s">
        <v>198</v>
      </c>
      <c r="T121" s="64" t="s">
        <v>199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180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181</v>
      </c>
      <c r="BK122" s="135">
        <f>BK123+BK125</f>
        <v>0</v>
      </c>
    </row>
    <row r="123" spans="1:65" s="12" customFormat="1" ht="25.9" customHeight="1">
      <c r="B123" s="136"/>
      <c r="D123" s="137" t="s">
        <v>72</v>
      </c>
      <c r="E123" s="138" t="s">
        <v>371</v>
      </c>
      <c r="F123" s="138" t="s">
        <v>372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208</v>
      </c>
      <c r="AT123" s="145" t="s">
        <v>72</v>
      </c>
      <c r="AU123" s="145" t="s">
        <v>73</v>
      </c>
      <c r="AY123" s="137" t="s">
        <v>202</v>
      </c>
      <c r="BK123" s="146">
        <f>BK124</f>
        <v>0</v>
      </c>
    </row>
    <row r="124" spans="1:65" s="2" customFormat="1" ht="37.9" customHeight="1">
      <c r="A124" s="32"/>
      <c r="B124" s="149"/>
      <c r="C124" s="150" t="s">
        <v>80</v>
      </c>
      <c r="D124" s="150" t="s">
        <v>204</v>
      </c>
      <c r="E124" s="151" t="s">
        <v>382</v>
      </c>
      <c r="F124" s="152" t="s">
        <v>383</v>
      </c>
      <c r="G124" s="153" t="s">
        <v>375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39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384</v>
      </c>
      <c r="AT124" s="162" t="s">
        <v>204</v>
      </c>
      <c r="AU124" s="162" t="s">
        <v>80</v>
      </c>
      <c r="AY124" s="17" t="s">
        <v>202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84</v>
      </c>
      <c r="BK124" s="163">
        <f>ROUND(I124*H124,2)</f>
        <v>0</v>
      </c>
      <c r="BL124" s="17" t="s">
        <v>384</v>
      </c>
      <c r="BM124" s="162" t="s">
        <v>385</v>
      </c>
    </row>
    <row r="125" spans="1:65" s="12" customFormat="1" ht="25.9" customHeight="1">
      <c r="B125" s="136"/>
      <c r="D125" s="137" t="s">
        <v>72</v>
      </c>
      <c r="E125" s="138" t="s">
        <v>386</v>
      </c>
      <c r="F125" s="138" t="s">
        <v>387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SUM(P126:P128)</f>
        <v>0</v>
      </c>
      <c r="Q125" s="142"/>
      <c r="R125" s="143">
        <f>SUM(R126:R128)</f>
        <v>0</v>
      </c>
      <c r="S125" s="142"/>
      <c r="T125" s="144">
        <f>SUM(T126:T128)</f>
        <v>0</v>
      </c>
      <c r="AR125" s="137" t="s">
        <v>225</v>
      </c>
      <c r="AT125" s="145" t="s">
        <v>72</v>
      </c>
      <c r="AU125" s="145" t="s">
        <v>73</v>
      </c>
      <c r="AY125" s="137" t="s">
        <v>202</v>
      </c>
      <c r="BK125" s="146">
        <f>SUM(BK126:BK128)</f>
        <v>0</v>
      </c>
    </row>
    <row r="126" spans="1:65" s="2" customFormat="1" ht="14.45" customHeight="1">
      <c r="A126" s="32"/>
      <c r="B126" s="149"/>
      <c r="C126" s="150" t="s">
        <v>84</v>
      </c>
      <c r="D126" s="150" t="s">
        <v>204</v>
      </c>
      <c r="E126" s="151" t="s">
        <v>388</v>
      </c>
      <c r="F126" s="152" t="s">
        <v>389</v>
      </c>
      <c r="G126" s="153" t="s">
        <v>390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391</v>
      </c>
      <c r="AT126" s="162" t="s">
        <v>204</v>
      </c>
      <c r="AU126" s="162" t="s">
        <v>80</v>
      </c>
      <c r="AY126" s="17" t="s">
        <v>202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84</v>
      </c>
      <c r="BK126" s="163">
        <f>ROUND(I126*H126,2)</f>
        <v>0</v>
      </c>
      <c r="BL126" s="17" t="s">
        <v>391</v>
      </c>
      <c r="BM126" s="162" t="s">
        <v>392</v>
      </c>
    </row>
    <row r="127" spans="1:65" s="2" customFormat="1" ht="24.2" customHeight="1">
      <c r="A127" s="32"/>
      <c r="B127" s="149"/>
      <c r="C127" s="150" t="s">
        <v>216</v>
      </c>
      <c r="D127" s="150" t="s">
        <v>204</v>
      </c>
      <c r="E127" s="151" t="s">
        <v>393</v>
      </c>
      <c r="F127" s="152" t="s">
        <v>394</v>
      </c>
      <c r="G127" s="153" t="s">
        <v>390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391</v>
      </c>
      <c r="AT127" s="162" t="s">
        <v>204</v>
      </c>
      <c r="AU127" s="162" t="s">
        <v>80</v>
      </c>
      <c r="AY127" s="17" t="s">
        <v>202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84</v>
      </c>
      <c r="BK127" s="163">
        <f>ROUND(I127*H127,2)</f>
        <v>0</v>
      </c>
      <c r="BL127" s="17" t="s">
        <v>391</v>
      </c>
      <c r="BM127" s="162" t="s">
        <v>395</v>
      </c>
    </row>
    <row r="128" spans="1:65" s="2" customFormat="1" ht="37.9" customHeight="1">
      <c r="A128" s="32"/>
      <c r="B128" s="149"/>
      <c r="C128" s="150" t="s">
        <v>208</v>
      </c>
      <c r="D128" s="150" t="s">
        <v>204</v>
      </c>
      <c r="E128" s="151" t="s">
        <v>396</v>
      </c>
      <c r="F128" s="152" t="s">
        <v>397</v>
      </c>
      <c r="G128" s="153" t="s">
        <v>398</v>
      </c>
      <c r="H128" s="154">
        <v>1</v>
      </c>
      <c r="I128" s="155"/>
      <c r="J128" s="156">
        <f>ROUND(I128*H128,2)</f>
        <v>0</v>
      </c>
      <c r="K128" s="157"/>
      <c r="L128" s="33"/>
      <c r="M128" s="192" t="s">
        <v>1</v>
      </c>
      <c r="N128" s="193" t="s">
        <v>39</v>
      </c>
      <c r="O128" s="194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391</v>
      </c>
      <c r="AT128" s="162" t="s">
        <v>204</v>
      </c>
      <c r="AU128" s="162" t="s">
        <v>80</v>
      </c>
      <c r="AY128" s="17" t="s">
        <v>202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84</v>
      </c>
      <c r="BK128" s="163">
        <f>ROUND(I128*H128,2)</f>
        <v>0</v>
      </c>
      <c r="BL128" s="17" t="s">
        <v>391</v>
      </c>
      <c r="BM128" s="162" t="s">
        <v>399</v>
      </c>
    </row>
    <row r="129" spans="1:31" s="2" customFormat="1" ht="6.95" customHeight="1">
      <c r="A129" s="32"/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33"/>
      <c r="M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</sheetData>
  <autoFilter ref="C121:K128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9"/>
  <sheetViews>
    <sheetView showGridLines="0" tabSelected="1" topLeftCell="A96" workbookViewId="0">
      <selection activeCell="X178" sqref="X17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172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2" customFormat="1" ht="12" customHeight="1">
      <c r="A8" s="32"/>
      <c r="B8" s="33"/>
      <c r="C8" s="32"/>
      <c r="D8" s="27" t="s">
        <v>174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3"/>
      <c r="C9" s="32"/>
      <c r="D9" s="32"/>
      <c r="E9" s="241" t="s">
        <v>1555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3"/>
      <c r="C11" s="32"/>
      <c r="D11" s="27" t="s">
        <v>17</v>
      </c>
      <c r="E11" s="32"/>
      <c r="F11" s="25" t="s">
        <v>1</v>
      </c>
      <c r="G11" s="32"/>
      <c r="H11" s="32"/>
      <c r="I11" s="27" t="s">
        <v>18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19</v>
      </c>
      <c r="E12" s="32"/>
      <c r="F12" s="25" t="s">
        <v>20</v>
      </c>
      <c r="G12" s="32"/>
      <c r="H12" s="32"/>
      <c r="I12" s="27" t="s">
        <v>21</v>
      </c>
      <c r="J12" s="55" t="str">
        <f>'Rekapitulácia stavby'!AN8</f>
        <v>1. 8. 2020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23</v>
      </c>
      <c r="E14" s="32"/>
      <c r="F14" s="32"/>
      <c r="G14" s="32"/>
      <c r="H14" s="32"/>
      <c r="I14" s="27" t="s">
        <v>24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3"/>
      <c r="C15" s="32"/>
      <c r="D15" s="32"/>
      <c r="E15" s="25" t="s">
        <v>20</v>
      </c>
      <c r="F15" s="32"/>
      <c r="G15" s="32"/>
      <c r="H15" s="32"/>
      <c r="I15" s="27" t="s">
        <v>25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3"/>
      <c r="C17" s="32"/>
      <c r="D17" s="27" t="s">
        <v>26</v>
      </c>
      <c r="E17" s="32"/>
      <c r="F17" s="32"/>
      <c r="G17" s="32"/>
      <c r="H17" s="32"/>
      <c r="I17" s="27" t="s">
        <v>24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3"/>
      <c r="C18" s="32"/>
      <c r="D18" s="32"/>
      <c r="E18" s="262" t="str">
        <f>'Rekapitulácia stavby'!E14</f>
        <v>Vyplň údaj</v>
      </c>
      <c r="F18" s="219"/>
      <c r="G18" s="219"/>
      <c r="H18" s="219"/>
      <c r="I18" s="27" t="s">
        <v>25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3"/>
      <c r="C20" s="32"/>
      <c r="D20" s="27" t="s">
        <v>28</v>
      </c>
      <c r="E20" s="32"/>
      <c r="F20" s="32"/>
      <c r="G20" s="32"/>
      <c r="H20" s="32"/>
      <c r="I20" s="27" t="s">
        <v>24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3"/>
      <c r="C21" s="32"/>
      <c r="D21" s="32"/>
      <c r="E21" s="25" t="s">
        <v>29</v>
      </c>
      <c r="F21" s="32"/>
      <c r="G21" s="32"/>
      <c r="H21" s="32"/>
      <c r="I21" s="27" t="s">
        <v>25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3"/>
      <c r="C23" s="32"/>
      <c r="D23" s="27" t="s">
        <v>31</v>
      </c>
      <c r="E23" s="32"/>
      <c r="F23" s="32"/>
      <c r="G23" s="32"/>
      <c r="H23" s="32"/>
      <c r="I23" s="27" t="s">
        <v>24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3"/>
      <c r="C24" s="32"/>
      <c r="D24" s="32"/>
      <c r="E24" s="25" t="s">
        <v>29</v>
      </c>
      <c r="F24" s="32"/>
      <c r="G24" s="32"/>
      <c r="H24" s="32"/>
      <c r="I24" s="27" t="s">
        <v>25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3"/>
      <c r="C26" s="32"/>
      <c r="D26" s="27" t="s">
        <v>32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99"/>
      <c r="B27" s="100"/>
      <c r="C27" s="99"/>
      <c r="D27" s="99"/>
      <c r="E27" s="224" t="s">
        <v>1</v>
      </c>
      <c r="F27" s="224"/>
      <c r="G27" s="224"/>
      <c r="H27" s="224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3"/>
      <c r="C30" s="32"/>
      <c r="D30" s="102" t="s">
        <v>33</v>
      </c>
      <c r="E30" s="32"/>
      <c r="F30" s="32"/>
      <c r="G30" s="32"/>
      <c r="H30" s="32"/>
      <c r="I30" s="32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2"/>
      <c r="F32" s="36" t="s">
        <v>35</v>
      </c>
      <c r="G32" s="32"/>
      <c r="H32" s="32"/>
      <c r="I32" s="36" t="s">
        <v>34</v>
      </c>
      <c r="J32" s="36" t="s">
        <v>36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103" t="s">
        <v>37</v>
      </c>
      <c r="E33" s="27" t="s">
        <v>38</v>
      </c>
      <c r="F33" s="104">
        <f>ROUND((SUM(BE123:BE168)),  2)</f>
        <v>0</v>
      </c>
      <c r="G33" s="32"/>
      <c r="H33" s="32"/>
      <c r="I33" s="105">
        <v>0.2</v>
      </c>
      <c r="J33" s="104">
        <f>ROUND(((SUM(BE123:BE168))*I33),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27" t="s">
        <v>39</v>
      </c>
      <c r="F34" s="104">
        <f>ROUND((SUM(BF123:BF168)),  2)</f>
        <v>0</v>
      </c>
      <c r="G34" s="32"/>
      <c r="H34" s="32"/>
      <c r="I34" s="105">
        <v>0.2</v>
      </c>
      <c r="J34" s="104">
        <f>ROUND(((SUM(BF123:BF168))*I34),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27" t="s">
        <v>40</v>
      </c>
      <c r="F35" s="104">
        <f>ROUND((SUM(BG123:BG168)),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3"/>
      <c r="C36" s="32"/>
      <c r="D36" s="32"/>
      <c r="E36" s="27" t="s">
        <v>41</v>
      </c>
      <c r="F36" s="104">
        <f>ROUND((SUM(BH123:BH168)),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42</v>
      </c>
      <c r="F37" s="104">
        <f>ROUND((SUM(BI123:BI168)),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3"/>
      <c r="C39" s="106"/>
      <c r="D39" s="107" t="s">
        <v>43</v>
      </c>
      <c r="E39" s="60"/>
      <c r="F39" s="60"/>
      <c r="G39" s="108" t="s">
        <v>44</v>
      </c>
      <c r="H39" s="109" t="s">
        <v>45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174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2"/>
      <c r="D87" s="32"/>
      <c r="E87" s="241" t="str">
        <f>E9</f>
        <v>SO-09 - Mobiliár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19</v>
      </c>
      <c r="D89" s="32"/>
      <c r="E89" s="32"/>
      <c r="F89" s="25" t="str">
        <f>F12</f>
        <v>Mesto Nemšová</v>
      </c>
      <c r="G89" s="32"/>
      <c r="H89" s="32"/>
      <c r="I89" s="27" t="s">
        <v>21</v>
      </c>
      <c r="J89" s="55" t="str">
        <f>IF(J12="","",J12)</f>
        <v>1. 8. 2020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23</v>
      </c>
      <c r="D91" s="32"/>
      <c r="E91" s="32"/>
      <c r="F91" s="25" t="str">
        <f>E15</f>
        <v>Mesto Nemšová</v>
      </c>
      <c r="G91" s="32"/>
      <c r="H91" s="32"/>
      <c r="I91" s="27" t="s">
        <v>28</v>
      </c>
      <c r="J91" s="30" t="str">
        <f>E21</f>
        <v>Bc. Róbert Malec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26</v>
      </c>
      <c r="D92" s="32"/>
      <c r="E92" s="32"/>
      <c r="F92" s="25" t="str">
        <f>IF(E18="","",E18)</f>
        <v>Vyplň údaj</v>
      </c>
      <c r="G92" s="32"/>
      <c r="H92" s="32"/>
      <c r="I92" s="27" t="s">
        <v>31</v>
      </c>
      <c r="J92" s="30" t="str">
        <f>E24</f>
        <v>Bc. Róbert Malec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14" t="s">
        <v>178</v>
      </c>
      <c r="D94" s="106"/>
      <c r="E94" s="106"/>
      <c r="F94" s="106"/>
      <c r="G94" s="106"/>
      <c r="H94" s="106"/>
      <c r="I94" s="106"/>
      <c r="J94" s="115" t="s">
        <v>179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16" t="s">
        <v>180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181</v>
      </c>
    </row>
    <row r="97" spans="1:31" s="9" customFormat="1" ht="24.95" customHeight="1">
      <c r="B97" s="117"/>
      <c r="D97" s="118" t="s">
        <v>182</v>
      </c>
      <c r="E97" s="119"/>
      <c r="F97" s="119"/>
      <c r="G97" s="119"/>
      <c r="H97" s="119"/>
      <c r="I97" s="119"/>
      <c r="J97" s="120">
        <f>J124</f>
        <v>0</v>
      </c>
      <c r="L97" s="117"/>
    </row>
    <row r="98" spans="1:31" s="10" customFormat="1" ht="19.899999999999999" customHeight="1">
      <c r="B98" s="121"/>
      <c r="D98" s="122" t="s">
        <v>183</v>
      </c>
      <c r="E98" s="123"/>
      <c r="F98" s="123"/>
      <c r="G98" s="123"/>
      <c r="H98" s="123"/>
      <c r="I98" s="123"/>
      <c r="J98" s="124">
        <f>J125</f>
        <v>0</v>
      </c>
      <c r="L98" s="121"/>
    </row>
    <row r="99" spans="1:31" s="10" customFormat="1" ht="19.899999999999999" customHeight="1">
      <c r="B99" s="121"/>
      <c r="D99" s="122" t="s">
        <v>1470</v>
      </c>
      <c r="E99" s="123"/>
      <c r="F99" s="123"/>
      <c r="G99" s="123"/>
      <c r="H99" s="123"/>
      <c r="I99" s="123"/>
      <c r="J99" s="124">
        <f>J139</f>
        <v>0</v>
      </c>
      <c r="L99" s="121"/>
    </row>
    <row r="100" spans="1:31" s="10" customFormat="1" ht="19.899999999999999" customHeight="1">
      <c r="B100" s="121"/>
      <c r="D100" s="122" t="s">
        <v>1556</v>
      </c>
      <c r="E100" s="123"/>
      <c r="F100" s="123"/>
      <c r="G100" s="123"/>
      <c r="H100" s="123"/>
      <c r="I100" s="123"/>
      <c r="J100" s="124">
        <f>J150</f>
        <v>0</v>
      </c>
      <c r="L100" s="121"/>
    </row>
    <row r="101" spans="1:31" s="10" customFormat="1" ht="19.899999999999999" customHeight="1">
      <c r="B101" s="121"/>
      <c r="D101" s="122" t="s">
        <v>186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31" s="10" customFormat="1" ht="19.899999999999999" customHeight="1">
      <c r="B102" s="121"/>
      <c r="D102" s="122" t="s">
        <v>187</v>
      </c>
      <c r="E102" s="123"/>
      <c r="F102" s="123"/>
      <c r="G102" s="123"/>
      <c r="H102" s="123"/>
      <c r="I102" s="123"/>
      <c r="J102" s="124">
        <f>J165</f>
        <v>0</v>
      </c>
      <c r="L102" s="121"/>
    </row>
    <row r="103" spans="1:31" s="9" customFormat="1" ht="24.95" customHeight="1">
      <c r="B103" s="117"/>
      <c r="D103" s="118" t="s">
        <v>381</v>
      </c>
      <c r="E103" s="119"/>
      <c r="F103" s="119"/>
      <c r="G103" s="119"/>
      <c r="H103" s="119"/>
      <c r="I103" s="119"/>
      <c r="J103" s="120">
        <f>J167</f>
        <v>0</v>
      </c>
      <c r="L103" s="117"/>
    </row>
    <row r="104" spans="1:31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4.95" customHeight="1">
      <c r="A110" s="32"/>
      <c r="B110" s="33"/>
      <c r="C110" s="21" t="s">
        <v>188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9" t="str">
        <f>E7</f>
        <v>Vodozádržné opatrenia v meste Nemšová - ZŠ Janka Palu 2</v>
      </c>
      <c r="F113" s="260"/>
      <c r="G113" s="260"/>
      <c r="H113" s="260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>
      <c r="A114" s="32"/>
      <c r="B114" s="33"/>
      <c r="C114" s="27" t="s">
        <v>174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>
      <c r="A115" s="32"/>
      <c r="B115" s="33"/>
      <c r="C115" s="32"/>
      <c r="D115" s="32"/>
      <c r="E115" s="241" t="str">
        <f>E9</f>
        <v>SO-09 - Mobiliár</v>
      </c>
      <c r="F115" s="261"/>
      <c r="G115" s="261"/>
      <c r="H115" s="261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>
      <c r="A117" s="32"/>
      <c r="B117" s="33"/>
      <c r="C117" s="27" t="s">
        <v>19</v>
      </c>
      <c r="D117" s="32"/>
      <c r="E117" s="32"/>
      <c r="F117" s="25" t="str">
        <f>F12</f>
        <v>Mesto Nemšová</v>
      </c>
      <c r="G117" s="32"/>
      <c r="H117" s="32"/>
      <c r="I117" s="27" t="s">
        <v>21</v>
      </c>
      <c r="J117" s="55" t="str">
        <f>IF(J12="","",J12)</f>
        <v>1. 8. 2020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23</v>
      </c>
      <c r="D119" s="32"/>
      <c r="E119" s="32"/>
      <c r="F119" s="25" t="str">
        <f>E15</f>
        <v>Mesto Nemšová</v>
      </c>
      <c r="G119" s="32"/>
      <c r="H119" s="32"/>
      <c r="I119" s="27" t="s">
        <v>28</v>
      </c>
      <c r="J119" s="30" t="str">
        <f>E21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26</v>
      </c>
      <c r="D120" s="32"/>
      <c r="E120" s="32"/>
      <c r="F120" s="25" t="str">
        <f>IF(E18="","",E18)</f>
        <v>Vyplň údaj</v>
      </c>
      <c r="G120" s="32"/>
      <c r="H120" s="32"/>
      <c r="I120" s="27" t="s">
        <v>31</v>
      </c>
      <c r="J120" s="30" t="str">
        <f>E24</f>
        <v>Bc. Róbert Malec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3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>
      <c r="A122" s="125"/>
      <c r="B122" s="126"/>
      <c r="C122" s="127" t="s">
        <v>189</v>
      </c>
      <c r="D122" s="128" t="s">
        <v>58</v>
      </c>
      <c r="E122" s="128" t="s">
        <v>54</v>
      </c>
      <c r="F122" s="128" t="s">
        <v>55</v>
      </c>
      <c r="G122" s="128" t="s">
        <v>190</v>
      </c>
      <c r="H122" s="128" t="s">
        <v>191</v>
      </c>
      <c r="I122" s="128" t="s">
        <v>192</v>
      </c>
      <c r="J122" s="129" t="s">
        <v>179</v>
      </c>
      <c r="K122" s="130" t="s">
        <v>193</v>
      </c>
      <c r="L122" s="131"/>
      <c r="M122" s="62" t="s">
        <v>1</v>
      </c>
      <c r="N122" s="63" t="s">
        <v>37</v>
      </c>
      <c r="O122" s="63" t="s">
        <v>194</v>
      </c>
      <c r="P122" s="63" t="s">
        <v>195</v>
      </c>
      <c r="Q122" s="63" t="s">
        <v>196</v>
      </c>
      <c r="R122" s="63" t="s">
        <v>197</v>
      </c>
      <c r="S122" s="63" t="s">
        <v>198</v>
      </c>
      <c r="T122" s="64" t="s">
        <v>199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>
      <c r="A123" s="32"/>
      <c r="B123" s="33"/>
      <c r="C123" s="69" t="s">
        <v>180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P124+P167</f>
        <v>0</v>
      </c>
      <c r="Q123" s="66"/>
      <c r="R123" s="133">
        <f>R124+R167</f>
        <v>22.988044079999998</v>
      </c>
      <c r="S123" s="66"/>
      <c r="T123" s="134">
        <f>T124+T167</f>
        <v>0.54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72</v>
      </c>
      <c r="AU123" s="17" t="s">
        <v>181</v>
      </c>
      <c r="BK123" s="135">
        <f>BK124+BK167</f>
        <v>0</v>
      </c>
    </row>
    <row r="124" spans="1:65" s="12" customFormat="1" ht="25.9" customHeight="1">
      <c r="B124" s="136"/>
      <c r="D124" s="137" t="s">
        <v>72</v>
      </c>
      <c r="E124" s="138" t="s">
        <v>200</v>
      </c>
      <c r="F124" s="138" t="s">
        <v>201</v>
      </c>
      <c r="I124" s="139"/>
      <c r="J124" s="140">
        <f>BK124</f>
        <v>0</v>
      </c>
      <c r="L124" s="136"/>
      <c r="M124" s="141"/>
      <c r="N124" s="142"/>
      <c r="O124" s="142"/>
      <c r="P124" s="143">
        <f>P125+P139+P150+P155+P165</f>
        <v>0</v>
      </c>
      <c r="Q124" s="142"/>
      <c r="R124" s="143">
        <f>R125+R139+R150+R155+R165</f>
        <v>22.988044079999998</v>
      </c>
      <c r="S124" s="142"/>
      <c r="T124" s="144">
        <f>T125+T139+T150+T155+T165</f>
        <v>0.54</v>
      </c>
      <c r="AR124" s="137" t="s">
        <v>80</v>
      </c>
      <c r="AT124" s="145" t="s">
        <v>72</v>
      </c>
      <c r="AU124" s="145" t="s">
        <v>73</v>
      </c>
      <c r="AY124" s="137" t="s">
        <v>202</v>
      </c>
      <c r="BK124" s="146">
        <f>BK125+BK139+BK150+BK155+BK165</f>
        <v>0</v>
      </c>
    </row>
    <row r="125" spans="1:65" s="12" customFormat="1" ht="22.9" customHeight="1">
      <c r="B125" s="136"/>
      <c r="D125" s="137" t="s">
        <v>72</v>
      </c>
      <c r="E125" s="147" t="s">
        <v>80</v>
      </c>
      <c r="F125" s="147" t="s">
        <v>203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SUM(P126:P138)</f>
        <v>0</v>
      </c>
      <c r="Q125" s="142"/>
      <c r="R125" s="143">
        <f>SUM(R126:R138)</f>
        <v>0</v>
      </c>
      <c r="S125" s="142"/>
      <c r="T125" s="144">
        <f>SUM(T126:T138)</f>
        <v>0</v>
      </c>
      <c r="AR125" s="137" t="s">
        <v>80</v>
      </c>
      <c r="AT125" s="145" t="s">
        <v>72</v>
      </c>
      <c r="AU125" s="145" t="s">
        <v>80</v>
      </c>
      <c r="AY125" s="137" t="s">
        <v>202</v>
      </c>
      <c r="BK125" s="146">
        <f>SUM(BK126:BK138)</f>
        <v>0</v>
      </c>
    </row>
    <row r="126" spans="1:65" s="2" customFormat="1" ht="14.45" customHeight="1">
      <c r="A126" s="32"/>
      <c r="B126" s="149"/>
      <c r="C126" s="150" t="s">
        <v>80</v>
      </c>
      <c r="D126" s="150" t="s">
        <v>204</v>
      </c>
      <c r="E126" s="151" t="s">
        <v>1475</v>
      </c>
      <c r="F126" s="152" t="s">
        <v>1476</v>
      </c>
      <c r="G126" s="153" t="s">
        <v>219</v>
      </c>
      <c r="H126" s="154">
        <v>6.93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208</v>
      </c>
      <c r="AT126" s="162" t="s">
        <v>204</v>
      </c>
      <c r="AU126" s="162" t="s">
        <v>84</v>
      </c>
      <c r="AY126" s="17" t="s">
        <v>202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84</v>
      </c>
      <c r="BK126" s="163">
        <f>ROUND(I126*H126,2)</f>
        <v>0</v>
      </c>
      <c r="BL126" s="17" t="s">
        <v>208</v>
      </c>
      <c r="BM126" s="162" t="s">
        <v>1557</v>
      </c>
    </row>
    <row r="127" spans="1:65" s="15" customFormat="1" ht="11.25">
      <c r="B127" s="209"/>
      <c r="D127" s="165" t="s">
        <v>210</v>
      </c>
      <c r="E127" s="210" t="s">
        <v>1</v>
      </c>
      <c r="F127" s="211" t="s">
        <v>1558</v>
      </c>
      <c r="H127" s="210" t="s">
        <v>1</v>
      </c>
      <c r="I127" s="212"/>
      <c r="L127" s="209"/>
      <c r="M127" s="213"/>
      <c r="N127" s="214"/>
      <c r="O127" s="214"/>
      <c r="P127" s="214"/>
      <c r="Q127" s="214"/>
      <c r="R127" s="214"/>
      <c r="S127" s="214"/>
      <c r="T127" s="215"/>
      <c r="AT127" s="210" t="s">
        <v>210</v>
      </c>
      <c r="AU127" s="210" t="s">
        <v>84</v>
      </c>
      <c r="AV127" s="15" t="s">
        <v>80</v>
      </c>
      <c r="AW127" s="15" t="s">
        <v>30</v>
      </c>
      <c r="AX127" s="15" t="s">
        <v>73</v>
      </c>
      <c r="AY127" s="210" t="s">
        <v>202</v>
      </c>
    </row>
    <row r="128" spans="1:65" s="13" customFormat="1" ht="11.25">
      <c r="B128" s="164"/>
      <c r="D128" s="165" t="s">
        <v>210</v>
      </c>
      <c r="E128" s="166" t="s">
        <v>1</v>
      </c>
      <c r="F128" s="167" t="s">
        <v>1559</v>
      </c>
      <c r="H128" s="168">
        <v>0.39600000000000002</v>
      </c>
      <c r="I128" s="169"/>
      <c r="L128" s="164"/>
      <c r="M128" s="170"/>
      <c r="N128" s="171"/>
      <c r="O128" s="171"/>
      <c r="P128" s="171"/>
      <c r="Q128" s="171"/>
      <c r="R128" s="171"/>
      <c r="S128" s="171"/>
      <c r="T128" s="172"/>
      <c r="AT128" s="166" t="s">
        <v>210</v>
      </c>
      <c r="AU128" s="166" t="s">
        <v>84</v>
      </c>
      <c r="AV128" s="13" t="s">
        <v>84</v>
      </c>
      <c r="AW128" s="13" t="s">
        <v>30</v>
      </c>
      <c r="AX128" s="13" t="s">
        <v>73</v>
      </c>
      <c r="AY128" s="166" t="s">
        <v>202</v>
      </c>
    </row>
    <row r="129" spans="1:65" s="13" customFormat="1" ht="11.25">
      <c r="B129" s="164"/>
      <c r="D129" s="165" t="s">
        <v>210</v>
      </c>
      <c r="E129" s="166" t="s">
        <v>1</v>
      </c>
      <c r="F129" s="167" t="s">
        <v>1560</v>
      </c>
      <c r="H129" s="168">
        <v>6.5339999999999998</v>
      </c>
      <c r="I129" s="169"/>
      <c r="L129" s="164"/>
      <c r="M129" s="170"/>
      <c r="N129" s="171"/>
      <c r="O129" s="171"/>
      <c r="P129" s="171"/>
      <c r="Q129" s="171"/>
      <c r="R129" s="171"/>
      <c r="S129" s="171"/>
      <c r="T129" s="172"/>
      <c r="AT129" s="166" t="s">
        <v>210</v>
      </c>
      <c r="AU129" s="166" t="s">
        <v>84</v>
      </c>
      <c r="AV129" s="13" t="s">
        <v>84</v>
      </c>
      <c r="AW129" s="13" t="s">
        <v>30</v>
      </c>
      <c r="AX129" s="13" t="s">
        <v>73</v>
      </c>
      <c r="AY129" s="166" t="s">
        <v>202</v>
      </c>
    </row>
    <row r="130" spans="1:65" s="14" customFormat="1" ht="11.25">
      <c r="B130" s="173"/>
      <c r="D130" s="165" t="s">
        <v>210</v>
      </c>
      <c r="E130" s="174" t="s">
        <v>1</v>
      </c>
      <c r="F130" s="175" t="s">
        <v>212</v>
      </c>
      <c r="H130" s="176">
        <v>6.93</v>
      </c>
      <c r="I130" s="177"/>
      <c r="L130" s="173"/>
      <c r="M130" s="178"/>
      <c r="N130" s="179"/>
      <c r="O130" s="179"/>
      <c r="P130" s="179"/>
      <c r="Q130" s="179"/>
      <c r="R130" s="179"/>
      <c r="S130" s="179"/>
      <c r="T130" s="180"/>
      <c r="AT130" s="174" t="s">
        <v>210</v>
      </c>
      <c r="AU130" s="174" t="s">
        <v>84</v>
      </c>
      <c r="AV130" s="14" t="s">
        <v>208</v>
      </c>
      <c r="AW130" s="14" t="s">
        <v>30</v>
      </c>
      <c r="AX130" s="14" t="s">
        <v>80</v>
      </c>
      <c r="AY130" s="174" t="s">
        <v>202</v>
      </c>
    </row>
    <row r="131" spans="1:65" s="2" customFormat="1" ht="14.45" customHeight="1">
      <c r="A131" s="32"/>
      <c r="B131" s="149"/>
      <c r="C131" s="150" t="s">
        <v>84</v>
      </c>
      <c r="D131" s="150" t="s">
        <v>204</v>
      </c>
      <c r="E131" s="151" t="s">
        <v>1480</v>
      </c>
      <c r="F131" s="152" t="s">
        <v>1481</v>
      </c>
      <c r="G131" s="153" t="s">
        <v>219</v>
      </c>
      <c r="H131" s="154">
        <v>6.93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84</v>
      </c>
      <c r="BK131" s="163">
        <f>ROUND(I131*H131,2)</f>
        <v>0</v>
      </c>
      <c r="BL131" s="17" t="s">
        <v>208</v>
      </c>
      <c r="BM131" s="162" t="s">
        <v>1561</v>
      </c>
    </row>
    <row r="132" spans="1:65" s="2" customFormat="1" ht="24.2" customHeight="1">
      <c r="A132" s="32"/>
      <c r="B132" s="149"/>
      <c r="C132" s="150" t="s">
        <v>216</v>
      </c>
      <c r="D132" s="150" t="s">
        <v>204</v>
      </c>
      <c r="E132" s="151" t="s">
        <v>1483</v>
      </c>
      <c r="F132" s="152" t="s">
        <v>361</v>
      </c>
      <c r="G132" s="153" t="s">
        <v>219</v>
      </c>
      <c r="H132" s="154">
        <v>6.93</v>
      </c>
      <c r="I132" s="155"/>
      <c r="J132" s="156">
        <f>ROUND(I132*H132,2)</f>
        <v>0</v>
      </c>
      <c r="K132" s="157"/>
      <c r="L132" s="33"/>
      <c r="M132" s="158" t="s">
        <v>1</v>
      </c>
      <c r="N132" s="159" t="s">
        <v>39</v>
      </c>
      <c r="O132" s="58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7" t="s">
        <v>84</v>
      </c>
      <c r="BK132" s="163">
        <f>ROUND(I132*H132,2)</f>
        <v>0</v>
      </c>
      <c r="BL132" s="17" t="s">
        <v>208</v>
      </c>
      <c r="BM132" s="162" t="s">
        <v>1562</v>
      </c>
    </row>
    <row r="133" spans="1:65" s="2" customFormat="1" ht="24.2" customHeight="1">
      <c r="A133" s="32"/>
      <c r="B133" s="149"/>
      <c r="C133" s="150" t="s">
        <v>208</v>
      </c>
      <c r="D133" s="150" t="s">
        <v>204</v>
      </c>
      <c r="E133" s="151" t="s">
        <v>1485</v>
      </c>
      <c r="F133" s="152" t="s">
        <v>357</v>
      </c>
      <c r="G133" s="153" t="s">
        <v>219</v>
      </c>
      <c r="H133" s="154">
        <v>6.93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39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84</v>
      </c>
      <c r="BK133" s="163">
        <f>ROUND(I133*H133,2)</f>
        <v>0</v>
      </c>
      <c r="BL133" s="17" t="s">
        <v>208</v>
      </c>
      <c r="BM133" s="162" t="s">
        <v>1563</v>
      </c>
    </row>
    <row r="134" spans="1:65" s="2" customFormat="1" ht="37.9" customHeight="1">
      <c r="A134" s="32"/>
      <c r="B134" s="149"/>
      <c r="C134" s="150" t="s">
        <v>225</v>
      </c>
      <c r="D134" s="150" t="s">
        <v>204</v>
      </c>
      <c r="E134" s="151" t="s">
        <v>1487</v>
      </c>
      <c r="F134" s="152" t="s">
        <v>359</v>
      </c>
      <c r="G134" s="153" t="s">
        <v>219</v>
      </c>
      <c r="H134" s="154">
        <v>48.51</v>
      </c>
      <c r="I134" s="155"/>
      <c r="J134" s="156">
        <f>ROUND(I134*H134,2)</f>
        <v>0</v>
      </c>
      <c r="K134" s="157"/>
      <c r="L134" s="33"/>
      <c r="M134" s="158" t="s">
        <v>1</v>
      </c>
      <c r="N134" s="159" t="s">
        <v>39</v>
      </c>
      <c r="O134" s="58"/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7" t="s">
        <v>84</v>
      </c>
      <c r="BK134" s="163">
        <f>ROUND(I134*H134,2)</f>
        <v>0</v>
      </c>
      <c r="BL134" s="17" t="s">
        <v>208</v>
      </c>
      <c r="BM134" s="162" t="s">
        <v>1564</v>
      </c>
    </row>
    <row r="135" spans="1:65" s="13" customFormat="1" ht="11.25">
      <c r="B135" s="164"/>
      <c r="D135" s="165" t="s">
        <v>210</v>
      </c>
      <c r="F135" s="167" t="s">
        <v>1565</v>
      </c>
      <c r="H135" s="168">
        <v>48.51</v>
      </c>
      <c r="I135" s="169"/>
      <c r="L135" s="164"/>
      <c r="M135" s="170"/>
      <c r="N135" s="171"/>
      <c r="O135" s="171"/>
      <c r="P135" s="171"/>
      <c r="Q135" s="171"/>
      <c r="R135" s="171"/>
      <c r="S135" s="171"/>
      <c r="T135" s="172"/>
      <c r="AT135" s="166" t="s">
        <v>210</v>
      </c>
      <c r="AU135" s="166" t="s">
        <v>84</v>
      </c>
      <c r="AV135" s="13" t="s">
        <v>84</v>
      </c>
      <c r="AW135" s="13" t="s">
        <v>3</v>
      </c>
      <c r="AX135" s="13" t="s">
        <v>80</v>
      </c>
      <c r="AY135" s="166" t="s">
        <v>202</v>
      </c>
    </row>
    <row r="136" spans="1:65" s="2" customFormat="1" ht="14.45" customHeight="1">
      <c r="A136" s="32"/>
      <c r="B136" s="149"/>
      <c r="C136" s="150" t="s">
        <v>230</v>
      </c>
      <c r="D136" s="150" t="s">
        <v>204</v>
      </c>
      <c r="E136" s="151" t="s">
        <v>249</v>
      </c>
      <c r="F136" s="152" t="s">
        <v>250</v>
      </c>
      <c r="G136" s="153" t="s">
        <v>219</v>
      </c>
      <c r="H136" s="154">
        <v>6.93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208</v>
      </c>
      <c r="BM136" s="162" t="s">
        <v>1566</v>
      </c>
    </row>
    <row r="137" spans="1:65" s="2" customFormat="1" ht="24.2" customHeight="1">
      <c r="A137" s="32"/>
      <c r="B137" s="149"/>
      <c r="C137" s="150" t="s">
        <v>235</v>
      </c>
      <c r="D137" s="150" t="s">
        <v>204</v>
      </c>
      <c r="E137" s="151" t="s">
        <v>253</v>
      </c>
      <c r="F137" s="152" t="s">
        <v>254</v>
      </c>
      <c r="G137" s="153" t="s">
        <v>255</v>
      </c>
      <c r="H137" s="154">
        <v>12.266</v>
      </c>
      <c r="I137" s="155"/>
      <c r="J137" s="156">
        <f>ROUND(I137*H137,2)</f>
        <v>0</v>
      </c>
      <c r="K137" s="157"/>
      <c r="L137" s="33"/>
      <c r="M137" s="158" t="s">
        <v>1</v>
      </c>
      <c r="N137" s="159" t="s">
        <v>39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84</v>
      </c>
      <c r="BK137" s="163">
        <f>ROUND(I137*H137,2)</f>
        <v>0</v>
      </c>
      <c r="BL137" s="17" t="s">
        <v>208</v>
      </c>
      <c r="BM137" s="162" t="s">
        <v>1567</v>
      </c>
    </row>
    <row r="138" spans="1:65" s="13" customFormat="1" ht="11.25">
      <c r="B138" s="164"/>
      <c r="D138" s="165" t="s">
        <v>210</v>
      </c>
      <c r="F138" s="167" t="s">
        <v>1568</v>
      </c>
      <c r="H138" s="168">
        <v>12.266</v>
      </c>
      <c r="I138" s="169"/>
      <c r="L138" s="164"/>
      <c r="M138" s="170"/>
      <c r="N138" s="171"/>
      <c r="O138" s="171"/>
      <c r="P138" s="171"/>
      <c r="Q138" s="171"/>
      <c r="R138" s="171"/>
      <c r="S138" s="171"/>
      <c r="T138" s="172"/>
      <c r="AT138" s="166" t="s">
        <v>210</v>
      </c>
      <c r="AU138" s="166" t="s">
        <v>84</v>
      </c>
      <c r="AV138" s="13" t="s">
        <v>84</v>
      </c>
      <c r="AW138" s="13" t="s">
        <v>3</v>
      </c>
      <c r="AX138" s="13" t="s">
        <v>80</v>
      </c>
      <c r="AY138" s="166" t="s">
        <v>202</v>
      </c>
    </row>
    <row r="139" spans="1:65" s="12" customFormat="1" ht="22.9" customHeight="1">
      <c r="B139" s="136"/>
      <c r="D139" s="137" t="s">
        <v>72</v>
      </c>
      <c r="E139" s="147" t="s">
        <v>84</v>
      </c>
      <c r="F139" s="147" t="s">
        <v>1493</v>
      </c>
      <c r="I139" s="139"/>
      <c r="J139" s="148">
        <f>BK139</f>
        <v>0</v>
      </c>
      <c r="L139" s="136"/>
      <c r="M139" s="141"/>
      <c r="N139" s="142"/>
      <c r="O139" s="142"/>
      <c r="P139" s="143">
        <f>SUM(P140:P149)</f>
        <v>0</v>
      </c>
      <c r="Q139" s="142"/>
      <c r="R139" s="143">
        <f>SUM(R140:R149)</f>
        <v>15.032944079999998</v>
      </c>
      <c r="S139" s="142"/>
      <c r="T139" s="144">
        <f>SUM(T140:T149)</f>
        <v>0</v>
      </c>
      <c r="AR139" s="137" t="s">
        <v>80</v>
      </c>
      <c r="AT139" s="145" t="s">
        <v>72</v>
      </c>
      <c r="AU139" s="145" t="s">
        <v>80</v>
      </c>
      <c r="AY139" s="137" t="s">
        <v>202</v>
      </c>
      <c r="BK139" s="146">
        <f>SUM(BK140:BK149)</f>
        <v>0</v>
      </c>
    </row>
    <row r="140" spans="1:65" s="2" customFormat="1" ht="24.2" customHeight="1">
      <c r="A140" s="32"/>
      <c r="B140" s="149"/>
      <c r="C140" s="150" t="s">
        <v>239</v>
      </c>
      <c r="D140" s="150" t="s">
        <v>204</v>
      </c>
      <c r="E140" s="151" t="s">
        <v>1569</v>
      </c>
      <c r="F140" s="152" t="s">
        <v>1570</v>
      </c>
      <c r="G140" s="153" t="s">
        <v>219</v>
      </c>
      <c r="H140" s="154">
        <v>1.3859999999999999</v>
      </c>
      <c r="I140" s="155"/>
      <c r="J140" s="156">
        <f>ROUND(I140*H140,2)</f>
        <v>0</v>
      </c>
      <c r="K140" s="157"/>
      <c r="L140" s="33"/>
      <c r="M140" s="158" t="s">
        <v>1</v>
      </c>
      <c r="N140" s="159" t="s">
        <v>39</v>
      </c>
      <c r="O140" s="58"/>
      <c r="P140" s="160">
        <f>O140*H140</f>
        <v>0</v>
      </c>
      <c r="Q140" s="160">
        <v>2.0699999999999998</v>
      </c>
      <c r="R140" s="160">
        <f>Q140*H140</f>
        <v>2.8690199999999995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84</v>
      </c>
      <c r="BK140" s="163">
        <f>ROUND(I140*H140,2)</f>
        <v>0</v>
      </c>
      <c r="BL140" s="17" t="s">
        <v>208</v>
      </c>
      <c r="BM140" s="162" t="s">
        <v>1571</v>
      </c>
    </row>
    <row r="141" spans="1:65" s="15" customFormat="1" ht="11.25">
      <c r="B141" s="209"/>
      <c r="D141" s="165" t="s">
        <v>210</v>
      </c>
      <c r="E141" s="210" t="s">
        <v>1</v>
      </c>
      <c r="F141" s="211" t="s">
        <v>1558</v>
      </c>
      <c r="H141" s="210" t="s">
        <v>1</v>
      </c>
      <c r="I141" s="212"/>
      <c r="L141" s="209"/>
      <c r="M141" s="213"/>
      <c r="N141" s="214"/>
      <c r="O141" s="214"/>
      <c r="P141" s="214"/>
      <c r="Q141" s="214"/>
      <c r="R141" s="214"/>
      <c r="S141" s="214"/>
      <c r="T141" s="215"/>
      <c r="AT141" s="210" t="s">
        <v>210</v>
      </c>
      <c r="AU141" s="210" t="s">
        <v>84</v>
      </c>
      <c r="AV141" s="15" t="s">
        <v>80</v>
      </c>
      <c r="AW141" s="15" t="s">
        <v>30</v>
      </c>
      <c r="AX141" s="15" t="s">
        <v>73</v>
      </c>
      <c r="AY141" s="210" t="s">
        <v>202</v>
      </c>
    </row>
    <row r="142" spans="1:65" s="13" customFormat="1" ht="11.25">
      <c r="B142" s="164"/>
      <c r="D142" s="165" t="s">
        <v>210</v>
      </c>
      <c r="E142" s="166" t="s">
        <v>1</v>
      </c>
      <c r="F142" s="167" t="s">
        <v>1572</v>
      </c>
      <c r="H142" s="168">
        <v>7.9000000000000001E-2</v>
      </c>
      <c r="I142" s="169"/>
      <c r="L142" s="164"/>
      <c r="M142" s="170"/>
      <c r="N142" s="171"/>
      <c r="O142" s="171"/>
      <c r="P142" s="171"/>
      <c r="Q142" s="171"/>
      <c r="R142" s="171"/>
      <c r="S142" s="171"/>
      <c r="T142" s="172"/>
      <c r="AT142" s="166" t="s">
        <v>210</v>
      </c>
      <c r="AU142" s="166" t="s">
        <v>84</v>
      </c>
      <c r="AV142" s="13" t="s">
        <v>84</v>
      </c>
      <c r="AW142" s="13" t="s">
        <v>30</v>
      </c>
      <c r="AX142" s="13" t="s">
        <v>73</v>
      </c>
      <c r="AY142" s="166" t="s">
        <v>202</v>
      </c>
    </row>
    <row r="143" spans="1:65" s="13" customFormat="1" ht="11.25">
      <c r="B143" s="164"/>
      <c r="D143" s="165" t="s">
        <v>210</v>
      </c>
      <c r="E143" s="166" t="s">
        <v>1</v>
      </c>
      <c r="F143" s="167" t="s">
        <v>1573</v>
      </c>
      <c r="H143" s="168">
        <v>1.3069999999999999</v>
      </c>
      <c r="I143" s="169"/>
      <c r="L143" s="164"/>
      <c r="M143" s="170"/>
      <c r="N143" s="171"/>
      <c r="O143" s="171"/>
      <c r="P143" s="171"/>
      <c r="Q143" s="171"/>
      <c r="R143" s="171"/>
      <c r="S143" s="171"/>
      <c r="T143" s="172"/>
      <c r="AT143" s="166" t="s">
        <v>210</v>
      </c>
      <c r="AU143" s="166" t="s">
        <v>84</v>
      </c>
      <c r="AV143" s="13" t="s">
        <v>84</v>
      </c>
      <c r="AW143" s="13" t="s">
        <v>30</v>
      </c>
      <c r="AX143" s="13" t="s">
        <v>73</v>
      </c>
      <c r="AY143" s="166" t="s">
        <v>202</v>
      </c>
    </row>
    <row r="144" spans="1:65" s="14" customFormat="1" ht="11.25">
      <c r="B144" s="173"/>
      <c r="D144" s="165" t="s">
        <v>210</v>
      </c>
      <c r="E144" s="174" t="s">
        <v>1</v>
      </c>
      <c r="F144" s="175" t="s">
        <v>212</v>
      </c>
      <c r="H144" s="176">
        <v>1.3859999999999999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210</v>
      </c>
      <c r="AU144" s="174" t="s">
        <v>84</v>
      </c>
      <c r="AV144" s="14" t="s">
        <v>208</v>
      </c>
      <c r="AW144" s="14" t="s">
        <v>30</v>
      </c>
      <c r="AX144" s="14" t="s">
        <v>80</v>
      </c>
      <c r="AY144" s="174" t="s">
        <v>202</v>
      </c>
    </row>
    <row r="145" spans="1:65" s="2" customFormat="1" ht="14.45" customHeight="1">
      <c r="A145" s="32"/>
      <c r="B145" s="149"/>
      <c r="C145" s="150" t="s">
        <v>243</v>
      </c>
      <c r="D145" s="150" t="s">
        <v>204</v>
      </c>
      <c r="E145" s="151" t="s">
        <v>1574</v>
      </c>
      <c r="F145" s="152" t="s">
        <v>1575</v>
      </c>
      <c r="G145" s="153" t="s">
        <v>219</v>
      </c>
      <c r="H145" s="154">
        <v>5.5439999999999996</v>
      </c>
      <c r="I145" s="155"/>
      <c r="J145" s="156">
        <f>ROUND(I145*H145,2)</f>
        <v>0</v>
      </c>
      <c r="K145" s="157"/>
      <c r="L145" s="33"/>
      <c r="M145" s="158" t="s">
        <v>1</v>
      </c>
      <c r="N145" s="159" t="s">
        <v>39</v>
      </c>
      <c r="O145" s="58"/>
      <c r="P145" s="160">
        <f>O145*H145</f>
        <v>0</v>
      </c>
      <c r="Q145" s="160">
        <v>2.19407</v>
      </c>
      <c r="R145" s="160">
        <f>Q145*H145</f>
        <v>12.163924079999999</v>
      </c>
      <c r="S145" s="160">
        <v>0</v>
      </c>
      <c r="T145" s="161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208</v>
      </c>
      <c r="AT145" s="162" t="s">
        <v>204</v>
      </c>
      <c r="AU145" s="162" t="s">
        <v>84</v>
      </c>
      <c r="AY145" s="17" t="s">
        <v>202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7" t="s">
        <v>84</v>
      </c>
      <c r="BK145" s="163">
        <f>ROUND(I145*H145,2)</f>
        <v>0</v>
      </c>
      <c r="BL145" s="17" t="s">
        <v>208</v>
      </c>
      <c r="BM145" s="162" t="s">
        <v>1576</v>
      </c>
    </row>
    <row r="146" spans="1:65" s="15" customFormat="1" ht="11.25">
      <c r="B146" s="209"/>
      <c r="D146" s="165" t="s">
        <v>210</v>
      </c>
      <c r="E146" s="210" t="s">
        <v>1</v>
      </c>
      <c r="F146" s="211" t="s">
        <v>1558</v>
      </c>
      <c r="H146" s="210" t="s">
        <v>1</v>
      </c>
      <c r="I146" s="212"/>
      <c r="L146" s="209"/>
      <c r="M146" s="213"/>
      <c r="N146" s="214"/>
      <c r="O146" s="214"/>
      <c r="P146" s="214"/>
      <c r="Q146" s="214"/>
      <c r="R146" s="214"/>
      <c r="S146" s="214"/>
      <c r="T146" s="215"/>
      <c r="AT146" s="210" t="s">
        <v>210</v>
      </c>
      <c r="AU146" s="210" t="s">
        <v>84</v>
      </c>
      <c r="AV146" s="15" t="s">
        <v>80</v>
      </c>
      <c r="AW146" s="15" t="s">
        <v>30</v>
      </c>
      <c r="AX146" s="15" t="s">
        <v>73</v>
      </c>
      <c r="AY146" s="210" t="s">
        <v>202</v>
      </c>
    </row>
    <row r="147" spans="1:65" s="13" customFormat="1" ht="11.25">
      <c r="B147" s="164"/>
      <c r="D147" s="165" t="s">
        <v>210</v>
      </c>
      <c r="E147" s="166" t="s">
        <v>1</v>
      </c>
      <c r="F147" s="167" t="s">
        <v>1577</v>
      </c>
      <c r="H147" s="168">
        <v>0.317</v>
      </c>
      <c r="I147" s="169"/>
      <c r="L147" s="164"/>
      <c r="M147" s="170"/>
      <c r="N147" s="171"/>
      <c r="O147" s="171"/>
      <c r="P147" s="171"/>
      <c r="Q147" s="171"/>
      <c r="R147" s="171"/>
      <c r="S147" s="171"/>
      <c r="T147" s="172"/>
      <c r="AT147" s="166" t="s">
        <v>210</v>
      </c>
      <c r="AU147" s="166" t="s">
        <v>84</v>
      </c>
      <c r="AV147" s="13" t="s">
        <v>84</v>
      </c>
      <c r="AW147" s="13" t="s">
        <v>30</v>
      </c>
      <c r="AX147" s="13" t="s">
        <v>73</v>
      </c>
      <c r="AY147" s="166" t="s">
        <v>202</v>
      </c>
    </row>
    <row r="148" spans="1:65" s="13" customFormat="1" ht="11.25">
      <c r="B148" s="164"/>
      <c r="D148" s="165" t="s">
        <v>210</v>
      </c>
      <c r="E148" s="166" t="s">
        <v>1</v>
      </c>
      <c r="F148" s="167" t="s">
        <v>1578</v>
      </c>
      <c r="H148" s="168">
        <v>5.2270000000000003</v>
      </c>
      <c r="I148" s="169"/>
      <c r="L148" s="164"/>
      <c r="M148" s="170"/>
      <c r="N148" s="171"/>
      <c r="O148" s="171"/>
      <c r="P148" s="171"/>
      <c r="Q148" s="171"/>
      <c r="R148" s="171"/>
      <c r="S148" s="171"/>
      <c r="T148" s="172"/>
      <c r="AT148" s="166" t="s">
        <v>210</v>
      </c>
      <c r="AU148" s="166" t="s">
        <v>84</v>
      </c>
      <c r="AV148" s="13" t="s">
        <v>84</v>
      </c>
      <c r="AW148" s="13" t="s">
        <v>30</v>
      </c>
      <c r="AX148" s="13" t="s">
        <v>73</v>
      </c>
      <c r="AY148" s="166" t="s">
        <v>202</v>
      </c>
    </row>
    <row r="149" spans="1:65" s="14" customFormat="1" ht="11.25">
      <c r="B149" s="173"/>
      <c r="D149" s="165" t="s">
        <v>210</v>
      </c>
      <c r="E149" s="174" t="s">
        <v>1</v>
      </c>
      <c r="F149" s="175" t="s">
        <v>212</v>
      </c>
      <c r="H149" s="176">
        <v>5.5439999999999996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210</v>
      </c>
      <c r="AU149" s="174" t="s">
        <v>84</v>
      </c>
      <c r="AV149" s="14" t="s">
        <v>208</v>
      </c>
      <c r="AW149" s="14" t="s">
        <v>30</v>
      </c>
      <c r="AX149" s="14" t="s">
        <v>80</v>
      </c>
      <c r="AY149" s="174" t="s">
        <v>202</v>
      </c>
    </row>
    <row r="150" spans="1:65" s="12" customFormat="1" ht="22.9" customHeight="1">
      <c r="B150" s="136"/>
      <c r="D150" s="137" t="s">
        <v>72</v>
      </c>
      <c r="E150" s="147" t="s">
        <v>230</v>
      </c>
      <c r="F150" s="147" t="s">
        <v>1579</v>
      </c>
      <c r="I150" s="139"/>
      <c r="J150" s="148">
        <f>BK150</f>
        <v>0</v>
      </c>
      <c r="L150" s="136"/>
      <c r="M150" s="141"/>
      <c r="N150" s="142"/>
      <c r="O150" s="142"/>
      <c r="P150" s="143">
        <f>SUM(P151:P154)</f>
        <v>0</v>
      </c>
      <c r="Q150" s="142"/>
      <c r="R150" s="143">
        <f>SUM(R151:R154)</f>
        <v>7.2745199999999999</v>
      </c>
      <c r="S150" s="142"/>
      <c r="T150" s="144">
        <f>SUM(T151:T154)</f>
        <v>0</v>
      </c>
      <c r="AR150" s="137" t="s">
        <v>80</v>
      </c>
      <c r="AT150" s="145" t="s">
        <v>72</v>
      </c>
      <c r="AU150" s="145" t="s">
        <v>80</v>
      </c>
      <c r="AY150" s="137" t="s">
        <v>202</v>
      </c>
      <c r="BK150" s="146">
        <f>SUM(BK151:BK154)</f>
        <v>0</v>
      </c>
    </row>
    <row r="151" spans="1:65" s="2" customFormat="1" ht="24.2" customHeight="1">
      <c r="A151" s="32"/>
      <c r="B151" s="149"/>
      <c r="C151" s="150" t="s">
        <v>248</v>
      </c>
      <c r="D151" s="150" t="s">
        <v>204</v>
      </c>
      <c r="E151" s="151" t="s">
        <v>1580</v>
      </c>
      <c r="F151" s="152" t="s">
        <v>1581</v>
      </c>
      <c r="G151" s="153" t="s">
        <v>219</v>
      </c>
      <c r="H151" s="154">
        <v>3.96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39</v>
      </c>
      <c r="O151" s="58"/>
      <c r="P151" s="160">
        <f>O151*H151</f>
        <v>0</v>
      </c>
      <c r="Q151" s="160">
        <v>1.837</v>
      </c>
      <c r="R151" s="160">
        <f>Q151*H151</f>
        <v>7.2745199999999999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208</v>
      </c>
      <c r="AT151" s="162" t="s">
        <v>204</v>
      </c>
      <c r="AU151" s="162" t="s">
        <v>84</v>
      </c>
      <c r="AY151" s="17" t="s">
        <v>202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7" t="s">
        <v>84</v>
      </c>
      <c r="BK151" s="163">
        <f>ROUND(I151*H151,2)</f>
        <v>0</v>
      </c>
      <c r="BL151" s="17" t="s">
        <v>208</v>
      </c>
      <c r="BM151" s="162" t="s">
        <v>1582</v>
      </c>
    </row>
    <row r="152" spans="1:65" s="15" customFormat="1" ht="11.25">
      <c r="B152" s="209"/>
      <c r="D152" s="165" t="s">
        <v>210</v>
      </c>
      <c r="E152" s="210" t="s">
        <v>1</v>
      </c>
      <c r="F152" s="211" t="s">
        <v>1583</v>
      </c>
      <c r="H152" s="210" t="s">
        <v>1</v>
      </c>
      <c r="I152" s="212"/>
      <c r="L152" s="209"/>
      <c r="M152" s="213"/>
      <c r="N152" s="214"/>
      <c r="O152" s="214"/>
      <c r="P152" s="214"/>
      <c r="Q152" s="214"/>
      <c r="R152" s="214"/>
      <c r="S152" s="214"/>
      <c r="T152" s="215"/>
      <c r="AT152" s="210" t="s">
        <v>210</v>
      </c>
      <c r="AU152" s="210" t="s">
        <v>84</v>
      </c>
      <c r="AV152" s="15" t="s">
        <v>80</v>
      </c>
      <c r="AW152" s="15" t="s">
        <v>30</v>
      </c>
      <c r="AX152" s="15" t="s">
        <v>73</v>
      </c>
      <c r="AY152" s="210" t="s">
        <v>202</v>
      </c>
    </row>
    <row r="153" spans="1:65" s="13" customFormat="1" ht="11.25">
      <c r="B153" s="164"/>
      <c r="D153" s="165" t="s">
        <v>210</v>
      </c>
      <c r="E153" s="166" t="s">
        <v>1</v>
      </c>
      <c r="F153" s="167" t="s">
        <v>1584</v>
      </c>
      <c r="H153" s="168">
        <v>3.96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210</v>
      </c>
      <c r="AU153" s="166" t="s">
        <v>84</v>
      </c>
      <c r="AV153" s="13" t="s">
        <v>84</v>
      </c>
      <c r="AW153" s="13" t="s">
        <v>30</v>
      </c>
      <c r="AX153" s="13" t="s">
        <v>73</v>
      </c>
      <c r="AY153" s="166" t="s">
        <v>202</v>
      </c>
    </row>
    <row r="154" spans="1:65" s="14" customFormat="1" ht="11.25">
      <c r="B154" s="173"/>
      <c r="D154" s="165" t="s">
        <v>210</v>
      </c>
      <c r="E154" s="174" t="s">
        <v>1</v>
      </c>
      <c r="F154" s="175" t="s">
        <v>212</v>
      </c>
      <c r="H154" s="176">
        <v>3.96</v>
      </c>
      <c r="I154" s="177"/>
      <c r="L154" s="173"/>
      <c r="M154" s="178"/>
      <c r="N154" s="179"/>
      <c r="O154" s="179"/>
      <c r="P154" s="179"/>
      <c r="Q154" s="179"/>
      <c r="R154" s="179"/>
      <c r="S154" s="179"/>
      <c r="T154" s="180"/>
      <c r="AT154" s="174" t="s">
        <v>210</v>
      </c>
      <c r="AU154" s="174" t="s">
        <v>84</v>
      </c>
      <c r="AV154" s="14" t="s">
        <v>208</v>
      </c>
      <c r="AW154" s="14" t="s">
        <v>30</v>
      </c>
      <c r="AX154" s="14" t="s">
        <v>80</v>
      </c>
      <c r="AY154" s="174" t="s">
        <v>202</v>
      </c>
    </row>
    <row r="155" spans="1:65" s="12" customFormat="1" ht="22.9" customHeight="1">
      <c r="B155" s="136"/>
      <c r="D155" s="137" t="s">
        <v>72</v>
      </c>
      <c r="E155" s="147" t="s">
        <v>243</v>
      </c>
      <c r="F155" s="147" t="s">
        <v>297</v>
      </c>
      <c r="I155" s="139"/>
      <c r="J155" s="148">
        <f>BK155</f>
        <v>0</v>
      </c>
      <c r="L155" s="136"/>
      <c r="M155" s="141"/>
      <c r="N155" s="142"/>
      <c r="O155" s="142"/>
      <c r="P155" s="143">
        <f>SUM(P156:P164)</f>
        <v>0</v>
      </c>
      <c r="Q155" s="142"/>
      <c r="R155" s="143">
        <f>SUM(R156:R164)</f>
        <v>0.68058000000000007</v>
      </c>
      <c r="S155" s="142"/>
      <c r="T155" s="144">
        <f>SUM(T156:T164)</f>
        <v>0.54</v>
      </c>
      <c r="AR155" s="137" t="s">
        <v>80</v>
      </c>
      <c r="AT155" s="145" t="s">
        <v>72</v>
      </c>
      <c r="AU155" s="145" t="s">
        <v>80</v>
      </c>
      <c r="AY155" s="137" t="s">
        <v>202</v>
      </c>
      <c r="BK155" s="146">
        <f>SUM(BK156:BK164)</f>
        <v>0</v>
      </c>
    </row>
    <row r="156" spans="1:65" s="2" customFormat="1" ht="37.9" customHeight="1">
      <c r="A156" s="32"/>
      <c r="B156" s="149"/>
      <c r="C156" s="150" t="s">
        <v>252</v>
      </c>
      <c r="D156" s="150" t="s">
        <v>204</v>
      </c>
      <c r="E156" s="151" t="s">
        <v>1585</v>
      </c>
      <c r="F156" s="152" t="s">
        <v>1586</v>
      </c>
      <c r="G156" s="153" t="s">
        <v>276</v>
      </c>
      <c r="H156" s="154">
        <v>8</v>
      </c>
      <c r="I156" s="155"/>
      <c r="J156" s="156">
        <f t="shared" ref="J156:J164" si="0">ROUND(I156*H156,2)</f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ref="P156:P164" si="1">O156*H156</f>
        <v>0</v>
      </c>
      <c r="Q156" s="160">
        <v>5.1000000000000004E-4</v>
      </c>
      <c r="R156" s="160">
        <f t="shared" ref="R156:R164" si="2">Q156*H156</f>
        <v>4.0800000000000003E-3</v>
      </c>
      <c r="S156" s="160">
        <v>0</v>
      </c>
      <c r="T156" s="161">
        <f t="shared" ref="T156:T164" si="3"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84</v>
      </c>
      <c r="AY156" s="17" t="s">
        <v>202</v>
      </c>
      <c r="BE156" s="163">
        <f t="shared" ref="BE156:BE164" si="4">IF(N156="základná",J156,0)</f>
        <v>0</v>
      </c>
      <c r="BF156" s="163">
        <f t="shared" ref="BF156:BF164" si="5">IF(N156="znížená",J156,0)</f>
        <v>0</v>
      </c>
      <c r="BG156" s="163">
        <f t="shared" ref="BG156:BG164" si="6">IF(N156="zákl. prenesená",J156,0)</f>
        <v>0</v>
      </c>
      <c r="BH156" s="163">
        <f t="shared" ref="BH156:BH164" si="7">IF(N156="zníž. prenesená",J156,0)</f>
        <v>0</v>
      </c>
      <c r="BI156" s="163">
        <f t="shared" ref="BI156:BI164" si="8">IF(N156="nulová",J156,0)</f>
        <v>0</v>
      </c>
      <c r="BJ156" s="17" t="s">
        <v>84</v>
      </c>
      <c r="BK156" s="163">
        <f t="shared" ref="BK156:BK164" si="9">ROUND(I156*H156,2)</f>
        <v>0</v>
      </c>
      <c r="BL156" s="17" t="s">
        <v>208</v>
      </c>
      <c r="BM156" s="162" t="s">
        <v>1587</v>
      </c>
    </row>
    <row r="157" spans="1:65" s="2" customFormat="1" ht="49.15" customHeight="1">
      <c r="A157" s="32"/>
      <c r="B157" s="149"/>
      <c r="C157" s="181" t="s">
        <v>258</v>
      </c>
      <c r="D157" s="181" t="s">
        <v>273</v>
      </c>
      <c r="E157" s="182" t="s">
        <v>1588</v>
      </c>
      <c r="F157" s="183" t="s">
        <v>1589</v>
      </c>
      <c r="G157" s="184" t="s">
        <v>276</v>
      </c>
      <c r="H157" s="185">
        <v>8</v>
      </c>
      <c r="I157" s="186"/>
      <c r="J157" s="187">
        <f t="shared" si="0"/>
        <v>0</v>
      </c>
      <c r="K157" s="188"/>
      <c r="L157" s="189"/>
      <c r="M157" s="190" t="s">
        <v>1</v>
      </c>
      <c r="N157" s="191" t="s">
        <v>39</v>
      </c>
      <c r="O157" s="58"/>
      <c r="P157" s="160">
        <f t="shared" si="1"/>
        <v>0</v>
      </c>
      <c r="Q157" s="160">
        <v>2.7E-2</v>
      </c>
      <c r="R157" s="160">
        <f t="shared" si="2"/>
        <v>0.216</v>
      </c>
      <c r="S157" s="160">
        <v>0</v>
      </c>
      <c r="T157" s="161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239</v>
      </c>
      <c r="AT157" s="162" t="s">
        <v>273</v>
      </c>
      <c r="AU157" s="162" t="s">
        <v>84</v>
      </c>
      <c r="AY157" s="17" t="s">
        <v>202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7" t="s">
        <v>84</v>
      </c>
      <c r="BK157" s="163">
        <f t="shared" si="9"/>
        <v>0</v>
      </c>
      <c r="BL157" s="17" t="s">
        <v>208</v>
      </c>
      <c r="BM157" s="162" t="s">
        <v>1590</v>
      </c>
    </row>
    <row r="158" spans="1:65" s="2" customFormat="1" ht="24.2" customHeight="1">
      <c r="A158" s="32"/>
      <c r="B158" s="149"/>
      <c r="C158" s="150" t="s">
        <v>264</v>
      </c>
      <c r="D158" s="150" t="s">
        <v>204</v>
      </c>
      <c r="E158" s="151" t="s">
        <v>1591</v>
      </c>
      <c r="F158" s="152" t="s">
        <v>1592</v>
      </c>
      <c r="G158" s="153" t="s">
        <v>276</v>
      </c>
      <c r="H158" s="154">
        <v>22</v>
      </c>
      <c r="I158" s="155"/>
      <c r="J158" s="156">
        <f t="shared" si="0"/>
        <v>0</v>
      </c>
      <c r="K158" s="157"/>
      <c r="L158" s="33"/>
      <c r="M158" s="158" t="s">
        <v>1</v>
      </c>
      <c r="N158" s="159" t="s">
        <v>39</v>
      </c>
      <c r="O158" s="58"/>
      <c r="P158" s="160">
        <f t="shared" si="1"/>
        <v>0</v>
      </c>
      <c r="Q158" s="160">
        <v>4.6999999999999999E-4</v>
      </c>
      <c r="R158" s="160">
        <f t="shared" si="2"/>
        <v>1.034E-2</v>
      </c>
      <c r="S158" s="160">
        <v>0</v>
      </c>
      <c r="T158" s="161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208</v>
      </c>
      <c r="AT158" s="162" t="s">
        <v>204</v>
      </c>
      <c r="AU158" s="162" t="s">
        <v>84</v>
      </c>
      <c r="AY158" s="17" t="s">
        <v>202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7" t="s">
        <v>84</v>
      </c>
      <c r="BK158" s="163">
        <f t="shared" si="9"/>
        <v>0</v>
      </c>
      <c r="BL158" s="17" t="s">
        <v>208</v>
      </c>
      <c r="BM158" s="162" t="s">
        <v>1593</v>
      </c>
    </row>
    <row r="159" spans="1:65" s="2" customFormat="1" ht="37.9" customHeight="1">
      <c r="A159" s="32"/>
      <c r="B159" s="149"/>
      <c r="C159" s="181" t="s">
        <v>268</v>
      </c>
      <c r="D159" s="181" t="s">
        <v>273</v>
      </c>
      <c r="E159" s="182" t="s">
        <v>1594</v>
      </c>
      <c r="F159" s="183" t="s">
        <v>1595</v>
      </c>
      <c r="G159" s="184" t="s">
        <v>276</v>
      </c>
      <c r="H159" s="185">
        <v>22</v>
      </c>
      <c r="I159" s="186"/>
      <c r="J159" s="187">
        <f t="shared" si="0"/>
        <v>0</v>
      </c>
      <c r="K159" s="188"/>
      <c r="L159" s="189"/>
      <c r="M159" s="190" t="s">
        <v>1</v>
      </c>
      <c r="N159" s="191" t="s">
        <v>39</v>
      </c>
      <c r="O159" s="58"/>
      <c r="P159" s="160">
        <f t="shared" si="1"/>
        <v>0</v>
      </c>
      <c r="Q159" s="160">
        <v>0.02</v>
      </c>
      <c r="R159" s="160">
        <f t="shared" si="2"/>
        <v>0.44</v>
      </c>
      <c r="S159" s="160">
        <v>0</v>
      </c>
      <c r="T159" s="161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239</v>
      </c>
      <c r="AT159" s="162" t="s">
        <v>273</v>
      </c>
      <c r="AU159" s="162" t="s">
        <v>84</v>
      </c>
      <c r="AY159" s="17" t="s">
        <v>202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7" t="s">
        <v>84</v>
      </c>
      <c r="BK159" s="163">
        <f t="shared" si="9"/>
        <v>0</v>
      </c>
      <c r="BL159" s="17" t="s">
        <v>208</v>
      </c>
      <c r="BM159" s="162" t="s">
        <v>1596</v>
      </c>
    </row>
    <row r="160" spans="1:65" s="2" customFormat="1" ht="24.2" customHeight="1">
      <c r="A160" s="32"/>
      <c r="B160" s="149"/>
      <c r="C160" s="150" t="s">
        <v>272</v>
      </c>
      <c r="D160" s="150" t="s">
        <v>204</v>
      </c>
      <c r="E160" s="151" t="s">
        <v>1597</v>
      </c>
      <c r="F160" s="152" t="s">
        <v>1598</v>
      </c>
      <c r="G160" s="153" t="s">
        <v>398</v>
      </c>
      <c r="H160" s="154">
        <v>2</v>
      </c>
      <c r="I160" s="155"/>
      <c r="J160" s="156">
        <f t="shared" si="0"/>
        <v>0</v>
      </c>
      <c r="K160" s="157"/>
      <c r="L160" s="33"/>
      <c r="M160" s="158" t="s">
        <v>1</v>
      </c>
      <c r="N160" s="159" t="s">
        <v>39</v>
      </c>
      <c r="O160" s="58"/>
      <c r="P160" s="160">
        <f t="shared" si="1"/>
        <v>0</v>
      </c>
      <c r="Q160" s="160">
        <v>0</v>
      </c>
      <c r="R160" s="160">
        <f t="shared" si="2"/>
        <v>0</v>
      </c>
      <c r="S160" s="160">
        <v>0</v>
      </c>
      <c r="T160" s="161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208</v>
      </c>
      <c r="AT160" s="162" t="s">
        <v>204</v>
      </c>
      <c r="AU160" s="162" t="s">
        <v>84</v>
      </c>
      <c r="AY160" s="17" t="s">
        <v>202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7" t="s">
        <v>84</v>
      </c>
      <c r="BK160" s="163">
        <f t="shared" si="9"/>
        <v>0</v>
      </c>
      <c r="BL160" s="17" t="s">
        <v>208</v>
      </c>
      <c r="BM160" s="162" t="s">
        <v>1599</v>
      </c>
    </row>
    <row r="161" spans="1:65" s="2" customFormat="1" ht="24.2" customHeight="1">
      <c r="A161" s="32"/>
      <c r="B161" s="149"/>
      <c r="C161" s="150" t="s">
        <v>279</v>
      </c>
      <c r="D161" s="150" t="s">
        <v>204</v>
      </c>
      <c r="E161" s="151" t="s">
        <v>1600</v>
      </c>
      <c r="F161" s="152" t="s">
        <v>1601</v>
      </c>
      <c r="G161" s="153" t="s">
        <v>276</v>
      </c>
      <c r="H161" s="154">
        <v>2</v>
      </c>
      <c r="I161" s="155"/>
      <c r="J161" s="156">
        <f t="shared" si="0"/>
        <v>0</v>
      </c>
      <c r="K161" s="157"/>
      <c r="L161" s="33"/>
      <c r="M161" s="158" t="s">
        <v>1</v>
      </c>
      <c r="N161" s="159" t="s">
        <v>39</v>
      </c>
      <c r="O161" s="58"/>
      <c r="P161" s="160">
        <f t="shared" si="1"/>
        <v>0</v>
      </c>
      <c r="Q161" s="160">
        <v>0</v>
      </c>
      <c r="R161" s="160">
        <f t="shared" si="2"/>
        <v>0</v>
      </c>
      <c r="S161" s="160">
        <v>0.01</v>
      </c>
      <c r="T161" s="161">
        <f t="shared" si="3"/>
        <v>0.02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208</v>
      </c>
      <c r="AT161" s="162" t="s">
        <v>204</v>
      </c>
      <c r="AU161" s="162" t="s">
        <v>84</v>
      </c>
      <c r="AY161" s="17" t="s">
        <v>202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7" t="s">
        <v>84</v>
      </c>
      <c r="BK161" s="163">
        <f t="shared" si="9"/>
        <v>0</v>
      </c>
      <c r="BL161" s="17" t="s">
        <v>208</v>
      </c>
      <c r="BM161" s="162" t="s">
        <v>1602</v>
      </c>
    </row>
    <row r="162" spans="1:65" s="2" customFormat="1" ht="24.2" customHeight="1">
      <c r="A162" s="32"/>
      <c r="B162" s="149"/>
      <c r="C162" s="150" t="s">
        <v>283</v>
      </c>
      <c r="D162" s="150" t="s">
        <v>204</v>
      </c>
      <c r="E162" s="151" t="s">
        <v>1603</v>
      </c>
      <c r="F162" s="152" t="s">
        <v>1604</v>
      </c>
      <c r="G162" s="153" t="s">
        <v>276</v>
      </c>
      <c r="H162" s="154">
        <v>2</v>
      </c>
      <c r="I162" s="155"/>
      <c r="J162" s="156">
        <f t="shared" si="0"/>
        <v>0</v>
      </c>
      <c r="K162" s="157"/>
      <c r="L162" s="33"/>
      <c r="M162" s="158" t="s">
        <v>1</v>
      </c>
      <c r="N162" s="159" t="s">
        <v>39</v>
      </c>
      <c r="O162" s="58"/>
      <c r="P162" s="160">
        <f t="shared" si="1"/>
        <v>0</v>
      </c>
      <c r="Q162" s="160">
        <v>6.7000000000000002E-4</v>
      </c>
      <c r="R162" s="160">
        <f t="shared" si="2"/>
        <v>1.34E-3</v>
      </c>
      <c r="S162" s="160">
        <v>0</v>
      </c>
      <c r="T162" s="161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208</v>
      </c>
      <c r="AT162" s="162" t="s">
        <v>204</v>
      </c>
      <c r="AU162" s="162" t="s">
        <v>84</v>
      </c>
      <c r="AY162" s="17" t="s">
        <v>202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7" t="s">
        <v>84</v>
      </c>
      <c r="BK162" s="163">
        <f t="shared" si="9"/>
        <v>0</v>
      </c>
      <c r="BL162" s="17" t="s">
        <v>208</v>
      </c>
      <c r="BM162" s="162" t="s">
        <v>1605</v>
      </c>
    </row>
    <row r="163" spans="1:65" s="2" customFormat="1" ht="24.2" customHeight="1">
      <c r="A163" s="32"/>
      <c r="B163" s="149"/>
      <c r="C163" s="150" t="s">
        <v>287</v>
      </c>
      <c r="D163" s="150" t="s">
        <v>204</v>
      </c>
      <c r="E163" s="151" t="s">
        <v>1606</v>
      </c>
      <c r="F163" s="152" t="s">
        <v>1607</v>
      </c>
      <c r="G163" s="153" t="s">
        <v>276</v>
      </c>
      <c r="H163" s="154">
        <v>1</v>
      </c>
      <c r="I163" s="155"/>
      <c r="J163" s="156">
        <f t="shared" si="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1"/>
        <v>0</v>
      </c>
      <c r="Q163" s="160">
        <v>0</v>
      </c>
      <c r="R163" s="160">
        <f t="shared" si="2"/>
        <v>0</v>
      </c>
      <c r="S163" s="160">
        <v>0.52</v>
      </c>
      <c r="T163" s="161">
        <f t="shared" si="3"/>
        <v>0.52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84</v>
      </c>
      <c r="AY163" s="17" t="s">
        <v>202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7" t="s">
        <v>84</v>
      </c>
      <c r="BK163" s="163">
        <f t="shared" si="9"/>
        <v>0</v>
      </c>
      <c r="BL163" s="17" t="s">
        <v>208</v>
      </c>
      <c r="BM163" s="162" t="s">
        <v>1608</v>
      </c>
    </row>
    <row r="164" spans="1:65" s="2" customFormat="1" ht="24.2" customHeight="1">
      <c r="A164" s="32"/>
      <c r="B164" s="149"/>
      <c r="C164" s="150" t="s">
        <v>292</v>
      </c>
      <c r="D164" s="150" t="s">
        <v>204</v>
      </c>
      <c r="E164" s="151" t="s">
        <v>1609</v>
      </c>
      <c r="F164" s="152" t="s">
        <v>1610</v>
      </c>
      <c r="G164" s="153" t="s">
        <v>276</v>
      </c>
      <c r="H164" s="154">
        <v>1</v>
      </c>
      <c r="I164" s="155"/>
      <c r="J164" s="156">
        <f t="shared" si="0"/>
        <v>0</v>
      </c>
      <c r="K164" s="157"/>
      <c r="L164" s="33"/>
      <c r="M164" s="158" t="s">
        <v>1</v>
      </c>
      <c r="N164" s="159" t="s">
        <v>39</v>
      </c>
      <c r="O164" s="58"/>
      <c r="P164" s="160">
        <f t="shared" si="1"/>
        <v>0</v>
      </c>
      <c r="Q164" s="160">
        <v>8.8199999999999997E-3</v>
      </c>
      <c r="R164" s="160">
        <f t="shared" si="2"/>
        <v>8.8199999999999997E-3</v>
      </c>
      <c r="S164" s="160">
        <v>0</v>
      </c>
      <c r="T164" s="161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208</v>
      </c>
      <c r="AT164" s="162" t="s">
        <v>204</v>
      </c>
      <c r="AU164" s="162" t="s">
        <v>84</v>
      </c>
      <c r="AY164" s="17" t="s">
        <v>202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7" t="s">
        <v>84</v>
      </c>
      <c r="BK164" s="163">
        <f t="shared" si="9"/>
        <v>0</v>
      </c>
      <c r="BL164" s="17" t="s">
        <v>208</v>
      </c>
      <c r="BM164" s="162" t="s">
        <v>1611</v>
      </c>
    </row>
    <row r="165" spans="1:65" s="12" customFormat="1" ht="22.9" customHeight="1">
      <c r="B165" s="136"/>
      <c r="D165" s="137" t="s">
        <v>72</v>
      </c>
      <c r="E165" s="147" t="s">
        <v>336</v>
      </c>
      <c r="F165" s="147" t="s">
        <v>337</v>
      </c>
      <c r="I165" s="139"/>
      <c r="J165" s="148">
        <f>BK165</f>
        <v>0</v>
      </c>
      <c r="L165" s="136"/>
      <c r="M165" s="141"/>
      <c r="N165" s="142"/>
      <c r="O165" s="142"/>
      <c r="P165" s="143">
        <f>P166</f>
        <v>0</v>
      </c>
      <c r="Q165" s="142"/>
      <c r="R165" s="143">
        <f>R166</f>
        <v>0</v>
      </c>
      <c r="S165" s="142"/>
      <c r="T165" s="144">
        <f>T166</f>
        <v>0</v>
      </c>
      <c r="AR165" s="137" t="s">
        <v>80</v>
      </c>
      <c r="AT165" s="145" t="s">
        <v>72</v>
      </c>
      <c r="AU165" s="145" t="s">
        <v>80</v>
      </c>
      <c r="AY165" s="137" t="s">
        <v>202</v>
      </c>
      <c r="BK165" s="146">
        <f>BK166</f>
        <v>0</v>
      </c>
    </row>
    <row r="166" spans="1:65" s="2" customFormat="1" ht="24.2" customHeight="1">
      <c r="A166" s="32"/>
      <c r="B166" s="149"/>
      <c r="C166" s="150" t="s">
        <v>7</v>
      </c>
      <c r="D166" s="150" t="s">
        <v>204</v>
      </c>
      <c r="E166" s="151" t="s">
        <v>1497</v>
      </c>
      <c r="F166" s="152" t="s">
        <v>1090</v>
      </c>
      <c r="G166" s="153" t="s">
        <v>255</v>
      </c>
      <c r="H166" s="154">
        <v>22.988</v>
      </c>
      <c r="I166" s="155"/>
      <c r="J166" s="156">
        <f>ROUND(I166*H166,2)</f>
        <v>0</v>
      </c>
      <c r="K166" s="157"/>
      <c r="L166" s="33"/>
      <c r="M166" s="158" t="s">
        <v>1</v>
      </c>
      <c r="N166" s="159" t="s">
        <v>39</v>
      </c>
      <c r="O166" s="58"/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208</v>
      </c>
      <c r="AT166" s="162" t="s">
        <v>204</v>
      </c>
      <c r="AU166" s="162" t="s">
        <v>84</v>
      </c>
      <c r="AY166" s="17" t="s">
        <v>202</v>
      </c>
      <c r="BE166" s="163">
        <f>IF(N166="základná",J166,0)</f>
        <v>0</v>
      </c>
      <c r="BF166" s="163">
        <f>IF(N166="znížená",J166,0)</f>
        <v>0</v>
      </c>
      <c r="BG166" s="163">
        <f>IF(N166="zákl. prenesená",J166,0)</f>
        <v>0</v>
      </c>
      <c r="BH166" s="163">
        <f>IF(N166="zníž. prenesená",J166,0)</f>
        <v>0</v>
      </c>
      <c r="BI166" s="163">
        <f>IF(N166="nulová",J166,0)</f>
        <v>0</v>
      </c>
      <c r="BJ166" s="17" t="s">
        <v>84</v>
      </c>
      <c r="BK166" s="163">
        <f>ROUND(I166*H166,2)</f>
        <v>0</v>
      </c>
      <c r="BL166" s="17" t="s">
        <v>208</v>
      </c>
      <c r="BM166" s="162" t="s">
        <v>1612</v>
      </c>
    </row>
    <row r="167" spans="1:65" s="12" customFormat="1" ht="25.9" customHeight="1">
      <c r="B167" s="136"/>
      <c r="D167" s="137" t="s">
        <v>72</v>
      </c>
      <c r="E167" s="138" t="s">
        <v>386</v>
      </c>
      <c r="F167" s="138" t="s">
        <v>387</v>
      </c>
      <c r="I167" s="139"/>
      <c r="J167" s="140">
        <f>BK167</f>
        <v>0</v>
      </c>
      <c r="L167" s="136"/>
      <c r="M167" s="141"/>
      <c r="N167" s="142"/>
      <c r="O167" s="142"/>
      <c r="P167" s="143">
        <f>P168</f>
        <v>0</v>
      </c>
      <c r="Q167" s="142"/>
      <c r="R167" s="143">
        <f>R168</f>
        <v>0</v>
      </c>
      <c r="S167" s="142"/>
      <c r="T167" s="144">
        <f>T168</f>
        <v>0</v>
      </c>
      <c r="AR167" s="137" t="s">
        <v>225</v>
      </c>
      <c r="AT167" s="145" t="s">
        <v>72</v>
      </c>
      <c r="AU167" s="145" t="s">
        <v>73</v>
      </c>
      <c r="AY167" s="137" t="s">
        <v>202</v>
      </c>
      <c r="BK167" s="146">
        <f>BK168</f>
        <v>0</v>
      </c>
    </row>
    <row r="168" spans="1:65" s="2" customFormat="1" ht="14.45" customHeight="1">
      <c r="A168" s="32"/>
      <c r="B168" s="149"/>
      <c r="C168" s="150" t="s">
        <v>302</v>
      </c>
      <c r="D168" s="150" t="s">
        <v>204</v>
      </c>
      <c r="E168" s="151" t="s">
        <v>388</v>
      </c>
      <c r="F168" s="152" t="s">
        <v>389</v>
      </c>
      <c r="G168" s="153" t="s">
        <v>390</v>
      </c>
      <c r="H168" s="154">
        <v>1</v>
      </c>
      <c r="I168" s="155"/>
      <c r="J168" s="156">
        <f>ROUND(I168*H168,2)</f>
        <v>0</v>
      </c>
      <c r="K168" s="157"/>
      <c r="L168" s="33"/>
      <c r="M168" s="192" t="s">
        <v>1</v>
      </c>
      <c r="N168" s="193" t="s">
        <v>39</v>
      </c>
      <c r="O168" s="194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391</v>
      </c>
      <c r="AT168" s="162" t="s">
        <v>204</v>
      </c>
      <c r="AU168" s="162" t="s">
        <v>80</v>
      </c>
      <c r="AY168" s="17" t="s">
        <v>202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7" t="s">
        <v>84</v>
      </c>
      <c r="BK168" s="163">
        <f>ROUND(I168*H168,2)</f>
        <v>0</v>
      </c>
      <c r="BL168" s="17" t="s">
        <v>391</v>
      </c>
      <c r="BM168" s="162" t="s">
        <v>1613</v>
      </c>
    </row>
    <row r="169" spans="1:65" s="2" customFormat="1" ht="6.95" customHeight="1">
      <c r="A169" s="32"/>
      <c r="B169" s="47"/>
      <c r="C169" s="48"/>
      <c r="D169" s="48"/>
      <c r="E169" s="48"/>
      <c r="F169" s="48"/>
      <c r="G169" s="48"/>
      <c r="H169" s="48"/>
      <c r="I169" s="48"/>
      <c r="J169" s="48"/>
      <c r="K169" s="48"/>
      <c r="L169" s="33"/>
      <c r="M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</sheetData>
  <autoFilter ref="C122:K168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topLeftCell="A105" workbookViewId="0">
      <selection activeCell="W139" sqref="W13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91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175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379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344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345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ROUND((SUM(BE125:BE142)),  2)</f>
        <v>0</v>
      </c>
      <c r="G35" s="32"/>
      <c r="H35" s="32"/>
      <c r="I35" s="105">
        <v>0.2</v>
      </c>
      <c r="J35" s="104">
        <f>ROUND(((SUM(BE125:BE142))*I35),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ROUND((SUM(BF125:BF142)),  2)</f>
        <v>0</v>
      </c>
      <c r="G36" s="32"/>
      <c r="H36" s="32"/>
      <c r="I36" s="105">
        <v>0.2</v>
      </c>
      <c r="J36" s="104">
        <f>ROUND(((SUM(BF125:BF142))*I36),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ROUND((SUM(BG125:BG142)),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ROUND((SUM(BH125:BH142)),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ROUND((SUM(BI125:BI142)),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175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D2 - Žľab do dažďového jazierka D2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J126</f>
        <v>0</v>
      </c>
      <c r="L99" s="117"/>
    </row>
    <row r="100" spans="1:47" s="10" customFormat="1" ht="19.899999999999999" customHeight="1">
      <c r="B100" s="121"/>
      <c r="D100" s="122" t="s">
        <v>346</v>
      </c>
      <c r="E100" s="123"/>
      <c r="F100" s="123"/>
      <c r="G100" s="123"/>
      <c r="H100" s="123"/>
      <c r="I100" s="123"/>
      <c r="J100" s="124">
        <f>J127</f>
        <v>0</v>
      </c>
      <c r="L100" s="121"/>
    </row>
    <row r="101" spans="1:47" s="10" customFormat="1" ht="19.899999999999999" customHeight="1">
      <c r="B101" s="121"/>
      <c r="D101" s="122" t="s">
        <v>347</v>
      </c>
      <c r="E101" s="123"/>
      <c r="F101" s="123"/>
      <c r="G101" s="123"/>
      <c r="H101" s="123"/>
      <c r="I101" s="123"/>
      <c r="J101" s="124">
        <f>J134</f>
        <v>0</v>
      </c>
      <c r="L101" s="121"/>
    </row>
    <row r="102" spans="1:47" s="10" customFormat="1" ht="19.899999999999999" customHeight="1">
      <c r="B102" s="121"/>
      <c r="D102" s="122" t="s">
        <v>187</v>
      </c>
      <c r="E102" s="123"/>
      <c r="F102" s="123"/>
      <c r="G102" s="123"/>
      <c r="H102" s="123"/>
      <c r="I102" s="123"/>
      <c r="J102" s="124">
        <f>J138</f>
        <v>0</v>
      </c>
      <c r="L102" s="121"/>
    </row>
    <row r="103" spans="1:47" s="9" customFormat="1" ht="24.95" customHeight="1">
      <c r="B103" s="117"/>
      <c r="D103" s="118" t="s">
        <v>348</v>
      </c>
      <c r="E103" s="119"/>
      <c r="F103" s="119"/>
      <c r="G103" s="119"/>
      <c r="H103" s="119"/>
      <c r="I103" s="119"/>
      <c r="J103" s="120">
        <f>J140</f>
        <v>0</v>
      </c>
      <c r="L103" s="117"/>
    </row>
    <row r="104" spans="1:47" s="2" customFormat="1" ht="21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6.95" customHeight="1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6.95" customHeight="1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4.95" customHeight="1">
      <c r="A110" s="32"/>
      <c r="B110" s="33"/>
      <c r="C110" s="21" t="s">
        <v>188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>
      <c r="A112" s="32"/>
      <c r="B112" s="33"/>
      <c r="C112" s="27" t="s">
        <v>15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>
      <c r="A113" s="32"/>
      <c r="B113" s="33"/>
      <c r="C113" s="32"/>
      <c r="D113" s="32"/>
      <c r="E113" s="259" t="str">
        <f>E7</f>
        <v>Vodozádržné opatrenia v meste Nemšová - ZŠ Janka Palu 2</v>
      </c>
      <c r="F113" s="260"/>
      <c r="G113" s="260"/>
      <c r="H113" s="260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>
      <c r="B114" s="20"/>
      <c r="C114" s="27" t="s">
        <v>174</v>
      </c>
      <c r="L114" s="20"/>
    </row>
    <row r="115" spans="1:65" s="2" customFormat="1" ht="23.25" customHeight="1">
      <c r="A115" s="32"/>
      <c r="B115" s="33"/>
      <c r="C115" s="32"/>
      <c r="D115" s="32"/>
      <c r="E115" s="259" t="s">
        <v>175</v>
      </c>
      <c r="F115" s="261"/>
      <c r="G115" s="261"/>
      <c r="H115" s="261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342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>
      <c r="A117" s="32"/>
      <c r="B117" s="33"/>
      <c r="C117" s="32"/>
      <c r="D117" s="32"/>
      <c r="E117" s="241" t="str">
        <f>E11</f>
        <v>D2 - Žľab do dažďového jazierka D2</v>
      </c>
      <c r="F117" s="261"/>
      <c r="G117" s="261"/>
      <c r="H117" s="261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6.9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>
      <c r="A119" s="32"/>
      <c r="B119" s="33"/>
      <c r="C119" s="27" t="s">
        <v>19</v>
      </c>
      <c r="D119" s="32"/>
      <c r="E119" s="32"/>
      <c r="F119" s="25" t="str">
        <f>F14</f>
        <v>Mesto Nemšová</v>
      </c>
      <c r="G119" s="32"/>
      <c r="H119" s="32"/>
      <c r="I119" s="27" t="s">
        <v>21</v>
      </c>
      <c r="J119" s="55" t="str">
        <f>IF(J14="","",J14)</f>
        <v>1. 8. 2020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23</v>
      </c>
      <c r="D121" s="32"/>
      <c r="E121" s="32"/>
      <c r="F121" s="25" t="str">
        <f>E17</f>
        <v>Mesto Nemšová</v>
      </c>
      <c r="G121" s="32"/>
      <c r="H121" s="32"/>
      <c r="I121" s="27" t="s">
        <v>28</v>
      </c>
      <c r="J121" s="30" t="str">
        <f>E23</f>
        <v>Ing. Miloslav Remiš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25.7" customHeight="1">
      <c r="A122" s="32"/>
      <c r="B122" s="33"/>
      <c r="C122" s="27" t="s">
        <v>26</v>
      </c>
      <c r="D122" s="32"/>
      <c r="E122" s="32"/>
      <c r="F122" s="25" t="str">
        <f>IF(E20="","",E20)</f>
        <v>Vyplň údaj</v>
      </c>
      <c r="G122" s="32"/>
      <c r="H122" s="32"/>
      <c r="I122" s="27" t="s">
        <v>31</v>
      </c>
      <c r="J122" s="30" t="str">
        <f>E26</f>
        <v>Bc. Miroslav Šeliga, Ing. Juraj Barčiak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3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>
      <c r="A124" s="125"/>
      <c r="B124" s="126"/>
      <c r="C124" s="127" t="s">
        <v>189</v>
      </c>
      <c r="D124" s="128" t="s">
        <v>58</v>
      </c>
      <c r="E124" s="128" t="s">
        <v>54</v>
      </c>
      <c r="F124" s="128" t="s">
        <v>55</v>
      </c>
      <c r="G124" s="128" t="s">
        <v>190</v>
      </c>
      <c r="H124" s="128" t="s">
        <v>191</v>
      </c>
      <c r="I124" s="128" t="s">
        <v>192</v>
      </c>
      <c r="J124" s="129" t="s">
        <v>179</v>
      </c>
      <c r="K124" s="130" t="s">
        <v>193</v>
      </c>
      <c r="L124" s="131"/>
      <c r="M124" s="62" t="s">
        <v>1</v>
      </c>
      <c r="N124" s="63" t="s">
        <v>37</v>
      </c>
      <c r="O124" s="63" t="s">
        <v>194</v>
      </c>
      <c r="P124" s="63" t="s">
        <v>195</v>
      </c>
      <c r="Q124" s="63" t="s">
        <v>196</v>
      </c>
      <c r="R124" s="63" t="s">
        <v>197</v>
      </c>
      <c r="S124" s="63" t="s">
        <v>198</v>
      </c>
      <c r="T124" s="64" t="s">
        <v>199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9" customHeight="1">
      <c r="A125" s="32"/>
      <c r="B125" s="33"/>
      <c r="C125" s="69" t="s">
        <v>180</v>
      </c>
      <c r="D125" s="32"/>
      <c r="E125" s="32"/>
      <c r="F125" s="32"/>
      <c r="G125" s="32"/>
      <c r="H125" s="32"/>
      <c r="I125" s="32"/>
      <c r="J125" s="132">
        <f>BK125</f>
        <v>0</v>
      </c>
      <c r="K125" s="32"/>
      <c r="L125" s="33"/>
      <c r="M125" s="65"/>
      <c r="N125" s="56"/>
      <c r="O125" s="66"/>
      <c r="P125" s="133">
        <f>P126+P140</f>
        <v>0</v>
      </c>
      <c r="Q125" s="66"/>
      <c r="R125" s="133">
        <f>R126+R140</f>
        <v>0</v>
      </c>
      <c r="S125" s="66"/>
      <c r="T125" s="134">
        <f>T126+T140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72</v>
      </c>
      <c r="AU125" s="17" t="s">
        <v>181</v>
      </c>
      <c r="BK125" s="135">
        <f>BK126+BK140</f>
        <v>0</v>
      </c>
    </row>
    <row r="126" spans="1:65" s="12" customFormat="1" ht="25.9" customHeight="1">
      <c r="B126" s="136"/>
      <c r="D126" s="137" t="s">
        <v>72</v>
      </c>
      <c r="E126" s="138" t="s">
        <v>200</v>
      </c>
      <c r="F126" s="138" t="s">
        <v>201</v>
      </c>
      <c r="I126" s="139"/>
      <c r="J126" s="140">
        <f>BK126</f>
        <v>0</v>
      </c>
      <c r="L126" s="136"/>
      <c r="M126" s="141"/>
      <c r="N126" s="142"/>
      <c r="O126" s="142"/>
      <c r="P126" s="143">
        <f>P127+P134+P138</f>
        <v>0</v>
      </c>
      <c r="Q126" s="142"/>
      <c r="R126" s="143">
        <f>R127+R134+R138</f>
        <v>0</v>
      </c>
      <c r="S126" s="142"/>
      <c r="T126" s="144">
        <f>T127+T134+T138</f>
        <v>0</v>
      </c>
      <c r="AR126" s="137" t="s">
        <v>80</v>
      </c>
      <c r="AT126" s="145" t="s">
        <v>72</v>
      </c>
      <c r="AU126" s="145" t="s">
        <v>73</v>
      </c>
      <c r="AY126" s="137" t="s">
        <v>202</v>
      </c>
      <c r="BK126" s="146">
        <f>BK127+BK134+BK138</f>
        <v>0</v>
      </c>
    </row>
    <row r="127" spans="1:65" s="12" customFormat="1" ht="22.9" customHeight="1">
      <c r="B127" s="136"/>
      <c r="D127" s="137" t="s">
        <v>72</v>
      </c>
      <c r="E127" s="147" t="s">
        <v>80</v>
      </c>
      <c r="F127" s="147" t="s">
        <v>349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SUM(P128:P133)</f>
        <v>0</v>
      </c>
      <c r="Q127" s="142"/>
      <c r="R127" s="143">
        <f>SUM(R128:R133)</f>
        <v>0</v>
      </c>
      <c r="S127" s="142"/>
      <c r="T127" s="144">
        <f>SUM(T128:T133)</f>
        <v>0</v>
      </c>
      <c r="AR127" s="137" t="s">
        <v>80</v>
      </c>
      <c r="AT127" s="145" t="s">
        <v>72</v>
      </c>
      <c r="AU127" s="145" t="s">
        <v>80</v>
      </c>
      <c r="AY127" s="137" t="s">
        <v>202</v>
      </c>
      <c r="BK127" s="146">
        <f>SUM(BK128:BK133)</f>
        <v>0</v>
      </c>
    </row>
    <row r="128" spans="1:65" s="2" customFormat="1" ht="24.2" customHeight="1">
      <c r="A128" s="32"/>
      <c r="B128" s="149"/>
      <c r="C128" s="150" t="s">
        <v>80</v>
      </c>
      <c r="D128" s="150" t="s">
        <v>204</v>
      </c>
      <c r="E128" s="151" t="s">
        <v>350</v>
      </c>
      <c r="F128" s="152" t="s">
        <v>351</v>
      </c>
      <c r="G128" s="153" t="s">
        <v>219</v>
      </c>
      <c r="H128" s="154">
        <v>1.55</v>
      </c>
      <c r="I128" s="155"/>
      <c r="J128" s="156">
        <f t="shared" ref="J128:J133" si="0">ROUND(I128*H128,2)</f>
        <v>0</v>
      </c>
      <c r="K128" s="157"/>
      <c r="L128" s="33"/>
      <c r="M128" s="158" t="s">
        <v>1</v>
      </c>
      <c r="N128" s="159" t="s">
        <v>39</v>
      </c>
      <c r="O128" s="58"/>
      <c r="P128" s="160">
        <f t="shared" ref="P128:P133" si="1">O128*H128</f>
        <v>0</v>
      </c>
      <c r="Q128" s="160">
        <v>0</v>
      </c>
      <c r="R128" s="160">
        <f t="shared" ref="R128:R133" si="2">Q128*H128</f>
        <v>0</v>
      </c>
      <c r="S128" s="160">
        <v>0</v>
      </c>
      <c r="T128" s="161">
        <f t="shared" ref="T128:T133" si="3"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208</v>
      </c>
      <c r="AT128" s="162" t="s">
        <v>204</v>
      </c>
      <c r="AU128" s="162" t="s">
        <v>84</v>
      </c>
      <c r="AY128" s="17" t="s">
        <v>202</v>
      </c>
      <c r="BE128" s="163">
        <f t="shared" ref="BE128:BE133" si="4">IF(N128="základná",J128,0)</f>
        <v>0</v>
      </c>
      <c r="BF128" s="163">
        <f t="shared" ref="BF128:BF133" si="5">IF(N128="znížená",J128,0)</f>
        <v>0</v>
      </c>
      <c r="BG128" s="163">
        <f t="shared" ref="BG128:BG133" si="6">IF(N128="zákl. prenesená",J128,0)</f>
        <v>0</v>
      </c>
      <c r="BH128" s="163">
        <f t="shared" ref="BH128:BH133" si="7">IF(N128="zníž. prenesená",J128,0)</f>
        <v>0</v>
      </c>
      <c r="BI128" s="163">
        <f t="shared" ref="BI128:BI133" si="8">IF(N128="nulová",J128,0)</f>
        <v>0</v>
      </c>
      <c r="BJ128" s="17" t="s">
        <v>84</v>
      </c>
      <c r="BK128" s="163">
        <f t="shared" ref="BK128:BK133" si="9">ROUND(I128*H128,2)</f>
        <v>0</v>
      </c>
      <c r="BL128" s="17" t="s">
        <v>208</v>
      </c>
      <c r="BM128" s="162" t="s">
        <v>84</v>
      </c>
    </row>
    <row r="129" spans="1:65" s="2" customFormat="1" ht="14.45" customHeight="1">
      <c r="A129" s="32"/>
      <c r="B129" s="149"/>
      <c r="C129" s="150" t="s">
        <v>84</v>
      </c>
      <c r="D129" s="150" t="s">
        <v>204</v>
      </c>
      <c r="E129" s="151" t="s">
        <v>352</v>
      </c>
      <c r="F129" s="152" t="s">
        <v>353</v>
      </c>
      <c r="G129" s="153" t="s">
        <v>219</v>
      </c>
      <c r="H129" s="154">
        <v>1.55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39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208</v>
      </c>
      <c r="AT129" s="162" t="s">
        <v>204</v>
      </c>
      <c r="AU129" s="162" t="s">
        <v>84</v>
      </c>
      <c r="AY129" s="17" t="s">
        <v>202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84</v>
      </c>
      <c r="BK129" s="163">
        <f t="shared" si="9"/>
        <v>0</v>
      </c>
      <c r="BL129" s="17" t="s">
        <v>208</v>
      </c>
      <c r="BM129" s="162" t="s">
        <v>208</v>
      </c>
    </row>
    <row r="130" spans="1:65" s="2" customFormat="1" ht="37.9" customHeight="1">
      <c r="A130" s="32"/>
      <c r="B130" s="149"/>
      <c r="C130" s="150" t="s">
        <v>216</v>
      </c>
      <c r="D130" s="150" t="s">
        <v>204</v>
      </c>
      <c r="E130" s="151" t="s">
        <v>354</v>
      </c>
      <c r="F130" s="152" t="s">
        <v>355</v>
      </c>
      <c r="G130" s="153" t="s">
        <v>219</v>
      </c>
      <c r="H130" s="154">
        <v>1.55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39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208</v>
      </c>
      <c r="AT130" s="162" t="s">
        <v>204</v>
      </c>
      <c r="AU130" s="162" t="s">
        <v>84</v>
      </c>
      <c r="AY130" s="17" t="s">
        <v>202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208</v>
      </c>
      <c r="BM130" s="162" t="s">
        <v>230</v>
      </c>
    </row>
    <row r="131" spans="1:65" s="2" customFormat="1" ht="24.2" customHeight="1">
      <c r="A131" s="32"/>
      <c r="B131" s="149"/>
      <c r="C131" s="150" t="s">
        <v>208</v>
      </c>
      <c r="D131" s="150" t="s">
        <v>204</v>
      </c>
      <c r="E131" s="151" t="s">
        <v>356</v>
      </c>
      <c r="F131" s="152" t="s">
        <v>357</v>
      </c>
      <c r="G131" s="153" t="s">
        <v>219</v>
      </c>
      <c r="H131" s="154">
        <v>1.55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208</v>
      </c>
      <c r="BM131" s="162" t="s">
        <v>239</v>
      </c>
    </row>
    <row r="132" spans="1:65" s="2" customFormat="1" ht="37.9" customHeight="1">
      <c r="A132" s="32"/>
      <c r="B132" s="149"/>
      <c r="C132" s="150" t="s">
        <v>225</v>
      </c>
      <c r="D132" s="150" t="s">
        <v>204</v>
      </c>
      <c r="E132" s="151" t="s">
        <v>358</v>
      </c>
      <c r="F132" s="152" t="s">
        <v>359</v>
      </c>
      <c r="G132" s="153" t="s">
        <v>219</v>
      </c>
      <c r="H132" s="154">
        <v>1.55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248</v>
      </c>
    </row>
    <row r="133" spans="1:65" s="2" customFormat="1" ht="24.2" customHeight="1">
      <c r="A133" s="32"/>
      <c r="B133" s="149"/>
      <c r="C133" s="150" t="s">
        <v>230</v>
      </c>
      <c r="D133" s="150" t="s">
        <v>204</v>
      </c>
      <c r="E133" s="151" t="s">
        <v>360</v>
      </c>
      <c r="F133" s="152" t="s">
        <v>361</v>
      </c>
      <c r="G133" s="153" t="s">
        <v>219</v>
      </c>
      <c r="H133" s="154">
        <v>1.55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258</v>
      </c>
    </row>
    <row r="134" spans="1:65" s="12" customFormat="1" ht="22.9" customHeight="1">
      <c r="B134" s="136"/>
      <c r="D134" s="137" t="s">
        <v>72</v>
      </c>
      <c r="E134" s="147" t="s">
        <v>243</v>
      </c>
      <c r="F134" s="147" t="s">
        <v>362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SUM(P135:P137)</f>
        <v>0</v>
      </c>
      <c r="Q134" s="142"/>
      <c r="R134" s="143">
        <f>SUM(R135:R137)</f>
        <v>0</v>
      </c>
      <c r="S134" s="142"/>
      <c r="T134" s="144">
        <f>SUM(T135:T137)</f>
        <v>0</v>
      </c>
      <c r="AR134" s="137" t="s">
        <v>80</v>
      </c>
      <c r="AT134" s="145" t="s">
        <v>72</v>
      </c>
      <c r="AU134" s="145" t="s">
        <v>80</v>
      </c>
      <c r="AY134" s="137" t="s">
        <v>202</v>
      </c>
      <c r="BK134" s="146">
        <f>SUM(BK135:BK137)</f>
        <v>0</v>
      </c>
    </row>
    <row r="135" spans="1:65" s="2" customFormat="1" ht="24.2" customHeight="1">
      <c r="A135" s="32"/>
      <c r="B135" s="149"/>
      <c r="C135" s="150" t="s">
        <v>235</v>
      </c>
      <c r="D135" s="150" t="s">
        <v>204</v>
      </c>
      <c r="E135" s="151" t="s">
        <v>363</v>
      </c>
      <c r="F135" s="152" t="s">
        <v>364</v>
      </c>
      <c r="G135" s="153" t="s">
        <v>300</v>
      </c>
      <c r="H135" s="154">
        <v>5.4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39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84</v>
      </c>
      <c r="BK135" s="163">
        <f>ROUND(I135*H135,2)</f>
        <v>0</v>
      </c>
      <c r="BL135" s="17" t="s">
        <v>208</v>
      </c>
      <c r="BM135" s="162" t="s">
        <v>268</v>
      </c>
    </row>
    <row r="136" spans="1:65" s="2" customFormat="1" ht="24.2" customHeight="1">
      <c r="A136" s="32"/>
      <c r="B136" s="149"/>
      <c r="C136" s="181" t="s">
        <v>239</v>
      </c>
      <c r="D136" s="181" t="s">
        <v>273</v>
      </c>
      <c r="E136" s="182" t="s">
        <v>365</v>
      </c>
      <c r="F136" s="183" t="s">
        <v>366</v>
      </c>
      <c r="G136" s="184" t="s">
        <v>276</v>
      </c>
      <c r="H136" s="185">
        <v>18</v>
      </c>
      <c r="I136" s="186"/>
      <c r="J136" s="187">
        <f>ROUND(I136*H136,2)</f>
        <v>0</v>
      </c>
      <c r="K136" s="188"/>
      <c r="L136" s="189"/>
      <c r="M136" s="190" t="s">
        <v>1</v>
      </c>
      <c r="N136" s="191" t="s">
        <v>39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239</v>
      </c>
      <c r="AT136" s="162" t="s">
        <v>273</v>
      </c>
      <c r="AU136" s="162" t="s">
        <v>84</v>
      </c>
      <c r="AY136" s="17" t="s">
        <v>202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84</v>
      </c>
      <c r="BK136" s="163">
        <f>ROUND(I136*H136,2)</f>
        <v>0</v>
      </c>
      <c r="BL136" s="17" t="s">
        <v>208</v>
      </c>
      <c r="BM136" s="162" t="s">
        <v>279</v>
      </c>
    </row>
    <row r="137" spans="1:65" s="2" customFormat="1" ht="24.2" customHeight="1">
      <c r="A137" s="32"/>
      <c r="B137" s="149"/>
      <c r="C137" s="181" t="s">
        <v>243</v>
      </c>
      <c r="D137" s="181" t="s">
        <v>273</v>
      </c>
      <c r="E137" s="182" t="s">
        <v>367</v>
      </c>
      <c r="F137" s="183" t="s">
        <v>368</v>
      </c>
      <c r="G137" s="184" t="s">
        <v>300</v>
      </c>
      <c r="H137" s="185">
        <v>1.5</v>
      </c>
      <c r="I137" s="186"/>
      <c r="J137" s="187">
        <f>ROUND(I137*H137,2)</f>
        <v>0</v>
      </c>
      <c r="K137" s="188"/>
      <c r="L137" s="189"/>
      <c r="M137" s="190" t="s">
        <v>1</v>
      </c>
      <c r="N137" s="191" t="s">
        <v>39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239</v>
      </c>
      <c r="AT137" s="162" t="s">
        <v>273</v>
      </c>
      <c r="AU137" s="162" t="s">
        <v>84</v>
      </c>
      <c r="AY137" s="17" t="s">
        <v>202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84</v>
      </c>
      <c r="BK137" s="163">
        <f>ROUND(I137*H137,2)</f>
        <v>0</v>
      </c>
      <c r="BL137" s="17" t="s">
        <v>208</v>
      </c>
      <c r="BM137" s="162" t="s">
        <v>287</v>
      </c>
    </row>
    <row r="138" spans="1:65" s="12" customFormat="1" ht="22.9" customHeight="1">
      <c r="B138" s="136"/>
      <c r="D138" s="137" t="s">
        <v>72</v>
      </c>
      <c r="E138" s="147" t="s">
        <v>336</v>
      </c>
      <c r="F138" s="147" t="s">
        <v>337</v>
      </c>
      <c r="I138" s="139"/>
      <c r="J138" s="148">
        <f>BK138</f>
        <v>0</v>
      </c>
      <c r="L138" s="136"/>
      <c r="M138" s="141"/>
      <c r="N138" s="142"/>
      <c r="O138" s="142"/>
      <c r="P138" s="143">
        <f>P139</f>
        <v>0</v>
      </c>
      <c r="Q138" s="142"/>
      <c r="R138" s="143">
        <f>R139</f>
        <v>0</v>
      </c>
      <c r="S138" s="142"/>
      <c r="T138" s="144">
        <f>T139</f>
        <v>0</v>
      </c>
      <c r="AR138" s="137" t="s">
        <v>80</v>
      </c>
      <c r="AT138" s="145" t="s">
        <v>72</v>
      </c>
      <c r="AU138" s="145" t="s">
        <v>80</v>
      </c>
      <c r="AY138" s="137" t="s">
        <v>202</v>
      </c>
      <c r="BK138" s="146">
        <f>BK139</f>
        <v>0</v>
      </c>
    </row>
    <row r="139" spans="1:65" s="2" customFormat="1" ht="14.45" customHeight="1">
      <c r="A139" s="32"/>
      <c r="B139" s="149"/>
      <c r="C139" s="150" t="s">
        <v>248</v>
      </c>
      <c r="D139" s="150" t="s">
        <v>204</v>
      </c>
      <c r="E139" s="151" t="s">
        <v>369</v>
      </c>
      <c r="F139" s="152" t="s">
        <v>370</v>
      </c>
      <c r="G139" s="153" t="s">
        <v>255</v>
      </c>
      <c r="H139" s="154">
        <v>1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39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84</v>
      </c>
      <c r="BK139" s="163">
        <f>ROUND(I139*H139,2)</f>
        <v>0</v>
      </c>
      <c r="BL139" s="17" t="s">
        <v>208</v>
      </c>
      <c r="BM139" s="162" t="s">
        <v>7</v>
      </c>
    </row>
    <row r="140" spans="1:65" s="12" customFormat="1" ht="25.9" customHeight="1">
      <c r="B140" s="136"/>
      <c r="D140" s="137" t="s">
        <v>72</v>
      </c>
      <c r="E140" s="138" t="s">
        <v>371</v>
      </c>
      <c r="F140" s="138" t="s">
        <v>372</v>
      </c>
      <c r="I140" s="139"/>
      <c r="J140" s="140">
        <f>BK140</f>
        <v>0</v>
      </c>
      <c r="L140" s="136"/>
      <c r="M140" s="141"/>
      <c r="N140" s="142"/>
      <c r="O140" s="142"/>
      <c r="P140" s="143">
        <f>SUM(P141:P142)</f>
        <v>0</v>
      </c>
      <c r="Q140" s="142"/>
      <c r="R140" s="143">
        <f>SUM(R141:R142)</f>
        <v>0</v>
      </c>
      <c r="S140" s="142"/>
      <c r="T140" s="144">
        <f>SUM(T141:T142)</f>
        <v>0</v>
      </c>
      <c r="AR140" s="137" t="s">
        <v>208</v>
      </c>
      <c r="AT140" s="145" t="s">
        <v>72</v>
      </c>
      <c r="AU140" s="145" t="s">
        <v>73</v>
      </c>
      <c r="AY140" s="137" t="s">
        <v>202</v>
      </c>
      <c r="BK140" s="146">
        <f>SUM(BK141:BK142)</f>
        <v>0</v>
      </c>
    </row>
    <row r="141" spans="1:65" s="2" customFormat="1" ht="14.45" customHeight="1">
      <c r="A141" s="32"/>
      <c r="B141" s="149"/>
      <c r="C141" s="150" t="s">
        <v>252</v>
      </c>
      <c r="D141" s="150" t="s">
        <v>204</v>
      </c>
      <c r="E141" s="151" t="s">
        <v>373</v>
      </c>
      <c r="F141" s="152" t="s">
        <v>374</v>
      </c>
      <c r="G141" s="153" t="s">
        <v>375</v>
      </c>
      <c r="H141" s="154">
        <v>5</v>
      </c>
      <c r="I141" s="155"/>
      <c r="J141" s="156">
        <f>ROUND(I141*H141,2)</f>
        <v>0</v>
      </c>
      <c r="K141" s="157"/>
      <c r="L141" s="33"/>
      <c r="M141" s="158" t="s">
        <v>1</v>
      </c>
      <c r="N141" s="159" t="s">
        <v>39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376</v>
      </c>
      <c r="AT141" s="162" t="s">
        <v>204</v>
      </c>
      <c r="AU141" s="162" t="s">
        <v>80</v>
      </c>
      <c r="AY141" s="17" t="s">
        <v>202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7" t="s">
        <v>84</v>
      </c>
      <c r="BK141" s="163">
        <f>ROUND(I141*H141,2)</f>
        <v>0</v>
      </c>
      <c r="BL141" s="17" t="s">
        <v>376</v>
      </c>
      <c r="BM141" s="162" t="s">
        <v>306</v>
      </c>
    </row>
    <row r="142" spans="1:65" s="2" customFormat="1" ht="19.5">
      <c r="A142" s="32"/>
      <c r="B142" s="33"/>
      <c r="C142" s="32"/>
      <c r="D142" s="165" t="s">
        <v>377</v>
      </c>
      <c r="E142" s="32"/>
      <c r="F142" s="197" t="s">
        <v>378</v>
      </c>
      <c r="G142" s="32"/>
      <c r="H142" s="32"/>
      <c r="I142" s="198"/>
      <c r="J142" s="32"/>
      <c r="K142" s="32"/>
      <c r="L142" s="33"/>
      <c r="M142" s="199"/>
      <c r="N142" s="200"/>
      <c r="O142" s="194"/>
      <c r="P142" s="194"/>
      <c r="Q142" s="194"/>
      <c r="R142" s="194"/>
      <c r="S142" s="194"/>
      <c r="T142" s="201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7" t="s">
        <v>377</v>
      </c>
      <c r="AU142" s="17" t="s">
        <v>80</v>
      </c>
    </row>
    <row r="143" spans="1:65" s="2" customFormat="1" ht="6.95" customHeight="1">
      <c r="A143" s="32"/>
      <c r="B143" s="47"/>
      <c r="C143" s="48"/>
      <c r="D143" s="48"/>
      <c r="E143" s="48"/>
      <c r="F143" s="48"/>
      <c r="G143" s="48"/>
      <c r="H143" s="48"/>
      <c r="I143" s="48"/>
      <c r="J143" s="48"/>
      <c r="K143" s="48"/>
      <c r="L143" s="33"/>
      <c r="M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</sheetData>
  <autoFilter ref="C124:K142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105" workbookViewId="0">
      <selection activeCell="W79" sqref="W7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94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175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380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25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175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ZS - Zariadenie staveniska, ...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348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4.95" customHeight="1">
      <c r="B100" s="117"/>
      <c r="D100" s="118" t="s">
        <v>381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188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59" t="str">
        <f>E7</f>
        <v>Vodozádržné opatrenia v meste Nemšová - ZŠ Janka Palu 2</v>
      </c>
      <c r="F110" s="260"/>
      <c r="G110" s="260"/>
      <c r="H110" s="260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174</v>
      </c>
      <c r="L111" s="20"/>
    </row>
    <row r="112" spans="1:47" s="2" customFormat="1" ht="23.25" customHeight="1">
      <c r="A112" s="32"/>
      <c r="B112" s="33"/>
      <c r="C112" s="32"/>
      <c r="D112" s="32"/>
      <c r="E112" s="259" t="s">
        <v>175</v>
      </c>
      <c r="F112" s="261"/>
      <c r="G112" s="261"/>
      <c r="H112" s="261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342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1" t="str">
        <f>E11</f>
        <v>ZS - Zariadenie staveniska, ...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Mesto Nemšová</v>
      </c>
      <c r="G116" s="32"/>
      <c r="H116" s="32"/>
      <c r="I116" s="27" t="s">
        <v>21</v>
      </c>
      <c r="J116" s="55" t="str">
        <f>IF(J14="","",J14)</f>
        <v>1. 8. 2020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23</v>
      </c>
      <c r="D118" s="32"/>
      <c r="E118" s="32"/>
      <c r="F118" s="25" t="str">
        <f>E17</f>
        <v>Mesto Nemšová</v>
      </c>
      <c r="G118" s="32"/>
      <c r="H118" s="32"/>
      <c r="I118" s="27" t="s">
        <v>28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 t="str">
        <f>IF(E20="","",E20)</f>
        <v>Vyplň údaj</v>
      </c>
      <c r="G119" s="32"/>
      <c r="H119" s="32"/>
      <c r="I119" s="27" t="s">
        <v>31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189</v>
      </c>
      <c r="D121" s="128" t="s">
        <v>58</v>
      </c>
      <c r="E121" s="128" t="s">
        <v>54</v>
      </c>
      <c r="F121" s="128" t="s">
        <v>55</v>
      </c>
      <c r="G121" s="128" t="s">
        <v>190</v>
      </c>
      <c r="H121" s="128" t="s">
        <v>191</v>
      </c>
      <c r="I121" s="128" t="s">
        <v>192</v>
      </c>
      <c r="J121" s="129" t="s">
        <v>179</v>
      </c>
      <c r="K121" s="130" t="s">
        <v>193</v>
      </c>
      <c r="L121" s="131"/>
      <c r="M121" s="62" t="s">
        <v>1</v>
      </c>
      <c r="N121" s="63" t="s">
        <v>37</v>
      </c>
      <c r="O121" s="63" t="s">
        <v>194</v>
      </c>
      <c r="P121" s="63" t="s">
        <v>195</v>
      </c>
      <c r="Q121" s="63" t="s">
        <v>196</v>
      </c>
      <c r="R121" s="63" t="s">
        <v>197</v>
      </c>
      <c r="S121" s="63" t="s">
        <v>198</v>
      </c>
      <c r="T121" s="64" t="s">
        <v>199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180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181</v>
      </c>
      <c r="BK122" s="135">
        <f>BK123+BK125</f>
        <v>0</v>
      </c>
    </row>
    <row r="123" spans="1:65" s="12" customFormat="1" ht="25.9" customHeight="1">
      <c r="B123" s="136"/>
      <c r="D123" s="137" t="s">
        <v>72</v>
      </c>
      <c r="E123" s="138" t="s">
        <v>371</v>
      </c>
      <c r="F123" s="138" t="s">
        <v>372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208</v>
      </c>
      <c r="AT123" s="145" t="s">
        <v>72</v>
      </c>
      <c r="AU123" s="145" t="s">
        <v>73</v>
      </c>
      <c r="AY123" s="137" t="s">
        <v>202</v>
      </c>
      <c r="BK123" s="146">
        <f>BK124</f>
        <v>0</v>
      </c>
    </row>
    <row r="124" spans="1:65" s="2" customFormat="1" ht="37.9" customHeight="1">
      <c r="A124" s="32"/>
      <c r="B124" s="149"/>
      <c r="C124" s="150" t="s">
        <v>80</v>
      </c>
      <c r="D124" s="150" t="s">
        <v>204</v>
      </c>
      <c r="E124" s="151" t="s">
        <v>382</v>
      </c>
      <c r="F124" s="152" t="s">
        <v>383</v>
      </c>
      <c r="G124" s="153" t="s">
        <v>375</v>
      </c>
      <c r="H124" s="154">
        <v>20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39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384</v>
      </c>
      <c r="AT124" s="162" t="s">
        <v>204</v>
      </c>
      <c r="AU124" s="162" t="s">
        <v>80</v>
      </c>
      <c r="AY124" s="17" t="s">
        <v>202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84</v>
      </c>
      <c r="BK124" s="163">
        <f>ROUND(I124*H124,2)</f>
        <v>0</v>
      </c>
      <c r="BL124" s="17" t="s">
        <v>384</v>
      </c>
      <c r="BM124" s="162" t="s">
        <v>385</v>
      </c>
    </row>
    <row r="125" spans="1:65" s="12" customFormat="1" ht="25.9" customHeight="1">
      <c r="B125" s="136"/>
      <c r="D125" s="137" t="s">
        <v>72</v>
      </c>
      <c r="E125" s="138" t="s">
        <v>386</v>
      </c>
      <c r="F125" s="138" t="s">
        <v>387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225</v>
      </c>
      <c r="AT125" s="145" t="s">
        <v>72</v>
      </c>
      <c r="AU125" s="145" t="s">
        <v>73</v>
      </c>
      <c r="AY125" s="137" t="s">
        <v>202</v>
      </c>
      <c r="BK125" s="146">
        <f>SUM(BK126:BK129)</f>
        <v>0</v>
      </c>
    </row>
    <row r="126" spans="1:65" s="2" customFormat="1" ht="14.45" customHeight="1">
      <c r="A126" s="32"/>
      <c r="B126" s="149"/>
      <c r="C126" s="150" t="s">
        <v>84</v>
      </c>
      <c r="D126" s="150" t="s">
        <v>204</v>
      </c>
      <c r="E126" s="151" t="s">
        <v>388</v>
      </c>
      <c r="F126" s="152" t="s">
        <v>389</v>
      </c>
      <c r="G126" s="153" t="s">
        <v>390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391</v>
      </c>
      <c r="AT126" s="162" t="s">
        <v>204</v>
      </c>
      <c r="AU126" s="162" t="s">
        <v>80</v>
      </c>
      <c r="AY126" s="17" t="s">
        <v>202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84</v>
      </c>
      <c r="BK126" s="163">
        <f>ROUND(I126*H126,2)</f>
        <v>0</v>
      </c>
      <c r="BL126" s="17" t="s">
        <v>391</v>
      </c>
      <c r="BM126" s="162" t="s">
        <v>392</v>
      </c>
    </row>
    <row r="127" spans="1:65" s="2" customFormat="1" ht="24.2" customHeight="1">
      <c r="A127" s="32"/>
      <c r="B127" s="149"/>
      <c r="C127" s="150" t="s">
        <v>216</v>
      </c>
      <c r="D127" s="150" t="s">
        <v>204</v>
      </c>
      <c r="E127" s="151" t="s">
        <v>393</v>
      </c>
      <c r="F127" s="152" t="s">
        <v>394</v>
      </c>
      <c r="G127" s="153" t="s">
        <v>390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391</v>
      </c>
      <c r="AT127" s="162" t="s">
        <v>204</v>
      </c>
      <c r="AU127" s="162" t="s">
        <v>80</v>
      </c>
      <c r="AY127" s="17" t="s">
        <v>202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84</v>
      </c>
      <c r="BK127" s="163">
        <f>ROUND(I127*H127,2)</f>
        <v>0</v>
      </c>
      <c r="BL127" s="17" t="s">
        <v>391</v>
      </c>
      <c r="BM127" s="162" t="s">
        <v>395</v>
      </c>
    </row>
    <row r="128" spans="1:65" s="2" customFormat="1" ht="37.9" customHeight="1">
      <c r="A128" s="32"/>
      <c r="B128" s="149"/>
      <c r="C128" s="150" t="s">
        <v>208</v>
      </c>
      <c r="D128" s="150" t="s">
        <v>204</v>
      </c>
      <c r="E128" s="151" t="s">
        <v>396</v>
      </c>
      <c r="F128" s="152" t="s">
        <v>397</v>
      </c>
      <c r="G128" s="153" t="s">
        <v>398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39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391</v>
      </c>
      <c r="AT128" s="162" t="s">
        <v>204</v>
      </c>
      <c r="AU128" s="162" t="s">
        <v>80</v>
      </c>
      <c r="AY128" s="17" t="s">
        <v>202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84</v>
      </c>
      <c r="BK128" s="163">
        <f>ROUND(I128*H128,2)</f>
        <v>0</v>
      </c>
      <c r="BL128" s="17" t="s">
        <v>391</v>
      </c>
      <c r="BM128" s="162" t="s">
        <v>399</v>
      </c>
    </row>
    <row r="129" spans="1:65" s="2" customFormat="1" ht="24.2" customHeight="1">
      <c r="A129" s="32"/>
      <c r="B129" s="149"/>
      <c r="C129" s="150" t="s">
        <v>225</v>
      </c>
      <c r="D129" s="150" t="s">
        <v>204</v>
      </c>
      <c r="E129" s="151" t="s">
        <v>400</v>
      </c>
      <c r="F129" s="152" t="s">
        <v>401</v>
      </c>
      <c r="G129" s="153" t="s">
        <v>390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39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391</v>
      </c>
      <c r="AT129" s="162" t="s">
        <v>204</v>
      </c>
      <c r="AU129" s="162" t="s">
        <v>80</v>
      </c>
      <c r="AY129" s="17" t="s">
        <v>202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84</v>
      </c>
      <c r="BK129" s="163">
        <f>ROUND(I129*H129,2)</f>
        <v>0</v>
      </c>
      <c r="BL129" s="17" t="s">
        <v>391</v>
      </c>
      <c r="BM129" s="162" t="s">
        <v>402</v>
      </c>
    </row>
    <row r="130" spans="1:65" s="2" customFormat="1" ht="6.95" customHeight="1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topLeftCell="A116" workbookViewId="0">
      <selection activeCell="W153" sqref="W153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100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403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404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344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345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ROUND((SUM(BE126:BE173)),  2)</f>
        <v>0</v>
      </c>
      <c r="G35" s="32"/>
      <c r="H35" s="32"/>
      <c r="I35" s="105">
        <v>0.2</v>
      </c>
      <c r="J35" s="104">
        <f>ROUND(((SUM(BE126:BE173))*I35),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ROUND((SUM(BF126:BF173)),  2)</f>
        <v>0</v>
      </c>
      <c r="G36" s="32"/>
      <c r="H36" s="32"/>
      <c r="I36" s="105">
        <v>0.2</v>
      </c>
      <c r="J36" s="104">
        <f>ROUND(((SUM(BF126:BF173))*I36),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ROUND((SUM(BG126:BG173)),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ROUND((SUM(BH126:BH173)),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ROUND((SUM(BI126:BI173)),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403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 02.1 - Zberné systémy na zadržiavanie zrážkovej vody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47" s="10" customFormat="1" ht="19.899999999999999" customHeight="1">
      <c r="B100" s="121"/>
      <c r="D100" s="122" t="s">
        <v>183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47" s="10" customFormat="1" ht="19.899999999999999" customHeight="1">
      <c r="B101" s="121"/>
      <c r="D101" s="122" t="s">
        <v>184</v>
      </c>
      <c r="E101" s="123"/>
      <c r="F101" s="123"/>
      <c r="G101" s="123"/>
      <c r="H101" s="123"/>
      <c r="I101" s="123"/>
      <c r="J101" s="124">
        <f>J143</f>
        <v>0</v>
      </c>
      <c r="L101" s="121"/>
    </row>
    <row r="102" spans="1:47" s="10" customFormat="1" ht="19.899999999999999" customHeight="1">
      <c r="B102" s="121"/>
      <c r="D102" s="122" t="s">
        <v>405</v>
      </c>
      <c r="E102" s="123"/>
      <c r="F102" s="123"/>
      <c r="G102" s="123"/>
      <c r="H102" s="123"/>
      <c r="I102" s="123"/>
      <c r="J102" s="124">
        <f>J145</f>
        <v>0</v>
      </c>
      <c r="L102" s="121"/>
    </row>
    <row r="103" spans="1:47" s="10" customFormat="1" ht="19.899999999999999" customHeight="1">
      <c r="B103" s="121"/>
      <c r="D103" s="122" t="s">
        <v>187</v>
      </c>
      <c r="E103" s="123"/>
      <c r="F103" s="123"/>
      <c r="G103" s="123"/>
      <c r="H103" s="123"/>
      <c r="I103" s="123"/>
      <c r="J103" s="124">
        <f>J169</f>
        <v>0</v>
      </c>
      <c r="L103" s="121"/>
    </row>
    <row r="104" spans="1:47" s="9" customFormat="1" ht="24.95" customHeight="1">
      <c r="B104" s="117"/>
      <c r="D104" s="118" t="s">
        <v>406</v>
      </c>
      <c r="E104" s="119"/>
      <c r="F104" s="119"/>
      <c r="G104" s="119"/>
      <c r="H104" s="119"/>
      <c r="I104" s="119"/>
      <c r="J104" s="120">
        <f>J171</f>
        <v>0</v>
      </c>
      <c r="L104" s="117"/>
    </row>
    <row r="105" spans="1:47" s="2" customFormat="1" ht="21.7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6.95" customHeight="1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6.95" customHeight="1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4.95" customHeight="1">
      <c r="A111" s="32"/>
      <c r="B111" s="33"/>
      <c r="C111" s="21" t="s">
        <v>188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>
      <c r="A113" s="32"/>
      <c r="B113" s="33"/>
      <c r="C113" s="27" t="s">
        <v>15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>
      <c r="A114" s="32"/>
      <c r="B114" s="33"/>
      <c r="C114" s="32"/>
      <c r="D114" s="32"/>
      <c r="E114" s="259" t="str">
        <f>E7</f>
        <v>Vodozádržné opatrenia v meste Nemšová - ZŠ Janka Palu 2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>
      <c r="B115" s="20"/>
      <c r="C115" s="27" t="s">
        <v>174</v>
      </c>
      <c r="L115" s="20"/>
    </row>
    <row r="116" spans="1:63" s="2" customFormat="1" ht="23.25" customHeight="1">
      <c r="A116" s="32"/>
      <c r="B116" s="33"/>
      <c r="C116" s="32"/>
      <c r="D116" s="32"/>
      <c r="E116" s="259" t="s">
        <v>403</v>
      </c>
      <c r="F116" s="261"/>
      <c r="G116" s="261"/>
      <c r="H116" s="261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>
      <c r="A117" s="32"/>
      <c r="B117" s="33"/>
      <c r="C117" s="27" t="s">
        <v>342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>
      <c r="A118" s="32"/>
      <c r="B118" s="33"/>
      <c r="C118" s="32"/>
      <c r="D118" s="32"/>
      <c r="E118" s="241" t="str">
        <f>E11</f>
        <v>SO 02.1 - Zberné systémy na zadržiavanie zrážkovej vody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>
      <c r="A120" s="32"/>
      <c r="B120" s="33"/>
      <c r="C120" s="27" t="s">
        <v>19</v>
      </c>
      <c r="D120" s="32"/>
      <c r="E120" s="32"/>
      <c r="F120" s="25" t="str">
        <f>F14</f>
        <v>Mesto Nemšová</v>
      </c>
      <c r="G120" s="32"/>
      <c r="H120" s="32"/>
      <c r="I120" s="27" t="s">
        <v>21</v>
      </c>
      <c r="J120" s="55" t="str">
        <f>IF(J14="","",J14)</f>
        <v>1. 8. 2020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" customHeight="1">
      <c r="A122" s="32"/>
      <c r="B122" s="33"/>
      <c r="C122" s="27" t="s">
        <v>23</v>
      </c>
      <c r="D122" s="32"/>
      <c r="E122" s="32"/>
      <c r="F122" s="25" t="str">
        <f>E17</f>
        <v>Mesto Nemšová</v>
      </c>
      <c r="G122" s="32"/>
      <c r="H122" s="32"/>
      <c r="I122" s="27" t="s">
        <v>28</v>
      </c>
      <c r="J122" s="30" t="str">
        <f>E23</f>
        <v>Ing. Miloslav Remiš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7" customHeight="1">
      <c r="A123" s="32"/>
      <c r="B123" s="33"/>
      <c r="C123" s="27" t="s">
        <v>26</v>
      </c>
      <c r="D123" s="32"/>
      <c r="E123" s="32"/>
      <c r="F123" s="25" t="str">
        <f>IF(E20="","",E20)</f>
        <v>Vyplň údaj</v>
      </c>
      <c r="G123" s="32"/>
      <c r="H123" s="32"/>
      <c r="I123" s="27" t="s">
        <v>31</v>
      </c>
      <c r="J123" s="30" t="str">
        <f>E26</f>
        <v>Bc. Miroslav Šeliga, Ing. Juraj Barčiak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3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>
      <c r="A125" s="125"/>
      <c r="B125" s="126"/>
      <c r="C125" s="127" t="s">
        <v>189</v>
      </c>
      <c r="D125" s="128" t="s">
        <v>58</v>
      </c>
      <c r="E125" s="128" t="s">
        <v>54</v>
      </c>
      <c r="F125" s="128" t="s">
        <v>55</v>
      </c>
      <c r="G125" s="128" t="s">
        <v>190</v>
      </c>
      <c r="H125" s="128" t="s">
        <v>191</v>
      </c>
      <c r="I125" s="128" t="s">
        <v>192</v>
      </c>
      <c r="J125" s="129" t="s">
        <v>179</v>
      </c>
      <c r="K125" s="130" t="s">
        <v>193</v>
      </c>
      <c r="L125" s="131"/>
      <c r="M125" s="62" t="s">
        <v>1</v>
      </c>
      <c r="N125" s="63" t="s">
        <v>37</v>
      </c>
      <c r="O125" s="63" t="s">
        <v>194</v>
      </c>
      <c r="P125" s="63" t="s">
        <v>195</v>
      </c>
      <c r="Q125" s="63" t="s">
        <v>196</v>
      </c>
      <c r="R125" s="63" t="s">
        <v>197</v>
      </c>
      <c r="S125" s="63" t="s">
        <v>198</v>
      </c>
      <c r="T125" s="64" t="s">
        <v>199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>
      <c r="A126" s="32"/>
      <c r="B126" s="33"/>
      <c r="C126" s="69" t="s">
        <v>180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P127+P171</f>
        <v>0</v>
      </c>
      <c r="Q126" s="66"/>
      <c r="R126" s="133">
        <f>R127+R171</f>
        <v>0</v>
      </c>
      <c r="S126" s="66"/>
      <c r="T126" s="134">
        <f>T127+T171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72</v>
      </c>
      <c r="AU126" s="17" t="s">
        <v>181</v>
      </c>
      <c r="BK126" s="135">
        <f>BK127+BK171</f>
        <v>0</v>
      </c>
    </row>
    <row r="127" spans="1:63" s="12" customFormat="1" ht="25.9" customHeight="1">
      <c r="B127" s="136"/>
      <c r="D127" s="137" t="s">
        <v>72</v>
      </c>
      <c r="E127" s="138" t="s">
        <v>200</v>
      </c>
      <c r="F127" s="138" t="s">
        <v>201</v>
      </c>
      <c r="I127" s="139"/>
      <c r="J127" s="140">
        <f>BK127</f>
        <v>0</v>
      </c>
      <c r="L127" s="136"/>
      <c r="M127" s="141"/>
      <c r="N127" s="142"/>
      <c r="O127" s="142"/>
      <c r="P127" s="143">
        <f>P128+P143+P145+P169</f>
        <v>0</v>
      </c>
      <c r="Q127" s="142"/>
      <c r="R127" s="143">
        <f>R128+R143+R145+R169</f>
        <v>0</v>
      </c>
      <c r="S127" s="142"/>
      <c r="T127" s="144">
        <f>T128+T143+T145+T169</f>
        <v>0</v>
      </c>
      <c r="AR127" s="137" t="s">
        <v>80</v>
      </c>
      <c r="AT127" s="145" t="s">
        <v>72</v>
      </c>
      <c r="AU127" s="145" t="s">
        <v>73</v>
      </c>
      <c r="AY127" s="137" t="s">
        <v>202</v>
      </c>
      <c r="BK127" s="146">
        <f>BK128+BK143+BK145+BK169</f>
        <v>0</v>
      </c>
    </row>
    <row r="128" spans="1:63" s="12" customFormat="1" ht="22.9" customHeight="1">
      <c r="B128" s="136"/>
      <c r="D128" s="137" t="s">
        <v>72</v>
      </c>
      <c r="E128" s="147" t="s">
        <v>80</v>
      </c>
      <c r="F128" s="147" t="s">
        <v>203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SUM(P129:P142)</f>
        <v>0</v>
      </c>
      <c r="Q128" s="142"/>
      <c r="R128" s="143">
        <f>SUM(R129:R142)</f>
        <v>0</v>
      </c>
      <c r="S128" s="142"/>
      <c r="T128" s="144">
        <f>SUM(T129:T142)</f>
        <v>0</v>
      </c>
      <c r="AR128" s="137" t="s">
        <v>80</v>
      </c>
      <c r="AT128" s="145" t="s">
        <v>72</v>
      </c>
      <c r="AU128" s="145" t="s">
        <v>80</v>
      </c>
      <c r="AY128" s="137" t="s">
        <v>202</v>
      </c>
      <c r="BK128" s="146">
        <f>SUM(BK129:BK142)</f>
        <v>0</v>
      </c>
    </row>
    <row r="129" spans="1:65" s="2" customFormat="1" ht="24.2" customHeight="1">
      <c r="A129" s="32"/>
      <c r="B129" s="149"/>
      <c r="C129" s="150" t="s">
        <v>80</v>
      </c>
      <c r="D129" s="150" t="s">
        <v>204</v>
      </c>
      <c r="E129" s="151" t="s">
        <v>407</v>
      </c>
      <c r="F129" s="152" t="s">
        <v>408</v>
      </c>
      <c r="G129" s="153" t="s">
        <v>219</v>
      </c>
      <c r="H129" s="154">
        <v>350</v>
      </c>
      <c r="I129" s="155"/>
      <c r="J129" s="156">
        <f t="shared" ref="J129:J142" si="0">ROUND(I129*H129,2)</f>
        <v>0</v>
      </c>
      <c r="K129" s="157"/>
      <c r="L129" s="33"/>
      <c r="M129" s="158" t="s">
        <v>1</v>
      </c>
      <c r="N129" s="159" t="s">
        <v>39</v>
      </c>
      <c r="O129" s="58"/>
      <c r="P129" s="160">
        <f t="shared" ref="P129:P142" si="1">O129*H129</f>
        <v>0</v>
      </c>
      <c r="Q129" s="160">
        <v>0</v>
      </c>
      <c r="R129" s="160">
        <f t="shared" ref="R129:R142" si="2">Q129*H129</f>
        <v>0</v>
      </c>
      <c r="S129" s="160">
        <v>0</v>
      </c>
      <c r="T129" s="161">
        <f t="shared" ref="T129:T142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208</v>
      </c>
      <c r="AT129" s="162" t="s">
        <v>204</v>
      </c>
      <c r="AU129" s="162" t="s">
        <v>84</v>
      </c>
      <c r="AY129" s="17" t="s">
        <v>202</v>
      </c>
      <c r="BE129" s="163">
        <f t="shared" ref="BE129:BE142" si="4">IF(N129="základná",J129,0)</f>
        <v>0</v>
      </c>
      <c r="BF129" s="163">
        <f t="shared" ref="BF129:BF142" si="5">IF(N129="znížená",J129,0)</f>
        <v>0</v>
      </c>
      <c r="BG129" s="163">
        <f t="shared" ref="BG129:BG142" si="6">IF(N129="zákl. prenesená",J129,0)</f>
        <v>0</v>
      </c>
      <c r="BH129" s="163">
        <f t="shared" ref="BH129:BH142" si="7">IF(N129="zníž. prenesená",J129,0)</f>
        <v>0</v>
      </c>
      <c r="BI129" s="163">
        <f t="shared" ref="BI129:BI142" si="8">IF(N129="nulová",J129,0)</f>
        <v>0</v>
      </c>
      <c r="BJ129" s="17" t="s">
        <v>84</v>
      </c>
      <c r="BK129" s="163">
        <f t="shared" ref="BK129:BK142" si="9">ROUND(I129*H129,2)</f>
        <v>0</v>
      </c>
      <c r="BL129" s="17" t="s">
        <v>208</v>
      </c>
      <c r="BM129" s="162" t="s">
        <v>84</v>
      </c>
    </row>
    <row r="130" spans="1:65" s="2" customFormat="1" ht="24.2" customHeight="1">
      <c r="A130" s="32"/>
      <c r="B130" s="149"/>
      <c r="C130" s="150" t="s">
        <v>84</v>
      </c>
      <c r="D130" s="150" t="s">
        <v>204</v>
      </c>
      <c r="E130" s="151" t="s">
        <v>350</v>
      </c>
      <c r="F130" s="152" t="s">
        <v>351</v>
      </c>
      <c r="G130" s="153" t="s">
        <v>219</v>
      </c>
      <c r="H130" s="154">
        <v>350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39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208</v>
      </c>
      <c r="AT130" s="162" t="s">
        <v>204</v>
      </c>
      <c r="AU130" s="162" t="s">
        <v>84</v>
      </c>
      <c r="AY130" s="17" t="s">
        <v>202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84</v>
      </c>
      <c r="BK130" s="163">
        <f t="shared" si="9"/>
        <v>0</v>
      </c>
      <c r="BL130" s="17" t="s">
        <v>208</v>
      </c>
      <c r="BM130" s="162" t="s">
        <v>208</v>
      </c>
    </row>
    <row r="131" spans="1:65" s="2" customFormat="1" ht="14.45" customHeight="1">
      <c r="A131" s="32"/>
      <c r="B131" s="149"/>
      <c r="C131" s="150" t="s">
        <v>216</v>
      </c>
      <c r="D131" s="150" t="s">
        <v>204</v>
      </c>
      <c r="E131" s="151" t="s">
        <v>352</v>
      </c>
      <c r="F131" s="152" t="s">
        <v>353</v>
      </c>
      <c r="G131" s="153" t="s">
        <v>219</v>
      </c>
      <c r="H131" s="154">
        <v>32.64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39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84</v>
      </c>
      <c r="BK131" s="163">
        <f t="shared" si="9"/>
        <v>0</v>
      </c>
      <c r="BL131" s="17" t="s">
        <v>208</v>
      </c>
      <c r="BM131" s="162" t="s">
        <v>230</v>
      </c>
    </row>
    <row r="132" spans="1:65" s="2" customFormat="1" ht="37.9" customHeight="1">
      <c r="A132" s="32"/>
      <c r="B132" s="149"/>
      <c r="C132" s="150" t="s">
        <v>208</v>
      </c>
      <c r="D132" s="150" t="s">
        <v>204</v>
      </c>
      <c r="E132" s="151" t="s">
        <v>354</v>
      </c>
      <c r="F132" s="152" t="s">
        <v>355</v>
      </c>
      <c r="G132" s="153" t="s">
        <v>219</v>
      </c>
      <c r="H132" s="154">
        <v>32.64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39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208</v>
      </c>
      <c r="AT132" s="162" t="s">
        <v>204</v>
      </c>
      <c r="AU132" s="162" t="s">
        <v>84</v>
      </c>
      <c r="AY132" s="17" t="s">
        <v>202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84</v>
      </c>
      <c r="BK132" s="163">
        <f t="shared" si="9"/>
        <v>0</v>
      </c>
      <c r="BL132" s="17" t="s">
        <v>208</v>
      </c>
      <c r="BM132" s="162" t="s">
        <v>239</v>
      </c>
    </row>
    <row r="133" spans="1:65" s="2" customFormat="1" ht="24.2" customHeight="1">
      <c r="A133" s="32"/>
      <c r="B133" s="149"/>
      <c r="C133" s="150" t="s">
        <v>225</v>
      </c>
      <c r="D133" s="150" t="s">
        <v>204</v>
      </c>
      <c r="E133" s="151" t="s">
        <v>356</v>
      </c>
      <c r="F133" s="152" t="s">
        <v>357</v>
      </c>
      <c r="G133" s="153" t="s">
        <v>219</v>
      </c>
      <c r="H133" s="154">
        <v>26.783999999999999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84</v>
      </c>
      <c r="BK133" s="163">
        <f t="shared" si="9"/>
        <v>0</v>
      </c>
      <c r="BL133" s="17" t="s">
        <v>208</v>
      </c>
      <c r="BM133" s="162" t="s">
        <v>248</v>
      </c>
    </row>
    <row r="134" spans="1:65" s="2" customFormat="1" ht="37.9" customHeight="1">
      <c r="A134" s="32"/>
      <c r="B134" s="149"/>
      <c r="C134" s="150" t="s">
        <v>230</v>
      </c>
      <c r="D134" s="150" t="s">
        <v>204</v>
      </c>
      <c r="E134" s="151" t="s">
        <v>358</v>
      </c>
      <c r="F134" s="152" t="s">
        <v>359</v>
      </c>
      <c r="G134" s="153" t="s">
        <v>219</v>
      </c>
      <c r="H134" s="154">
        <v>535.67999999999995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258</v>
      </c>
    </row>
    <row r="135" spans="1:65" s="2" customFormat="1" ht="24.2" customHeight="1">
      <c r="A135" s="32"/>
      <c r="B135" s="149"/>
      <c r="C135" s="150" t="s">
        <v>235</v>
      </c>
      <c r="D135" s="150" t="s">
        <v>204</v>
      </c>
      <c r="E135" s="151" t="s">
        <v>360</v>
      </c>
      <c r="F135" s="152" t="s">
        <v>361</v>
      </c>
      <c r="G135" s="153" t="s">
        <v>219</v>
      </c>
      <c r="H135" s="154">
        <v>26.783999999999999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268</v>
      </c>
    </row>
    <row r="136" spans="1:65" s="2" customFormat="1" ht="14.45" customHeight="1">
      <c r="A136" s="32"/>
      <c r="B136" s="149"/>
      <c r="C136" s="150" t="s">
        <v>239</v>
      </c>
      <c r="D136" s="150" t="s">
        <v>204</v>
      </c>
      <c r="E136" s="151" t="s">
        <v>409</v>
      </c>
      <c r="F136" s="152" t="s">
        <v>410</v>
      </c>
      <c r="G136" s="153" t="s">
        <v>219</v>
      </c>
      <c r="H136" s="154">
        <v>26.783999999999999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279</v>
      </c>
    </row>
    <row r="137" spans="1:65" s="2" customFormat="1" ht="24.2" customHeight="1">
      <c r="A137" s="32"/>
      <c r="B137" s="149"/>
      <c r="C137" s="150" t="s">
        <v>243</v>
      </c>
      <c r="D137" s="150" t="s">
        <v>204</v>
      </c>
      <c r="E137" s="151" t="s">
        <v>411</v>
      </c>
      <c r="F137" s="152" t="s">
        <v>254</v>
      </c>
      <c r="G137" s="153" t="s">
        <v>255</v>
      </c>
      <c r="H137" s="154">
        <v>48.210999999999999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287</v>
      </c>
    </row>
    <row r="138" spans="1:65" s="2" customFormat="1" ht="24.2" customHeight="1">
      <c r="A138" s="32"/>
      <c r="B138" s="149"/>
      <c r="C138" s="150" t="s">
        <v>248</v>
      </c>
      <c r="D138" s="150" t="s">
        <v>204</v>
      </c>
      <c r="E138" s="151" t="s">
        <v>412</v>
      </c>
      <c r="F138" s="152" t="s">
        <v>413</v>
      </c>
      <c r="G138" s="153" t="s">
        <v>219</v>
      </c>
      <c r="H138" s="154">
        <v>32.4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7</v>
      </c>
    </row>
    <row r="139" spans="1:65" s="2" customFormat="1" ht="14.45" customHeight="1">
      <c r="A139" s="32"/>
      <c r="B139" s="149"/>
      <c r="C139" s="150" t="s">
        <v>252</v>
      </c>
      <c r="D139" s="150" t="s">
        <v>204</v>
      </c>
      <c r="E139" s="151" t="s">
        <v>414</v>
      </c>
      <c r="F139" s="152" t="s">
        <v>415</v>
      </c>
      <c r="G139" s="153" t="s">
        <v>219</v>
      </c>
      <c r="H139" s="154">
        <v>10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306</v>
      </c>
    </row>
    <row r="140" spans="1:65" s="2" customFormat="1" ht="24.2" customHeight="1">
      <c r="A140" s="32"/>
      <c r="B140" s="149"/>
      <c r="C140" s="150" t="s">
        <v>258</v>
      </c>
      <c r="D140" s="150" t="s">
        <v>204</v>
      </c>
      <c r="E140" s="151" t="s">
        <v>416</v>
      </c>
      <c r="F140" s="152" t="s">
        <v>417</v>
      </c>
      <c r="G140" s="153" t="s">
        <v>219</v>
      </c>
      <c r="H140" s="154">
        <v>6.5279999999999996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315</v>
      </c>
    </row>
    <row r="141" spans="1:65" s="2" customFormat="1" ht="14.45" customHeight="1">
      <c r="A141" s="32"/>
      <c r="B141" s="149"/>
      <c r="C141" s="181" t="s">
        <v>264</v>
      </c>
      <c r="D141" s="181" t="s">
        <v>273</v>
      </c>
      <c r="E141" s="182" t="s">
        <v>418</v>
      </c>
      <c r="F141" s="183" t="s">
        <v>419</v>
      </c>
      <c r="G141" s="184" t="s">
        <v>219</v>
      </c>
      <c r="H141" s="185">
        <v>10.36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239</v>
      </c>
      <c r="AT141" s="162" t="s">
        <v>273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328</v>
      </c>
    </row>
    <row r="142" spans="1:65" s="2" customFormat="1" ht="14.45" customHeight="1">
      <c r="A142" s="32"/>
      <c r="B142" s="149"/>
      <c r="C142" s="181" t="s">
        <v>268</v>
      </c>
      <c r="D142" s="181" t="s">
        <v>273</v>
      </c>
      <c r="E142" s="182" t="s">
        <v>420</v>
      </c>
      <c r="F142" s="183" t="s">
        <v>421</v>
      </c>
      <c r="G142" s="184" t="s">
        <v>255</v>
      </c>
      <c r="H142" s="185">
        <v>8.8130000000000006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239</v>
      </c>
      <c r="AT142" s="162" t="s">
        <v>273</v>
      </c>
      <c r="AU142" s="162" t="s">
        <v>84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208</v>
      </c>
      <c r="BM142" s="162" t="s">
        <v>338</v>
      </c>
    </row>
    <row r="143" spans="1:65" s="12" customFormat="1" ht="22.9" customHeight="1">
      <c r="B143" s="136"/>
      <c r="D143" s="137" t="s">
        <v>72</v>
      </c>
      <c r="E143" s="147" t="s">
        <v>208</v>
      </c>
      <c r="F143" s="147" t="s">
        <v>263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80</v>
      </c>
      <c r="AT143" s="145" t="s">
        <v>72</v>
      </c>
      <c r="AU143" s="145" t="s">
        <v>80</v>
      </c>
      <c r="AY143" s="137" t="s">
        <v>202</v>
      </c>
      <c r="BK143" s="146">
        <f>BK144</f>
        <v>0</v>
      </c>
    </row>
    <row r="144" spans="1:65" s="2" customFormat="1" ht="37.9" customHeight="1">
      <c r="A144" s="32"/>
      <c r="B144" s="149"/>
      <c r="C144" s="150" t="s">
        <v>272</v>
      </c>
      <c r="D144" s="150" t="s">
        <v>204</v>
      </c>
      <c r="E144" s="151" t="s">
        <v>422</v>
      </c>
      <c r="F144" s="152" t="s">
        <v>423</v>
      </c>
      <c r="G144" s="153" t="s">
        <v>219</v>
      </c>
      <c r="H144" s="154">
        <v>3.3759999999999999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39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208</v>
      </c>
      <c r="AT144" s="162" t="s">
        <v>204</v>
      </c>
      <c r="AU144" s="162" t="s">
        <v>84</v>
      </c>
      <c r="AY144" s="17" t="s">
        <v>202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84</v>
      </c>
      <c r="BK144" s="163">
        <f>ROUND(I144*H144,2)</f>
        <v>0</v>
      </c>
      <c r="BL144" s="17" t="s">
        <v>208</v>
      </c>
      <c r="BM144" s="162" t="s">
        <v>424</v>
      </c>
    </row>
    <row r="145" spans="1:65" s="12" customFormat="1" ht="22.9" customHeight="1">
      <c r="B145" s="136"/>
      <c r="D145" s="137" t="s">
        <v>72</v>
      </c>
      <c r="E145" s="147" t="s">
        <v>239</v>
      </c>
      <c r="F145" s="147" t="s">
        <v>425</v>
      </c>
      <c r="I145" s="139"/>
      <c r="J145" s="148">
        <f>BK145</f>
        <v>0</v>
      </c>
      <c r="L145" s="136"/>
      <c r="M145" s="141"/>
      <c r="N145" s="142"/>
      <c r="O145" s="142"/>
      <c r="P145" s="143">
        <f>SUM(P146:P168)</f>
        <v>0</v>
      </c>
      <c r="Q145" s="142"/>
      <c r="R145" s="143">
        <f>SUM(R146:R168)</f>
        <v>0</v>
      </c>
      <c r="S145" s="142"/>
      <c r="T145" s="144">
        <f>SUM(T146:T168)</f>
        <v>0</v>
      </c>
      <c r="AR145" s="137" t="s">
        <v>80</v>
      </c>
      <c r="AT145" s="145" t="s">
        <v>72</v>
      </c>
      <c r="AU145" s="145" t="s">
        <v>80</v>
      </c>
      <c r="AY145" s="137" t="s">
        <v>202</v>
      </c>
      <c r="BK145" s="146">
        <f>SUM(BK146:BK168)</f>
        <v>0</v>
      </c>
    </row>
    <row r="146" spans="1:65" s="2" customFormat="1" ht="14.45" customHeight="1">
      <c r="A146" s="32"/>
      <c r="B146" s="149"/>
      <c r="C146" s="150" t="s">
        <v>279</v>
      </c>
      <c r="D146" s="150" t="s">
        <v>204</v>
      </c>
      <c r="E146" s="151" t="s">
        <v>426</v>
      </c>
      <c r="F146" s="152" t="s">
        <v>427</v>
      </c>
      <c r="G146" s="153" t="s">
        <v>300</v>
      </c>
      <c r="H146" s="154">
        <v>10</v>
      </c>
      <c r="I146" s="155"/>
      <c r="J146" s="156">
        <f t="shared" ref="J146:J153" si="10">ROUND(I146*H146,2)</f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ref="P146:P153" si="11">O146*H146</f>
        <v>0</v>
      </c>
      <c r="Q146" s="160">
        <v>0</v>
      </c>
      <c r="R146" s="160">
        <f t="shared" ref="R146:R153" si="12">Q146*H146</f>
        <v>0</v>
      </c>
      <c r="S146" s="160">
        <v>0</v>
      </c>
      <c r="T146" s="161">
        <f t="shared" ref="T146:T153" si="1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84</v>
      </c>
      <c r="AY146" s="17" t="s">
        <v>202</v>
      </c>
      <c r="BE146" s="163">
        <f t="shared" ref="BE146:BE153" si="14">IF(N146="základná",J146,0)</f>
        <v>0</v>
      </c>
      <c r="BF146" s="163">
        <f t="shared" ref="BF146:BF153" si="15">IF(N146="znížená",J146,0)</f>
        <v>0</v>
      </c>
      <c r="BG146" s="163">
        <f t="shared" ref="BG146:BG153" si="16">IF(N146="zákl. prenesená",J146,0)</f>
        <v>0</v>
      </c>
      <c r="BH146" s="163">
        <f t="shared" ref="BH146:BH153" si="17">IF(N146="zníž. prenesená",J146,0)</f>
        <v>0</v>
      </c>
      <c r="BI146" s="163">
        <f t="shared" ref="BI146:BI153" si="18">IF(N146="nulová",J146,0)</f>
        <v>0</v>
      </c>
      <c r="BJ146" s="17" t="s">
        <v>84</v>
      </c>
      <c r="BK146" s="163">
        <f t="shared" ref="BK146:BK153" si="19">ROUND(I146*H146,2)</f>
        <v>0</v>
      </c>
      <c r="BL146" s="17" t="s">
        <v>208</v>
      </c>
      <c r="BM146" s="162" t="s">
        <v>428</v>
      </c>
    </row>
    <row r="147" spans="1:65" s="2" customFormat="1" ht="37.9" customHeight="1">
      <c r="A147" s="32"/>
      <c r="B147" s="149"/>
      <c r="C147" s="181" t="s">
        <v>283</v>
      </c>
      <c r="D147" s="181" t="s">
        <v>273</v>
      </c>
      <c r="E147" s="182" t="s">
        <v>429</v>
      </c>
      <c r="F147" s="183" t="s">
        <v>430</v>
      </c>
      <c r="G147" s="184" t="s">
        <v>300</v>
      </c>
      <c r="H147" s="185">
        <v>10</v>
      </c>
      <c r="I147" s="186"/>
      <c r="J147" s="187">
        <f t="shared" si="1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239</v>
      </c>
      <c r="AT147" s="162" t="s">
        <v>273</v>
      </c>
      <c r="AU147" s="162" t="s">
        <v>84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431</v>
      </c>
    </row>
    <row r="148" spans="1:65" s="2" customFormat="1" ht="24.2" customHeight="1">
      <c r="A148" s="32"/>
      <c r="B148" s="149"/>
      <c r="C148" s="150" t="s">
        <v>287</v>
      </c>
      <c r="D148" s="150" t="s">
        <v>204</v>
      </c>
      <c r="E148" s="151" t="s">
        <v>432</v>
      </c>
      <c r="F148" s="152" t="s">
        <v>433</v>
      </c>
      <c r="G148" s="153" t="s">
        <v>300</v>
      </c>
      <c r="H148" s="154">
        <v>25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84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434</v>
      </c>
    </row>
    <row r="149" spans="1:65" s="2" customFormat="1" ht="24.2" customHeight="1">
      <c r="A149" s="32"/>
      <c r="B149" s="149"/>
      <c r="C149" s="181" t="s">
        <v>292</v>
      </c>
      <c r="D149" s="181" t="s">
        <v>273</v>
      </c>
      <c r="E149" s="182" t="s">
        <v>435</v>
      </c>
      <c r="F149" s="183" t="s">
        <v>436</v>
      </c>
      <c r="G149" s="184" t="s">
        <v>276</v>
      </c>
      <c r="H149" s="185">
        <v>5</v>
      </c>
      <c r="I149" s="186"/>
      <c r="J149" s="187">
        <f t="shared" si="1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239</v>
      </c>
      <c r="AT149" s="162" t="s">
        <v>273</v>
      </c>
      <c r="AU149" s="162" t="s">
        <v>84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437</v>
      </c>
    </row>
    <row r="150" spans="1:65" s="2" customFormat="1" ht="14.45" customHeight="1">
      <c r="A150" s="32"/>
      <c r="B150" s="149"/>
      <c r="C150" s="150" t="s">
        <v>306</v>
      </c>
      <c r="D150" s="150" t="s">
        <v>204</v>
      </c>
      <c r="E150" s="151" t="s">
        <v>438</v>
      </c>
      <c r="F150" s="152" t="s">
        <v>439</v>
      </c>
      <c r="G150" s="153" t="s">
        <v>276</v>
      </c>
      <c r="H150" s="154">
        <v>3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84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440</v>
      </c>
    </row>
    <row r="151" spans="1:65" s="2" customFormat="1" ht="24.2" customHeight="1">
      <c r="A151" s="32"/>
      <c r="B151" s="149"/>
      <c r="C151" s="181" t="s">
        <v>311</v>
      </c>
      <c r="D151" s="181" t="s">
        <v>273</v>
      </c>
      <c r="E151" s="182" t="s">
        <v>441</v>
      </c>
      <c r="F151" s="183" t="s">
        <v>442</v>
      </c>
      <c r="G151" s="184" t="s">
        <v>276</v>
      </c>
      <c r="H151" s="185">
        <v>3</v>
      </c>
      <c r="I151" s="186"/>
      <c r="J151" s="187">
        <f t="shared" si="10"/>
        <v>0</v>
      </c>
      <c r="K151" s="188"/>
      <c r="L151" s="189"/>
      <c r="M151" s="190" t="s">
        <v>1</v>
      </c>
      <c r="N151" s="191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239</v>
      </c>
      <c r="AT151" s="162" t="s">
        <v>273</v>
      </c>
      <c r="AU151" s="162" t="s">
        <v>84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443</v>
      </c>
    </row>
    <row r="152" spans="1:65" s="2" customFormat="1" ht="24.2" customHeight="1">
      <c r="A152" s="32"/>
      <c r="B152" s="149"/>
      <c r="C152" s="150" t="s">
        <v>315</v>
      </c>
      <c r="D152" s="150" t="s">
        <v>204</v>
      </c>
      <c r="E152" s="151" t="s">
        <v>444</v>
      </c>
      <c r="F152" s="152" t="s">
        <v>445</v>
      </c>
      <c r="G152" s="153" t="s">
        <v>276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84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446</v>
      </c>
    </row>
    <row r="153" spans="1:65" s="2" customFormat="1" ht="14.45" customHeight="1">
      <c r="A153" s="32"/>
      <c r="B153" s="149"/>
      <c r="C153" s="181" t="s">
        <v>319</v>
      </c>
      <c r="D153" s="181" t="s">
        <v>273</v>
      </c>
      <c r="E153" s="182" t="s">
        <v>447</v>
      </c>
      <c r="F153" s="183" t="s">
        <v>448</v>
      </c>
      <c r="G153" s="184" t="s">
        <v>276</v>
      </c>
      <c r="H153" s="185">
        <v>1</v>
      </c>
      <c r="I153" s="186"/>
      <c r="J153" s="187">
        <f t="shared" si="10"/>
        <v>0</v>
      </c>
      <c r="K153" s="188"/>
      <c r="L153" s="189"/>
      <c r="M153" s="190" t="s">
        <v>1</v>
      </c>
      <c r="N153" s="191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239</v>
      </c>
      <c r="AT153" s="162" t="s">
        <v>273</v>
      </c>
      <c r="AU153" s="162" t="s">
        <v>84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449</v>
      </c>
    </row>
    <row r="154" spans="1:65" s="2" customFormat="1" ht="68.25">
      <c r="A154" s="32"/>
      <c r="B154" s="33"/>
      <c r="C154" s="32"/>
      <c r="D154" s="165" t="s">
        <v>377</v>
      </c>
      <c r="E154" s="32"/>
      <c r="F154" s="197" t="s">
        <v>450</v>
      </c>
      <c r="G154" s="32"/>
      <c r="H154" s="32"/>
      <c r="I154" s="198"/>
      <c r="J154" s="32"/>
      <c r="K154" s="32"/>
      <c r="L154" s="33"/>
      <c r="M154" s="202"/>
      <c r="N154" s="203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377</v>
      </c>
      <c r="AU154" s="17" t="s">
        <v>84</v>
      </c>
    </row>
    <row r="155" spans="1:65" s="2" customFormat="1" ht="24.2" customHeight="1">
      <c r="A155" s="32"/>
      <c r="B155" s="149"/>
      <c r="C155" s="150" t="s">
        <v>328</v>
      </c>
      <c r="D155" s="150" t="s">
        <v>204</v>
      </c>
      <c r="E155" s="151" t="s">
        <v>451</v>
      </c>
      <c r="F155" s="152" t="s">
        <v>452</v>
      </c>
      <c r="G155" s="153" t="s">
        <v>276</v>
      </c>
      <c r="H155" s="154">
        <v>1</v>
      </c>
      <c r="I155" s="155"/>
      <c r="J155" s="156">
        <f t="shared" ref="J155:J168" si="20">ROUND(I155*H155,2)</f>
        <v>0</v>
      </c>
      <c r="K155" s="157"/>
      <c r="L155" s="33"/>
      <c r="M155" s="158" t="s">
        <v>1</v>
      </c>
      <c r="N155" s="159" t="s">
        <v>39</v>
      </c>
      <c r="O155" s="58"/>
      <c r="P155" s="160">
        <f t="shared" ref="P155:P168" si="21">O155*H155</f>
        <v>0</v>
      </c>
      <c r="Q155" s="160">
        <v>0</v>
      </c>
      <c r="R155" s="160">
        <f t="shared" ref="R155:R168" si="22">Q155*H155</f>
        <v>0</v>
      </c>
      <c r="S155" s="160">
        <v>0</v>
      </c>
      <c r="T155" s="161">
        <f t="shared" ref="T155:T168" si="23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208</v>
      </c>
      <c r="AT155" s="162" t="s">
        <v>204</v>
      </c>
      <c r="AU155" s="162" t="s">
        <v>84</v>
      </c>
      <c r="AY155" s="17" t="s">
        <v>202</v>
      </c>
      <c r="BE155" s="163">
        <f t="shared" ref="BE155:BE168" si="24">IF(N155="základná",J155,0)</f>
        <v>0</v>
      </c>
      <c r="BF155" s="163">
        <f t="shared" ref="BF155:BF168" si="25">IF(N155="znížená",J155,0)</f>
        <v>0</v>
      </c>
      <c r="BG155" s="163">
        <f t="shared" ref="BG155:BG168" si="26">IF(N155="zákl. prenesená",J155,0)</f>
        <v>0</v>
      </c>
      <c r="BH155" s="163">
        <f t="shared" ref="BH155:BH168" si="27">IF(N155="zníž. prenesená",J155,0)</f>
        <v>0</v>
      </c>
      <c r="BI155" s="163">
        <f t="shared" ref="BI155:BI168" si="28">IF(N155="nulová",J155,0)</f>
        <v>0</v>
      </c>
      <c r="BJ155" s="17" t="s">
        <v>84</v>
      </c>
      <c r="BK155" s="163">
        <f t="shared" ref="BK155:BK168" si="29">ROUND(I155*H155,2)</f>
        <v>0</v>
      </c>
      <c r="BL155" s="17" t="s">
        <v>208</v>
      </c>
      <c r="BM155" s="162" t="s">
        <v>453</v>
      </c>
    </row>
    <row r="156" spans="1:65" s="2" customFormat="1" ht="24.2" customHeight="1">
      <c r="A156" s="32"/>
      <c r="B156" s="149"/>
      <c r="C156" s="150" t="s">
        <v>332</v>
      </c>
      <c r="D156" s="150" t="s">
        <v>204</v>
      </c>
      <c r="E156" s="151" t="s">
        <v>454</v>
      </c>
      <c r="F156" s="152" t="s">
        <v>455</v>
      </c>
      <c r="G156" s="153" t="s">
        <v>276</v>
      </c>
      <c r="H156" s="154">
        <v>1</v>
      </c>
      <c r="I156" s="155"/>
      <c r="J156" s="156">
        <f t="shared" si="20"/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84</v>
      </c>
      <c r="AY156" s="17" t="s">
        <v>202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84</v>
      </c>
      <c r="BK156" s="163">
        <f t="shared" si="29"/>
        <v>0</v>
      </c>
      <c r="BL156" s="17" t="s">
        <v>208</v>
      </c>
      <c r="BM156" s="162" t="s">
        <v>456</v>
      </c>
    </row>
    <row r="157" spans="1:65" s="2" customFormat="1" ht="24.2" customHeight="1">
      <c r="A157" s="32"/>
      <c r="B157" s="149"/>
      <c r="C157" s="181" t="s">
        <v>338</v>
      </c>
      <c r="D157" s="181" t="s">
        <v>273</v>
      </c>
      <c r="E157" s="182" t="s">
        <v>457</v>
      </c>
      <c r="F157" s="183" t="s">
        <v>458</v>
      </c>
      <c r="G157" s="184" t="s">
        <v>276</v>
      </c>
      <c r="H157" s="185">
        <v>1</v>
      </c>
      <c r="I157" s="186"/>
      <c r="J157" s="187">
        <f t="shared" si="20"/>
        <v>0</v>
      </c>
      <c r="K157" s="188"/>
      <c r="L157" s="189"/>
      <c r="M157" s="190" t="s">
        <v>1</v>
      </c>
      <c r="N157" s="191" t="s">
        <v>39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239</v>
      </c>
      <c r="AT157" s="162" t="s">
        <v>273</v>
      </c>
      <c r="AU157" s="162" t="s">
        <v>84</v>
      </c>
      <c r="AY157" s="17" t="s">
        <v>202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84</v>
      </c>
      <c r="BK157" s="163">
        <f t="shared" si="29"/>
        <v>0</v>
      </c>
      <c r="BL157" s="17" t="s">
        <v>208</v>
      </c>
      <c r="BM157" s="162" t="s">
        <v>459</v>
      </c>
    </row>
    <row r="158" spans="1:65" s="2" customFormat="1" ht="24.2" customHeight="1">
      <c r="A158" s="32"/>
      <c r="B158" s="149"/>
      <c r="C158" s="181" t="s">
        <v>324</v>
      </c>
      <c r="D158" s="181" t="s">
        <v>273</v>
      </c>
      <c r="E158" s="182" t="s">
        <v>460</v>
      </c>
      <c r="F158" s="183" t="s">
        <v>461</v>
      </c>
      <c r="G158" s="184" t="s">
        <v>300</v>
      </c>
      <c r="H158" s="185">
        <v>6</v>
      </c>
      <c r="I158" s="186"/>
      <c r="J158" s="187">
        <f t="shared" si="20"/>
        <v>0</v>
      </c>
      <c r="K158" s="188"/>
      <c r="L158" s="189"/>
      <c r="M158" s="190" t="s">
        <v>1</v>
      </c>
      <c r="N158" s="191" t="s">
        <v>39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239</v>
      </c>
      <c r="AT158" s="162" t="s">
        <v>273</v>
      </c>
      <c r="AU158" s="162" t="s">
        <v>84</v>
      </c>
      <c r="AY158" s="17" t="s">
        <v>202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84</v>
      </c>
      <c r="BK158" s="163">
        <f t="shared" si="29"/>
        <v>0</v>
      </c>
      <c r="BL158" s="17" t="s">
        <v>208</v>
      </c>
      <c r="BM158" s="162" t="s">
        <v>462</v>
      </c>
    </row>
    <row r="159" spans="1:65" s="2" customFormat="1" ht="24.2" customHeight="1">
      <c r="A159" s="32"/>
      <c r="B159" s="149"/>
      <c r="C159" s="181" t="s">
        <v>424</v>
      </c>
      <c r="D159" s="181" t="s">
        <v>273</v>
      </c>
      <c r="E159" s="182" t="s">
        <v>463</v>
      </c>
      <c r="F159" s="183" t="s">
        <v>464</v>
      </c>
      <c r="G159" s="184" t="s">
        <v>276</v>
      </c>
      <c r="H159" s="185">
        <v>1</v>
      </c>
      <c r="I159" s="186"/>
      <c r="J159" s="187">
        <f t="shared" si="20"/>
        <v>0</v>
      </c>
      <c r="K159" s="188"/>
      <c r="L159" s="189"/>
      <c r="M159" s="190" t="s">
        <v>1</v>
      </c>
      <c r="N159" s="191" t="s">
        <v>39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239</v>
      </c>
      <c r="AT159" s="162" t="s">
        <v>273</v>
      </c>
      <c r="AU159" s="162" t="s">
        <v>84</v>
      </c>
      <c r="AY159" s="17" t="s">
        <v>202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84</v>
      </c>
      <c r="BK159" s="163">
        <f t="shared" si="29"/>
        <v>0</v>
      </c>
      <c r="BL159" s="17" t="s">
        <v>208</v>
      </c>
      <c r="BM159" s="162" t="s">
        <v>465</v>
      </c>
    </row>
    <row r="160" spans="1:65" s="2" customFormat="1" ht="24.2" customHeight="1">
      <c r="A160" s="32"/>
      <c r="B160" s="149"/>
      <c r="C160" s="181" t="s">
        <v>466</v>
      </c>
      <c r="D160" s="181" t="s">
        <v>273</v>
      </c>
      <c r="E160" s="182" t="s">
        <v>467</v>
      </c>
      <c r="F160" s="183" t="s">
        <v>468</v>
      </c>
      <c r="G160" s="184" t="s">
        <v>276</v>
      </c>
      <c r="H160" s="185">
        <v>1</v>
      </c>
      <c r="I160" s="186"/>
      <c r="J160" s="187">
        <f t="shared" si="20"/>
        <v>0</v>
      </c>
      <c r="K160" s="188"/>
      <c r="L160" s="189"/>
      <c r="M160" s="190" t="s">
        <v>1</v>
      </c>
      <c r="N160" s="191" t="s">
        <v>39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239</v>
      </c>
      <c r="AT160" s="162" t="s">
        <v>273</v>
      </c>
      <c r="AU160" s="162" t="s">
        <v>84</v>
      </c>
      <c r="AY160" s="17" t="s">
        <v>202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84</v>
      </c>
      <c r="BK160" s="163">
        <f t="shared" si="29"/>
        <v>0</v>
      </c>
      <c r="BL160" s="17" t="s">
        <v>208</v>
      </c>
      <c r="BM160" s="162" t="s">
        <v>469</v>
      </c>
    </row>
    <row r="161" spans="1:65" s="2" customFormat="1" ht="24.2" customHeight="1">
      <c r="A161" s="32"/>
      <c r="B161" s="149"/>
      <c r="C161" s="181" t="s">
        <v>428</v>
      </c>
      <c r="D161" s="181" t="s">
        <v>273</v>
      </c>
      <c r="E161" s="182" t="s">
        <v>470</v>
      </c>
      <c r="F161" s="183" t="s">
        <v>471</v>
      </c>
      <c r="G161" s="184" t="s">
        <v>276</v>
      </c>
      <c r="H161" s="185">
        <v>1</v>
      </c>
      <c r="I161" s="186"/>
      <c r="J161" s="187">
        <f t="shared" si="20"/>
        <v>0</v>
      </c>
      <c r="K161" s="188"/>
      <c r="L161" s="189"/>
      <c r="M161" s="190" t="s">
        <v>1</v>
      </c>
      <c r="N161" s="191" t="s">
        <v>39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239</v>
      </c>
      <c r="AT161" s="162" t="s">
        <v>273</v>
      </c>
      <c r="AU161" s="162" t="s">
        <v>84</v>
      </c>
      <c r="AY161" s="17" t="s">
        <v>202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84</v>
      </c>
      <c r="BK161" s="163">
        <f t="shared" si="29"/>
        <v>0</v>
      </c>
      <c r="BL161" s="17" t="s">
        <v>208</v>
      </c>
      <c r="BM161" s="162" t="s">
        <v>472</v>
      </c>
    </row>
    <row r="162" spans="1:65" s="2" customFormat="1" ht="14.45" customHeight="1">
      <c r="A162" s="32"/>
      <c r="B162" s="149"/>
      <c r="C162" s="181" t="s">
        <v>473</v>
      </c>
      <c r="D162" s="181" t="s">
        <v>273</v>
      </c>
      <c r="E162" s="182" t="s">
        <v>474</v>
      </c>
      <c r="F162" s="183" t="s">
        <v>475</v>
      </c>
      <c r="G162" s="184" t="s">
        <v>276</v>
      </c>
      <c r="H162" s="185">
        <v>1</v>
      </c>
      <c r="I162" s="186"/>
      <c r="J162" s="187">
        <f t="shared" si="20"/>
        <v>0</v>
      </c>
      <c r="K162" s="188"/>
      <c r="L162" s="189"/>
      <c r="M162" s="190" t="s">
        <v>1</v>
      </c>
      <c r="N162" s="191" t="s">
        <v>39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239</v>
      </c>
      <c r="AT162" s="162" t="s">
        <v>273</v>
      </c>
      <c r="AU162" s="162" t="s">
        <v>84</v>
      </c>
      <c r="AY162" s="17" t="s">
        <v>202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84</v>
      </c>
      <c r="BK162" s="163">
        <f t="shared" si="29"/>
        <v>0</v>
      </c>
      <c r="BL162" s="17" t="s">
        <v>208</v>
      </c>
      <c r="BM162" s="162" t="s">
        <v>476</v>
      </c>
    </row>
    <row r="163" spans="1:65" s="2" customFormat="1" ht="24.2" customHeight="1">
      <c r="A163" s="32"/>
      <c r="B163" s="149"/>
      <c r="C163" s="150" t="s">
        <v>431</v>
      </c>
      <c r="D163" s="150" t="s">
        <v>204</v>
      </c>
      <c r="E163" s="151" t="s">
        <v>477</v>
      </c>
      <c r="F163" s="152" t="s">
        <v>478</v>
      </c>
      <c r="G163" s="153" t="s">
        <v>219</v>
      </c>
      <c r="H163" s="154">
        <v>8.4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84</v>
      </c>
      <c r="AY163" s="17" t="s">
        <v>202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84</v>
      </c>
      <c r="BK163" s="163">
        <f t="shared" si="29"/>
        <v>0</v>
      </c>
      <c r="BL163" s="17" t="s">
        <v>208</v>
      </c>
      <c r="BM163" s="162" t="s">
        <v>479</v>
      </c>
    </row>
    <row r="164" spans="1:65" s="2" customFormat="1" ht="14.45" customHeight="1">
      <c r="A164" s="32"/>
      <c r="B164" s="149"/>
      <c r="C164" s="181" t="s">
        <v>480</v>
      </c>
      <c r="D164" s="181" t="s">
        <v>273</v>
      </c>
      <c r="E164" s="182" t="s">
        <v>481</v>
      </c>
      <c r="F164" s="183" t="s">
        <v>482</v>
      </c>
      <c r="G164" s="184" t="s">
        <v>276</v>
      </c>
      <c r="H164" s="185">
        <v>1</v>
      </c>
      <c r="I164" s="186"/>
      <c r="J164" s="187">
        <f t="shared" si="20"/>
        <v>0</v>
      </c>
      <c r="K164" s="188"/>
      <c r="L164" s="189"/>
      <c r="M164" s="190" t="s">
        <v>1</v>
      </c>
      <c r="N164" s="191" t="s">
        <v>39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239</v>
      </c>
      <c r="AT164" s="162" t="s">
        <v>273</v>
      </c>
      <c r="AU164" s="162" t="s">
        <v>84</v>
      </c>
      <c r="AY164" s="17" t="s">
        <v>202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84</v>
      </c>
      <c r="BK164" s="163">
        <f t="shared" si="29"/>
        <v>0</v>
      </c>
      <c r="BL164" s="17" t="s">
        <v>208</v>
      </c>
      <c r="BM164" s="162" t="s">
        <v>483</v>
      </c>
    </row>
    <row r="165" spans="1:65" s="2" customFormat="1" ht="24.2" customHeight="1">
      <c r="A165" s="32"/>
      <c r="B165" s="149"/>
      <c r="C165" s="150" t="s">
        <v>434</v>
      </c>
      <c r="D165" s="150" t="s">
        <v>204</v>
      </c>
      <c r="E165" s="151" t="s">
        <v>484</v>
      </c>
      <c r="F165" s="152" t="s">
        <v>485</v>
      </c>
      <c r="G165" s="153" t="s">
        <v>276</v>
      </c>
      <c r="H165" s="154">
        <v>1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39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208</v>
      </c>
      <c r="AT165" s="162" t="s">
        <v>204</v>
      </c>
      <c r="AU165" s="162" t="s">
        <v>84</v>
      </c>
      <c r="AY165" s="17" t="s">
        <v>202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84</v>
      </c>
      <c r="BK165" s="163">
        <f t="shared" si="29"/>
        <v>0</v>
      </c>
      <c r="BL165" s="17" t="s">
        <v>208</v>
      </c>
      <c r="BM165" s="162" t="s">
        <v>486</v>
      </c>
    </row>
    <row r="166" spans="1:65" s="2" customFormat="1" ht="14.45" customHeight="1">
      <c r="A166" s="32"/>
      <c r="B166" s="149"/>
      <c r="C166" s="181" t="s">
        <v>487</v>
      </c>
      <c r="D166" s="181" t="s">
        <v>273</v>
      </c>
      <c r="E166" s="182" t="s">
        <v>488</v>
      </c>
      <c r="F166" s="183" t="s">
        <v>489</v>
      </c>
      <c r="G166" s="184" t="s">
        <v>276</v>
      </c>
      <c r="H166" s="185">
        <v>1</v>
      </c>
      <c r="I166" s="186"/>
      <c r="J166" s="187">
        <f t="shared" si="20"/>
        <v>0</v>
      </c>
      <c r="K166" s="188"/>
      <c r="L166" s="189"/>
      <c r="M166" s="190" t="s">
        <v>1</v>
      </c>
      <c r="N166" s="191" t="s">
        <v>39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239</v>
      </c>
      <c r="AT166" s="162" t="s">
        <v>273</v>
      </c>
      <c r="AU166" s="162" t="s">
        <v>84</v>
      </c>
      <c r="AY166" s="17" t="s">
        <v>202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84</v>
      </c>
      <c r="BK166" s="163">
        <f t="shared" si="29"/>
        <v>0</v>
      </c>
      <c r="BL166" s="17" t="s">
        <v>208</v>
      </c>
      <c r="BM166" s="162" t="s">
        <v>490</v>
      </c>
    </row>
    <row r="167" spans="1:65" s="2" customFormat="1" ht="24.2" customHeight="1">
      <c r="A167" s="32"/>
      <c r="B167" s="149"/>
      <c r="C167" s="150" t="s">
        <v>437</v>
      </c>
      <c r="D167" s="150" t="s">
        <v>204</v>
      </c>
      <c r="E167" s="151" t="s">
        <v>491</v>
      </c>
      <c r="F167" s="152" t="s">
        <v>492</v>
      </c>
      <c r="G167" s="153" t="s">
        <v>276</v>
      </c>
      <c r="H167" s="154">
        <v>1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39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208</v>
      </c>
      <c r="AT167" s="162" t="s">
        <v>204</v>
      </c>
      <c r="AU167" s="162" t="s">
        <v>84</v>
      </c>
      <c r="AY167" s="17" t="s">
        <v>202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84</v>
      </c>
      <c r="BK167" s="163">
        <f t="shared" si="29"/>
        <v>0</v>
      </c>
      <c r="BL167" s="17" t="s">
        <v>208</v>
      </c>
      <c r="BM167" s="162" t="s">
        <v>493</v>
      </c>
    </row>
    <row r="168" spans="1:65" s="2" customFormat="1" ht="24.2" customHeight="1">
      <c r="A168" s="32"/>
      <c r="B168" s="149"/>
      <c r="C168" s="150" t="s">
        <v>494</v>
      </c>
      <c r="D168" s="150" t="s">
        <v>204</v>
      </c>
      <c r="E168" s="151" t="s">
        <v>495</v>
      </c>
      <c r="F168" s="152" t="s">
        <v>496</v>
      </c>
      <c r="G168" s="153" t="s">
        <v>276</v>
      </c>
      <c r="H168" s="154">
        <v>2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39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208</v>
      </c>
      <c r="AT168" s="162" t="s">
        <v>204</v>
      </c>
      <c r="AU168" s="162" t="s">
        <v>84</v>
      </c>
      <c r="AY168" s="17" t="s">
        <v>202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84</v>
      </c>
      <c r="BK168" s="163">
        <f t="shared" si="29"/>
        <v>0</v>
      </c>
      <c r="BL168" s="17" t="s">
        <v>208</v>
      </c>
      <c r="BM168" s="162" t="s">
        <v>497</v>
      </c>
    </row>
    <row r="169" spans="1:65" s="12" customFormat="1" ht="22.9" customHeight="1">
      <c r="B169" s="136"/>
      <c r="D169" s="137" t="s">
        <v>72</v>
      </c>
      <c r="E169" s="147" t="s">
        <v>336</v>
      </c>
      <c r="F169" s="147" t="s">
        <v>337</v>
      </c>
      <c r="I169" s="139"/>
      <c r="J169" s="148">
        <f>BK169</f>
        <v>0</v>
      </c>
      <c r="L169" s="136"/>
      <c r="M169" s="141"/>
      <c r="N169" s="142"/>
      <c r="O169" s="142"/>
      <c r="P169" s="143">
        <f>P170</f>
        <v>0</v>
      </c>
      <c r="Q169" s="142"/>
      <c r="R169" s="143">
        <f>R170</f>
        <v>0</v>
      </c>
      <c r="S169" s="142"/>
      <c r="T169" s="144">
        <f>T170</f>
        <v>0</v>
      </c>
      <c r="AR169" s="137" t="s">
        <v>80</v>
      </c>
      <c r="AT169" s="145" t="s">
        <v>72</v>
      </c>
      <c r="AU169" s="145" t="s">
        <v>80</v>
      </c>
      <c r="AY169" s="137" t="s">
        <v>202</v>
      </c>
      <c r="BK169" s="146">
        <f>BK170</f>
        <v>0</v>
      </c>
    </row>
    <row r="170" spans="1:65" s="2" customFormat="1" ht="24.2" customHeight="1">
      <c r="A170" s="32"/>
      <c r="B170" s="149"/>
      <c r="C170" s="150" t="s">
        <v>440</v>
      </c>
      <c r="D170" s="150" t="s">
        <v>204</v>
      </c>
      <c r="E170" s="151" t="s">
        <v>369</v>
      </c>
      <c r="F170" s="152" t="s">
        <v>498</v>
      </c>
      <c r="G170" s="153" t="s">
        <v>255</v>
      </c>
      <c r="H170" s="154">
        <v>15.36</v>
      </c>
      <c r="I170" s="155"/>
      <c r="J170" s="156">
        <f>ROUND(I170*H170,2)</f>
        <v>0</v>
      </c>
      <c r="K170" s="157"/>
      <c r="L170" s="33"/>
      <c r="M170" s="158" t="s">
        <v>1</v>
      </c>
      <c r="N170" s="159" t="s">
        <v>39</v>
      </c>
      <c r="O170" s="58"/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1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208</v>
      </c>
      <c r="AT170" s="162" t="s">
        <v>204</v>
      </c>
      <c r="AU170" s="162" t="s">
        <v>84</v>
      </c>
      <c r="AY170" s="17" t="s">
        <v>202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84</v>
      </c>
      <c r="BK170" s="163">
        <f>ROUND(I170*H170,2)</f>
        <v>0</v>
      </c>
      <c r="BL170" s="17" t="s">
        <v>208</v>
      </c>
      <c r="BM170" s="162" t="s">
        <v>499</v>
      </c>
    </row>
    <row r="171" spans="1:65" s="12" customFormat="1" ht="25.9" customHeight="1">
      <c r="B171" s="136"/>
      <c r="D171" s="137" t="s">
        <v>72</v>
      </c>
      <c r="E171" s="138" t="s">
        <v>500</v>
      </c>
      <c r="F171" s="138" t="s">
        <v>501</v>
      </c>
      <c r="I171" s="139"/>
      <c r="J171" s="140">
        <f>BK171</f>
        <v>0</v>
      </c>
      <c r="L171" s="136"/>
      <c r="M171" s="141"/>
      <c r="N171" s="142"/>
      <c r="O171" s="142"/>
      <c r="P171" s="143">
        <f>SUM(P172:P173)</f>
        <v>0</v>
      </c>
      <c r="Q171" s="142"/>
      <c r="R171" s="143">
        <f>SUM(R172:R173)</f>
        <v>0</v>
      </c>
      <c r="S171" s="142"/>
      <c r="T171" s="144">
        <f>SUM(T172:T173)</f>
        <v>0</v>
      </c>
      <c r="AR171" s="137" t="s">
        <v>208</v>
      </c>
      <c r="AT171" s="145" t="s">
        <v>72</v>
      </c>
      <c r="AU171" s="145" t="s">
        <v>73</v>
      </c>
      <c r="AY171" s="137" t="s">
        <v>202</v>
      </c>
      <c r="BK171" s="146">
        <f>SUM(BK172:BK173)</f>
        <v>0</v>
      </c>
    </row>
    <row r="172" spans="1:65" s="2" customFormat="1" ht="14.45" customHeight="1">
      <c r="A172" s="32"/>
      <c r="B172" s="149"/>
      <c r="C172" s="150" t="s">
        <v>502</v>
      </c>
      <c r="D172" s="150" t="s">
        <v>204</v>
      </c>
      <c r="E172" s="151" t="s">
        <v>503</v>
      </c>
      <c r="F172" s="152" t="s">
        <v>504</v>
      </c>
      <c r="G172" s="153" t="s">
        <v>505</v>
      </c>
      <c r="H172" s="154">
        <v>1</v>
      </c>
      <c r="I172" s="155"/>
      <c r="J172" s="156">
        <f>ROUND(I172*H172,2)</f>
        <v>0</v>
      </c>
      <c r="K172" s="157"/>
      <c r="L172" s="33"/>
      <c r="M172" s="158" t="s">
        <v>1</v>
      </c>
      <c r="N172" s="159" t="s">
        <v>39</v>
      </c>
      <c r="O172" s="58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376</v>
      </c>
      <c r="AT172" s="162" t="s">
        <v>204</v>
      </c>
      <c r="AU172" s="162" t="s">
        <v>80</v>
      </c>
      <c r="AY172" s="17" t="s">
        <v>202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84</v>
      </c>
      <c r="BK172" s="163">
        <f>ROUND(I172*H172,2)</f>
        <v>0</v>
      </c>
      <c r="BL172" s="17" t="s">
        <v>376</v>
      </c>
      <c r="BM172" s="162" t="s">
        <v>506</v>
      </c>
    </row>
    <row r="173" spans="1:65" s="2" customFormat="1" ht="14.45" customHeight="1">
      <c r="A173" s="32"/>
      <c r="B173" s="149"/>
      <c r="C173" s="150" t="s">
        <v>443</v>
      </c>
      <c r="D173" s="150" t="s">
        <v>204</v>
      </c>
      <c r="E173" s="151" t="s">
        <v>507</v>
      </c>
      <c r="F173" s="152" t="s">
        <v>508</v>
      </c>
      <c r="G173" s="153" t="s">
        <v>219</v>
      </c>
      <c r="H173" s="154">
        <v>42</v>
      </c>
      <c r="I173" s="155"/>
      <c r="J173" s="156">
        <f>ROUND(I173*H173,2)</f>
        <v>0</v>
      </c>
      <c r="K173" s="157"/>
      <c r="L173" s="33"/>
      <c r="M173" s="192" t="s">
        <v>1</v>
      </c>
      <c r="N173" s="193" t="s">
        <v>39</v>
      </c>
      <c r="O173" s="194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376</v>
      </c>
      <c r="AT173" s="162" t="s">
        <v>204</v>
      </c>
      <c r="AU173" s="162" t="s">
        <v>80</v>
      </c>
      <c r="AY173" s="17" t="s">
        <v>202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84</v>
      </c>
      <c r="BK173" s="163">
        <f>ROUND(I173*H173,2)</f>
        <v>0</v>
      </c>
      <c r="BL173" s="17" t="s">
        <v>376</v>
      </c>
      <c r="BM173" s="162" t="s">
        <v>509</v>
      </c>
    </row>
    <row r="174" spans="1:65" s="2" customFormat="1" ht="6.95" customHeight="1">
      <c r="A174" s="32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3"/>
      <c r="M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</sheetData>
  <autoFilter ref="C125:K173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7"/>
  <sheetViews>
    <sheetView showGridLines="0" topLeftCell="A148" workbookViewId="0">
      <selection activeCell="Z166" sqref="Z16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103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403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510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511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511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ROUND((SUM(BE128:BE176)),  2)</f>
        <v>0</v>
      </c>
      <c r="G35" s="32"/>
      <c r="H35" s="32"/>
      <c r="I35" s="105">
        <v>0.2</v>
      </c>
      <c r="J35" s="104">
        <f>ROUND(((SUM(BE128:BE176))*I35),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ROUND((SUM(BF128:BF176)),  2)</f>
        <v>0</v>
      </c>
      <c r="G36" s="32"/>
      <c r="H36" s="32"/>
      <c r="I36" s="105">
        <v>0.2</v>
      </c>
      <c r="J36" s="104">
        <f>ROUND(((SUM(BF128:BF176))*I36),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ROUND((SUM(BG128:BG176)),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ROUND((SUM(BH128:BH176)),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ROUND((SUM(BI128:BI176)),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403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SO-02.2 - Elektroinštalácia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Jozef Hlobík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Jozef Hlobík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512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>
      <c r="B100" s="121"/>
      <c r="D100" s="122" t="s">
        <v>513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>
      <c r="B101" s="121"/>
      <c r="D101" s="122" t="s">
        <v>514</v>
      </c>
      <c r="E101" s="123"/>
      <c r="F101" s="123"/>
      <c r="G101" s="123"/>
      <c r="H101" s="123"/>
      <c r="I101" s="123"/>
      <c r="J101" s="124">
        <f>J132</f>
        <v>0</v>
      </c>
      <c r="L101" s="121"/>
    </row>
    <row r="102" spans="1:47" s="9" customFormat="1" ht="24.95" customHeight="1">
      <c r="B102" s="117"/>
      <c r="D102" s="118" t="s">
        <v>182</v>
      </c>
      <c r="E102" s="119"/>
      <c r="F102" s="119"/>
      <c r="G102" s="119"/>
      <c r="H102" s="119"/>
      <c r="I102" s="119"/>
      <c r="J102" s="120">
        <f>J136</f>
        <v>0</v>
      </c>
      <c r="L102" s="117"/>
    </row>
    <row r="103" spans="1:47" s="10" customFormat="1" ht="19.899999999999999" customHeight="1">
      <c r="B103" s="121"/>
      <c r="D103" s="122" t="s">
        <v>183</v>
      </c>
      <c r="E103" s="123"/>
      <c r="F103" s="123"/>
      <c r="G103" s="123"/>
      <c r="H103" s="123"/>
      <c r="I103" s="123"/>
      <c r="J103" s="124">
        <f>J137</f>
        <v>0</v>
      </c>
      <c r="L103" s="121"/>
    </row>
    <row r="104" spans="1:47" s="9" customFormat="1" ht="24.95" customHeight="1">
      <c r="B104" s="117"/>
      <c r="D104" s="118" t="s">
        <v>515</v>
      </c>
      <c r="E104" s="119"/>
      <c r="F104" s="119"/>
      <c r="G104" s="119"/>
      <c r="H104" s="119"/>
      <c r="I104" s="119"/>
      <c r="J104" s="120">
        <f>J139</f>
        <v>0</v>
      </c>
      <c r="L104" s="117"/>
    </row>
    <row r="105" spans="1:47" s="10" customFormat="1" ht="19.899999999999999" customHeight="1">
      <c r="B105" s="121"/>
      <c r="D105" s="122" t="s">
        <v>516</v>
      </c>
      <c r="E105" s="123"/>
      <c r="F105" s="123"/>
      <c r="G105" s="123"/>
      <c r="H105" s="123"/>
      <c r="I105" s="123"/>
      <c r="J105" s="124">
        <f>J140</f>
        <v>0</v>
      </c>
      <c r="L105" s="121"/>
    </row>
    <row r="106" spans="1:47" s="10" customFormat="1" ht="19.899999999999999" customHeight="1">
      <c r="B106" s="121"/>
      <c r="D106" s="122" t="s">
        <v>517</v>
      </c>
      <c r="E106" s="123"/>
      <c r="F106" s="123"/>
      <c r="G106" s="123"/>
      <c r="H106" s="123"/>
      <c r="I106" s="123"/>
      <c r="J106" s="124">
        <f>J167</f>
        <v>0</v>
      </c>
      <c r="L106" s="121"/>
    </row>
    <row r="107" spans="1:47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6.95" customHeight="1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4.95" customHeight="1">
      <c r="A113" s="32"/>
      <c r="B113" s="33"/>
      <c r="C113" s="21" t="s">
        <v>188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>
      <c r="A116" s="32"/>
      <c r="B116" s="33"/>
      <c r="C116" s="32"/>
      <c r="D116" s="32"/>
      <c r="E116" s="259" t="str">
        <f>E7</f>
        <v>Vodozádržné opatrenia v meste Nemšová - ZŠ Janka Palu 2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>
      <c r="B117" s="20"/>
      <c r="C117" s="27" t="s">
        <v>174</v>
      </c>
      <c r="L117" s="20"/>
    </row>
    <row r="118" spans="1:63" s="2" customFormat="1" ht="23.25" customHeight="1">
      <c r="A118" s="32"/>
      <c r="B118" s="33"/>
      <c r="C118" s="32"/>
      <c r="D118" s="32"/>
      <c r="E118" s="259" t="s">
        <v>403</v>
      </c>
      <c r="F118" s="261"/>
      <c r="G118" s="261"/>
      <c r="H118" s="261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>
      <c r="A119" s="32"/>
      <c r="B119" s="33"/>
      <c r="C119" s="27" t="s">
        <v>342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>
      <c r="A120" s="32"/>
      <c r="B120" s="33"/>
      <c r="C120" s="32"/>
      <c r="D120" s="32"/>
      <c r="E120" s="241" t="str">
        <f>E11</f>
        <v>SO-02.2 - Elektroinštalácia</v>
      </c>
      <c r="F120" s="261"/>
      <c r="G120" s="261"/>
      <c r="H120" s="26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>
      <c r="A122" s="32"/>
      <c r="B122" s="33"/>
      <c r="C122" s="27" t="s">
        <v>19</v>
      </c>
      <c r="D122" s="32"/>
      <c r="E122" s="32"/>
      <c r="F122" s="25" t="str">
        <f>F14</f>
        <v>Mesto Nemšová</v>
      </c>
      <c r="G122" s="32"/>
      <c r="H122" s="32"/>
      <c r="I122" s="27" t="s">
        <v>21</v>
      </c>
      <c r="J122" s="55" t="str">
        <f>IF(J14="","",J14)</f>
        <v>1. 8. 2020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" customHeight="1">
      <c r="A124" s="32"/>
      <c r="B124" s="33"/>
      <c r="C124" s="27" t="s">
        <v>23</v>
      </c>
      <c r="D124" s="32"/>
      <c r="E124" s="32"/>
      <c r="F124" s="25" t="str">
        <f>E17</f>
        <v>Mesto Nemšová</v>
      </c>
      <c r="G124" s="32"/>
      <c r="H124" s="32"/>
      <c r="I124" s="27" t="s">
        <v>28</v>
      </c>
      <c r="J124" s="30" t="str">
        <f>E23</f>
        <v>Jozef Hlobík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" customHeight="1">
      <c r="A125" s="32"/>
      <c r="B125" s="33"/>
      <c r="C125" s="27" t="s">
        <v>26</v>
      </c>
      <c r="D125" s="32"/>
      <c r="E125" s="32"/>
      <c r="F125" s="25" t="str">
        <f>IF(E20="","",E20)</f>
        <v>Vyplň údaj</v>
      </c>
      <c r="G125" s="32"/>
      <c r="H125" s="32"/>
      <c r="I125" s="27" t="s">
        <v>31</v>
      </c>
      <c r="J125" s="30" t="str">
        <f>E26</f>
        <v>Jozef Hlobík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3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>
      <c r="A127" s="125"/>
      <c r="B127" s="126"/>
      <c r="C127" s="127" t="s">
        <v>189</v>
      </c>
      <c r="D127" s="128" t="s">
        <v>58</v>
      </c>
      <c r="E127" s="128" t="s">
        <v>54</v>
      </c>
      <c r="F127" s="128" t="s">
        <v>55</v>
      </c>
      <c r="G127" s="128" t="s">
        <v>190</v>
      </c>
      <c r="H127" s="128" t="s">
        <v>191</v>
      </c>
      <c r="I127" s="128" t="s">
        <v>192</v>
      </c>
      <c r="J127" s="129" t="s">
        <v>179</v>
      </c>
      <c r="K127" s="130" t="s">
        <v>193</v>
      </c>
      <c r="L127" s="131"/>
      <c r="M127" s="62" t="s">
        <v>1</v>
      </c>
      <c r="N127" s="63" t="s">
        <v>37</v>
      </c>
      <c r="O127" s="63" t="s">
        <v>194</v>
      </c>
      <c r="P127" s="63" t="s">
        <v>195</v>
      </c>
      <c r="Q127" s="63" t="s">
        <v>196</v>
      </c>
      <c r="R127" s="63" t="s">
        <v>197</v>
      </c>
      <c r="S127" s="63" t="s">
        <v>198</v>
      </c>
      <c r="T127" s="64" t="s">
        <v>199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>
      <c r="A128" s="32"/>
      <c r="B128" s="33"/>
      <c r="C128" s="69" t="s">
        <v>180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P129+P136+P139</f>
        <v>0</v>
      </c>
      <c r="Q128" s="66"/>
      <c r="R128" s="133">
        <f>R129+R136+R139</f>
        <v>1.8976500000000001</v>
      </c>
      <c r="S128" s="66"/>
      <c r="T128" s="134">
        <f>T129+T136+T139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72</v>
      </c>
      <c r="AU128" s="17" t="s">
        <v>181</v>
      </c>
      <c r="BK128" s="135">
        <f>BK129+BK136+BK139</f>
        <v>0</v>
      </c>
    </row>
    <row r="129" spans="1:65" s="12" customFormat="1" ht="25.9" customHeight="1">
      <c r="B129" s="136"/>
      <c r="D129" s="137" t="s">
        <v>72</v>
      </c>
      <c r="E129" s="138" t="s">
        <v>518</v>
      </c>
      <c r="F129" s="138" t="s">
        <v>519</v>
      </c>
      <c r="I129" s="139"/>
      <c r="J129" s="140">
        <f>BK129</f>
        <v>0</v>
      </c>
      <c r="L129" s="136"/>
      <c r="M129" s="141"/>
      <c r="N129" s="142"/>
      <c r="O129" s="142"/>
      <c r="P129" s="143">
        <f>P130+P132</f>
        <v>0</v>
      </c>
      <c r="Q129" s="142"/>
      <c r="R129" s="143">
        <f>R130+R132</f>
        <v>2.7999999999999998E-4</v>
      </c>
      <c r="S129" s="142"/>
      <c r="T129" s="144">
        <f>T130+T132</f>
        <v>0</v>
      </c>
      <c r="AR129" s="137" t="s">
        <v>80</v>
      </c>
      <c r="AT129" s="145" t="s">
        <v>72</v>
      </c>
      <c r="AU129" s="145" t="s">
        <v>73</v>
      </c>
      <c r="AY129" s="137" t="s">
        <v>202</v>
      </c>
      <c r="BK129" s="146">
        <f>BK130+BK132</f>
        <v>0</v>
      </c>
    </row>
    <row r="130" spans="1:65" s="12" customFormat="1" ht="22.9" customHeight="1">
      <c r="B130" s="136"/>
      <c r="D130" s="137" t="s">
        <v>72</v>
      </c>
      <c r="E130" s="147" t="s">
        <v>520</v>
      </c>
      <c r="F130" s="147" t="s">
        <v>521</v>
      </c>
      <c r="I130" s="139"/>
      <c r="J130" s="148">
        <f>BK130</f>
        <v>0</v>
      </c>
      <c r="L130" s="136"/>
      <c r="M130" s="141"/>
      <c r="N130" s="142"/>
      <c r="O130" s="142"/>
      <c r="P130" s="143">
        <f>P131</f>
        <v>0</v>
      </c>
      <c r="Q130" s="142"/>
      <c r="R130" s="143">
        <f>R131</f>
        <v>0</v>
      </c>
      <c r="S130" s="142"/>
      <c r="T130" s="144">
        <f>T131</f>
        <v>0</v>
      </c>
      <c r="AR130" s="137" t="s">
        <v>80</v>
      </c>
      <c r="AT130" s="145" t="s">
        <v>72</v>
      </c>
      <c r="AU130" s="145" t="s">
        <v>80</v>
      </c>
      <c r="AY130" s="137" t="s">
        <v>202</v>
      </c>
      <c r="BK130" s="146">
        <f>BK131</f>
        <v>0</v>
      </c>
    </row>
    <row r="131" spans="1:65" s="2" customFormat="1" ht="24.2" customHeight="1">
      <c r="A131" s="32"/>
      <c r="B131" s="149"/>
      <c r="C131" s="150" t="s">
        <v>80</v>
      </c>
      <c r="D131" s="150" t="s">
        <v>204</v>
      </c>
      <c r="E131" s="151" t="s">
        <v>522</v>
      </c>
      <c r="F131" s="152" t="s">
        <v>523</v>
      </c>
      <c r="G131" s="153" t="s">
        <v>276</v>
      </c>
      <c r="H131" s="154">
        <v>5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39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208</v>
      </c>
      <c r="AT131" s="162" t="s">
        <v>204</v>
      </c>
      <c r="AU131" s="162" t="s">
        <v>84</v>
      </c>
      <c r="AY131" s="17" t="s">
        <v>202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84</v>
      </c>
      <c r="BK131" s="163">
        <f>ROUND(I131*H131,2)</f>
        <v>0</v>
      </c>
      <c r="BL131" s="17" t="s">
        <v>208</v>
      </c>
      <c r="BM131" s="162" t="s">
        <v>524</v>
      </c>
    </row>
    <row r="132" spans="1:65" s="12" customFormat="1" ht="22.9" customHeight="1">
      <c r="B132" s="136"/>
      <c r="D132" s="137" t="s">
        <v>72</v>
      </c>
      <c r="E132" s="147" t="s">
        <v>525</v>
      </c>
      <c r="F132" s="147" t="s">
        <v>526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SUM(P133:P135)</f>
        <v>0</v>
      </c>
      <c r="Q132" s="142"/>
      <c r="R132" s="143">
        <f>SUM(R133:R135)</f>
        <v>2.7999999999999998E-4</v>
      </c>
      <c r="S132" s="142"/>
      <c r="T132" s="144">
        <f>SUM(T133:T135)</f>
        <v>0</v>
      </c>
      <c r="AR132" s="137" t="s">
        <v>80</v>
      </c>
      <c r="AT132" s="145" t="s">
        <v>72</v>
      </c>
      <c r="AU132" s="145" t="s">
        <v>80</v>
      </c>
      <c r="AY132" s="137" t="s">
        <v>202</v>
      </c>
      <c r="BK132" s="146">
        <f>SUM(BK133:BK135)</f>
        <v>0</v>
      </c>
    </row>
    <row r="133" spans="1:65" s="2" customFormat="1" ht="24.2" customHeight="1">
      <c r="A133" s="32"/>
      <c r="B133" s="149"/>
      <c r="C133" s="150" t="s">
        <v>84</v>
      </c>
      <c r="D133" s="150" t="s">
        <v>204</v>
      </c>
      <c r="E133" s="151" t="s">
        <v>527</v>
      </c>
      <c r="F133" s="152" t="s">
        <v>528</v>
      </c>
      <c r="G133" s="153" t="s">
        <v>276</v>
      </c>
      <c r="H133" s="154">
        <v>1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39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84</v>
      </c>
      <c r="BK133" s="163">
        <f>ROUND(I133*H133,2)</f>
        <v>0</v>
      </c>
      <c r="BL133" s="17" t="s">
        <v>208</v>
      </c>
      <c r="BM133" s="162" t="s">
        <v>529</v>
      </c>
    </row>
    <row r="134" spans="1:65" s="2" customFormat="1" ht="37.9" customHeight="1">
      <c r="A134" s="32"/>
      <c r="B134" s="149"/>
      <c r="C134" s="181" t="s">
        <v>216</v>
      </c>
      <c r="D134" s="181" t="s">
        <v>273</v>
      </c>
      <c r="E134" s="182" t="s">
        <v>530</v>
      </c>
      <c r="F134" s="183" t="s">
        <v>531</v>
      </c>
      <c r="G134" s="184" t="s">
        <v>276</v>
      </c>
      <c r="H134" s="185">
        <v>1</v>
      </c>
      <c r="I134" s="186"/>
      <c r="J134" s="187">
        <f>ROUND(I134*H134,2)</f>
        <v>0</v>
      </c>
      <c r="K134" s="188"/>
      <c r="L134" s="189"/>
      <c r="M134" s="190" t="s">
        <v>1</v>
      </c>
      <c r="N134" s="191" t="s">
        <v>39</v>
      </c>
      <c r="O134" s="58"/>
      <c r="P134" s="160">
        <f>O134*H134</f>
        <v>0</v>
      </c>
      <c r="Q134" s="160">
        <v>2.7999999999999998E-4</v>
      </c>
      <c r="R134" s="160">
        <f>Q134*H134</f>
        <v>2.7999999999999998E-4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239</v>
      </c>
      <c r="AT134" s="162" t="s">
        <v>273</v>
      </c>
      <c r="AU134" s="162" t="s">
        <v>84</v>
      </c>
      <c r="AY134" s="17" t="s">
        <v>202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7" t="s">
        <v>84</v>
      </c>
      <c r="BK134" s="163">
        <f>ROUND(I134*H134,2)</f>
        <v>0</v>
      </c>
      <c r="BL134" s="17" t="s">
        <v>208</v>
      </c>
      <c r="BM134" s="162" t="s">
        <v>532</v>
      </c>
    </row>
    <row r="135" spans="1:65" s="2" customFormat="1" ht="24.2" customHeight="1">
      <c r="A135" s="32"/>
      <c r="B135" s="149"/>
      <c r="C135" s="150" t="s">
        <v>208</v>
      </c>
      <c r="D135" s="150" t="s">
        <v>204</v>
      </c>
      <c r="E135" s="151" t="s">
        <v>533</v>
      </c>
      <c r="F135" s="152" t="s">
        <v>534</v>
      </c>
      <c r="G135" s="153" t="s">
        <v>276</v>
      </c>
      <c r="H135" s="154">
        <v>1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39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84</v>
      </c>
      <c r="BK135" s="163">
        <f>ROUND(I135*H135,2)</f>
        <v>0</v>
      </c>
      <c r="BL135" s="17" t="s">
        <v>208</v>
      </c>
      <c r="BM135" s="162" t="s">
        <v>535</v>
      </c>
    </row>
    <row r="136" spans="1:65" s="12" customFormat="1" ht="25.9" customHeight="1">
      <c r="B136" s="136"/>
      <c r="D136" s="137" t="s">
        <v>72</v>
      </c>
      <c r="E136" s="138" t="s">
        <v>200</v>
      </c>
      <c r="F136" s="138" t="s">
        <v>201</v>
      </c>
      <c r="I136" s="139"/>
      <c r="J136" s="140">
        <f>BK136</f>
        <v>0</v>
      </c>
      <c r="L136" s="136"/>
      <c r="M136" s="141"/>
      <c r="N136" s="142"/>
      <c r="O136" s="142"/>
      <c r="P136" s="143">
        <f>P137</f>
        <v>0</v>
      </c>
      <c r="Q136" s="142"/>
      <c r="R136" s="143">
        <f>R137</f>
        <v>0</v>
      </c>
      <c r="S136" s="142"/>
      <c r="T136" s="144">
        <f>T137</f>
        <v>0</v>
      </c>
      <c r="AR136" s="137" t="s">
        <v>80</v>
      </c>
      <c r="AT136" s="145" t="s">
        <v>72</v>
      </c>
      <c r="AU136" s="145" t="s">
        <v>73</v>
      </c>
      <c r="AY136" s="137" t="s">
        <v>202</v>
      </c>
      <c r="BK136" s="146">
        <f>BK137</f>
        <v>0</v>
      </c>
    </row>
    <row r="137" spans="1:65" s="12" customFormat="1" ht="22.9" customHeight="1">
      <c r="B137" s="136"/>
      <c r="D137" s="137" t="s">
        <v>72</v>
      </c>
      <c r="E137" s="147" t="s">
        <v>80</v>
      </c>
      <c r="F137" s="147" t="s">
        <v>203</v>
      </c>
      <c r="I137" s="139"/>
      <c r="J137" s="148">
        <f>BK137</f>
        <v>0</v>
      </c>
      <c r="L137" s="136"/>
      <c r="M137" s="141"/>
      <c r="N137" s="142"/>
      <c r="O137" s="142"/>
      <c r="P137" s="143">
        <f>P138</f>
        <v>0</v>
      </c>
      <c r="Q137" s="142"/>
      <c r="R137" s="143">
        <f>R138</f>
        <v>0</v>
      </c>
      <c r="S137" s="142"/>
      <c r="T137" s="144">
        <f>T138</f>
        <v>0</v>
      </c>
      <c r="AR137" s="137" t="s">
        <v>80</v>
      </c>
      <c r="AT137" s="145" t="s">
        <v>72</v>
      </c>
      <c r="AU137" s="145" t="s">
        <v>80</v>
      </c>
      <c r="AY137" s="137" t="s">
        <v>202</v>
      </c>
      <c r="BK137" s="146">
        <f>BK138</f>
        <v>0</v>
      </c>
    </row>
    <row r="138" spans="1:65" s="2" customFormat="1" ht="24.2" customHeight="1">
      <c r="A138" s="32"/>
      <c r="B138" s="149"/>
      <c r="C138" s="150" t="s">
        <v>225</v>
      </c>
      <c r="D138" s="150" t="s">
        <v>204</v>
      </c>
      <c r="E138" s="151" t="s">
        <v>536</v>
      </c>
      <c r="F138" s="152" t="s">
        <v>537</v>
      </c>
      <c r="G138" s="153" t="s">
        <v>219</v>
      </c>
      <c r="H138" s="154">
        <v>4.4999999999999998E-2</v>
      </c>
      <c r="I138" s="155"/>
      <c r="J138" s="156">
        <f>ROUND(I138*H138,2)</f>
        <v>0</v>
      </c>
      <c r="K138" s="157"/>
      <c r="L138" s="33"/>
      <c r="M138" s="158" t="s">
        <v>1</v>
      </c>
      <c r="N138" s="159" t="s">
        <v>39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7" t="s">
        <v>84</v>
      </c>
      <c r="BK138" s="163">
        <f>ROUND(I138*H138,2)</f>
        <v>0</v>
      </c>
      <c r="BL138" s="17" t="s">
        <v>208</v>
      </c>
      <c r="BM138" s="162" t="s">
        <v>538</v>
      </c>
    </row>
    <row r="139" spans="1:65" s="12" customFormat="1" ht="25.9" customHeight="1">
      <c r="B139" s="136"/>
      <c r="D139" s="137" t="s">
        <v>72</v>
      </c>
      <c r="E139" s="138" t="s">
        <v>273</v>
      </c>
      <c r="F139" s="138" t="s">
        <v>539</v>
      </c>
      <c r="I139" s="139"/>
      <c r="J139" s="140">
        <f>BK139</f>
        <v>0</v>
      </c>
      <c r="L139" s="136"/>
      <c r="M139" s="141"/>
      <c r="N139" s="142"/>
      <c r="O139" s="142"/>
      <c r="P139" s="143">
        <f>P140+P167</f>
        <v>0</v>
      </c>
      <c r="Q139" s="142"/>
      <c r="R139" s="143">
        <f>R140+R167</f>
        <v>1.89737</v>
      </c>
      <c r="S139" s="142"/>
      <c r="T139" s="144">
        <f>T140+T167</f>
        <v>0</v>
      </c>
      <c r="AR139" s="137" t="s">
        <v>216</v>
      </c>
      <c r="AT139" s="145" t="s">
        <v>72</v>
      </c>
      <c r="AU139" s="145" t="s">
        <v>73</v>
      </c>
      <c r="AY139" s="137" t="s">
        <v>202</v>
      </c>
      <c r="BK139" s="146">
        <f>BK140+BK167</f>
        <v>0</v>
      </c>
    </row>
    <row r="140" spans="1:65" s="12" customFormat="1" ht="22.9" customHeight="1">
      <c r="B140" s="136"/>
      <c r="D140" s="137" t="s">
        <v>72</v>
      </c>
      <c r="E140" s="147" t="s">
        <v>540</v>
      </c>
      <c r="F140" s="147" t="s">
        <v>541</v>
      </c>
      <c r="I140" s="139"/>
      <c r="J140" s="148">
        <f>BK140</f>
        <v>0</v>
      </c>
      <c r="L140" s="136"/>
      <c r="M140" s="141"/>
      <c r="N140" s="142"/>
      <c r="O140" s="142"/>
      <c r="P140" s="143">
        <f>SUM(P141:P166)</f>
        <v>0</v>
      </c>
      <c r="Q140" s="142"/>
      <c r="R140" s="143">
        <f>SUM(R141:R166)</f>
        <v>7.7369999999999994E-2</v>
      </c>
      <c r="S140" s="142"/>
      <c r="T140" s="144">
        <f>SUM(T141:T166)</f>
        <v>0</v>
      </c>
      <c r="AR140" s="137" t="s">
        <v>216</v>
      </c>
      <c r="AT140" s="145" t="s">
        <v>72</v>
      </c>
      <c r="AU140" s="145" t="s">
        <v>80</v>
      </c>
      <c r="AY140" s="137" t="s">
        <v>202</v>
      </c>
      <c r="BK140" s="146">
        <f>SUM(BK141:BK166)</f>
        <v>0</v>
      </c>
    </row>
    <row r="141" spans="1:65" s="2" customFormat="1" ht="24.2" customHeight="1">
      <c r="A141" s="32"/>
      <c r="B141" s="149"/>
      <c r="C141" s="150" t="s">
        <v>230</v>
      </c>
      <c r="D141" s="150" t="s">
        <v>204</v>
      </c>
      <c r="E141" s="151" t="s">
        <v>542</v>
      </c>
      <c r="F141" s="152" t="s">
        <v>543</v>
      </c>
      <c r="G141" s="153" t="s">
        <v>300</v>
      </c>
      <c r="H141" s="154">
        <v>40</v>
      </c>
      <c r="I141" s="155"/>
      <c r="J141" s="156">
        <f t="shared" ref="J141:J165" si="0">ROUND(I141*H141,2)</f>
        <v>0</v>
      </c>
      <c r="K141" s="157"/>
      <c r="L141" s="33"/>
      <c r="M141" s="158" t="s">
        <v>1</v>
      </c>
      <c r="N141" s="159" t="s">
        <v>39</v>
      </c>
      <c r="O141" s="58"/>
      <c r="P141" s="160">
        <f t="shared" ref="P141:P165" si="1">O141*H141</f>
        <v>0</v>
      </c>
      <c r="Q141" s="160">
        <v>0</v>
      </c>
      <c r="R141" s="160">
        <f t="shared" ref="R141:R165" si="2">Q141*H141</f>
        <v>0</v>
      </c>
      <c r="S141" s="160">
        <v>0</v>
      </c>
      <c r="T141" s="161">
        <f t="shared" ref="T141:T165" si="3"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479</v>
      </c>
      <c r="AT141" s="162" t="s">
        <v>204</v>
      </c>
      <c r="AU141" s="162" t="s">
        <v>84</v>
      </c>
      <c r="AY141" s="17" t="s">
        <v>202</v>
      </c>
      <c r="BE141" s="163">
        <f t="shared" ref="BE141:BE165" si="4">IF(N141="základná",J141,0)</f>
        <v>0</v>
      </c>
      <c r="BF141" s="163">
        <f t="shared" ref="BF141:BF165" si="5">IF(N141="znížená",J141,0)</f>
        <v>0</v>
      </c>
      <c r="BG141" s="163">
        <f t="shared" ref="BG141:BG165" si="6">IF(N141="zákl. prenesená",J141,0)</f>
        <v>0</v>
      </c>
      <c r="BH141" s="163">
        <f t="shared" ref="BH141:BH165" si="7">IF(N141="zníž. prenesená",J141,0)</f>
        <v>0</v>
      </c>
      <c r="BI141" s="163">
        <f t="shared" ref="BI141:BI165" si="8">IF(N141="nulová",J141,0)</f>
        <v>0</v>
      </c>
      <c r="BJ141" s="17" t="s">
        <v>84</v>
      </c>
      <c r="BK141" s="163">
        <f t="shared" ref="BK141:BK165" si="9">ROUND(I141*H141,2)</f>
        <v>0</v>
      </c>
      <c r="BL141" s="17" t="s">
        <v>479</v>
      </c>
      <c r="BM141" s="162" t="s">
        <v>544</v>
      </c>
    </row>
    <row r="142" spans="1:65" s="2" customFormat="1" ht="24.2" customHeight="1">
      <c r="A142" s="32"/>
      <c r="B142" s="149"/>
      <c r="C142" s="181" t="s">
        <v>235</v>
      </c>
      <c r="D142" s="181" t="s">
        <v>273</v>
      </c>
      <c r="E142" s="182" t="s">
        <v>545</v>
      </c>
      <c r="F142" s="183" t="s">
        <v>546</v>
      </c>
      <c r="G142" s="184" t="s">
        <v>276</v>
      </c>
      <c r="H142" s="185">
        <v>1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39</v>
      </c>
      <c r="O142" s="58"/>
      <c r="P142" s="160">
        <f t="shared" si="1"/>
        <v>0</v>
      </c>
      <c r="Q142" s="160">
        <v>1.0000000000000001E-5</v>
      </c>
      <c r="R142" s="160">
        <f t="shared" si="2"/>
        <v>1.0000000000000001E-5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547</v>
      </c>
      <c r="AT142" s="162" t="s">
        <v>273</v>
      </c>
      <c r="AU142" s="162" t="s">
        <v>84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547</v>
      </c>
      <c r="BM142" s="162" t="s">
        <v>548</v>
      </c>
    </row>
    <row r="143" spans="1:65" s="2" customFormat="1" ht="37.9" customHeight="1">
      <c r="A143" s="32"/>
      <c r="B143" s="149"/>
      <c r="C143" s="181" t="s">
        <v>239</v>
      </c>
      <c r="D143" s="181" t="s">
        <v>273</v>
      </c>
      <c r="E143" s="182" t="s">
        <v>549</v>
      </c>
      <c r="F143" s="183" t="s">
        <v>550</v>
      </c>
      <c r="G143" s="184" t="s">
        <v>300</v>
      </c>
      <c r="H143" s="185">
        <v>40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39</v>
      </c>
      <c r="O143" s="58"/>
      <c r="P143" s="160">
        <f t="shared" si="1"/>
        <v>0</v>
      </c>
      <c r="Q143" s="160">
        <v>1.1E-4</v>
      </c>
      <c r="R143" s="160">
        <f t="shared" si="2"/>
        <v>4.4000000000000003E-3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547</v>
      </c>
      <c r="AT143" s="162" t="s">
        <v>273</v>
      </c>
      <c r="AU143" s="162" t="s">
        <v>84</v>
      </c>
      <c r="AY143" s="17" t="s">
        <v>202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547</v>
      </c>
      <c r="BM143" s="162" t="s">
        <v>551</v>
      </c>
    </row>
    <row r="144" spans="1:65" s="2" customFormat="1" ht="24.2" customHeight="1">
      <c r="A144" s="32"/>
      <c r="B144" s="149"/>
      <c r="C144" s="150" t="s">
        <v>243</v>
      </c>
      <c r="D144" s="150" t="s">
        <v>204</v>
      </c>
      <c r="E144" s="151" t="s">
        <v>552</v>
      </c>
      <c r="F144" s="152" t="s">
        <v>553</v>
      </c>
      <c r="G144" s="153" t="s">
        <v>300</v>
      </c>
      <c r="H144" s="154">
        <v>14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39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479</v>
      </c>
      <c r="AT144" s="162" t="s">
        <v>204</v>
      </c>
      <c r="AU144" s="162" t="s">
        <v>84</v>
      </c>
      <c r="AY144" s="17" t="s">
        <v>202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84</v>
      </c>
      <c r="BK144" s="163">
        <f t="shared" si="9"/>
        <v>0</v>
      </c>
      <c r="BL144" s="17" t="s">
        <v>479</v>
      </c>
      <c r="BM144" s="162" t="s">
        <v>554</v>
      </c>
    </row>
    <row r="145" spans="1:65" s="2" customFormat="1" ht="14.45" customHeight="1">
      <c r="A145" s="32"/>
      <c r="B145" s="149"/>
      <c r="C145" s="181" t="s">
        <v>248</v>
      </c>
      <c r="D145" s="181" t="s">
        <v>273</v>
      </c>
      <c r="E145" s="182" t="s">
        <v>555</v>
      </c>
      <c r="F145" s="183" t="s">
        <v>556</v>
      </c>
      <c r="G145" s="184" t="s">
        <v>276</v>
      </c>
      <c r="H145" s="185">
        <v>2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39</v>
      </c>
      <c r="O145" s="58"/>
      <c r="P145" s="160">
        <f t="shared" si="1"/>
        <v>0</v>
      </c>
      <c r="Q145" s="160">
        <v>3.0000000000000001E-5</v>
      </c>
      <c r="R145" s="160">
        <f t="shared" si="2"/>
        <v>6.0000000000000002E-5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547</v>
      </c>
      <c r="AT145" s="162" t="s">
        <v>273</v>
      </c>
      <c r="AU145" s="162" t="s">
        <v>84</v>
      </c>
      <c r="AY145" s="17" t="s">
        <v>202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84</v>
      </c>
      <c r="BK145" s="163">
        <f t="shared" si="9"/>
        <v>0</v>
      </c>
      <c r="BL145" s="17" t="s">
        <v>547</v>
      </c>
      <c r="BM145" s="162" t="s">
        <v>557</v>
      </c>
    </row>
    <row r="146" spans="1:65" s="2" customFormat="1" ht="14.45" customHeight="1">
      <c r="A146" s="32"/>
      <c r="B146" s="149"/>
      <c r="C146" s="181" t="s">
        <v>252</v>
      </c>
      <c r="D146" s="181" t="s">
        <v>273</v>
      </c>
      <c r="E146" s="182" t="s">
        <v>558</v>
      </c>
      <c r="F146" s="183" t="s">
        <v>559</v>
      </c>
      <c r="G146" s="184" t="s">
        <v>276</v>
      </c>
      <c r="H146" s="185">
        <v>14</v>
      </c>
      <c r="I146" s="186"/>
      <c r="J146" s="187">
        <f t="shared" si="0"/>
        <v>0</v>
      </c>
      <c r="K146" s="188"/>
      <c r="L146" s="189"/>
      <c r="M146" s="190" t="s">
        <v>1</v>
      </c>
      <c r="N146" s="191" t="s">
        <v>39</v>
      </c>
      <c r="O146" s="58"/>
      <c r="P146" s="160">
        <f t="shared" si="1"/>
        <v>0</v>
      </c>
      <c r="Q146" s="160">
        <v>5.0000000000000002E-5</v>
      </c>
      <c r="R146" s="160">
        <f t="shared" si="2"/>
        <v>6.9999999999999999E-4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547</v>
      </c>
      <c r="AT146" s="162" t="s">
        <v>273</v>
      </c>
      <c r="AU146" s="162" t="s">
        <v>84</v>
      </c>
      <c r="AY146" s="17" t="s">
        <v>202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84</v>
      </c>
      <c r="BK146" s="163">
        <f t="shared" si="9"/>
        <v>0</v>
      </c>
      <c r="BL146" s="17" t="s">
        <v>547</v>
      </c>
      <c r="BM146" s="162" t="s">
        <v>560</v>
      </c>
    </row>
    <row r="147" spans="1:65" s="2" customFormat="1" ht="14.45" customHeight="1">
      <c r="A147" s="32"/>
      <c r="B147" s="149"/>
      <c r="C147" s="181" t="s">
        <v>258</v>
      </c>
      <c r="D147" s="181" t="s">
        <v>273</v>
      </c>
      <c r="E147" s="182" t="s">
        <v>561</v>
      </c>
      <c r="F147" s="183" t="s">
        <v>562</v>
      </c>
      <c r="G147" s="184" t="s">
        <v>276</v>
      </c>
      <c r="H147" s="185">
        <v>5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39</v>
      </c>
      <c r="O147" s="58"/>
      <c r="P147" s="160">
        <f t="shared" si="1"/>
        <v>0</v>
      </c>
      <c r="Q147" s="160">
        <v>5.0000000000000002E-5</v>
      </c>
      <c r="R147" s="160">
        <f t="shared" si="2"/>
        <v>2.5000000000000001E-4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547</v>
      </c>
      <c r="AT147" s="162" t="s">
        <v>273</v>
      </c>
      <c r="AU147" s="162" t="s">
        <v>84</v>
      </c>
      <c r="AY147" s="17" t="s">
        <v>202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84</v>
      </c>
      <c r="BK147" s="163">
        <f t="shared" si="9"/>
        <v>0</v>
      </c>
      <c r="BL147" s="17" t="s">
        <v>547</v>
      </c>
      <c r="BM147" s="162" t="s">
        <v>563</v>
      </c>
    </row>
    <row r="148" spans="1:65" s="2" customFormat="1" ht="14.45" customHeight="1">
      <c r="A148" s="32"/>
      <c r="B148" s="149"/>
      <c r="C148" s="181" t="s">
        <v>264</v>
      </c>
      <c r="D148" s="181" t="s">
        <v>273</v>
      </c>
      <c r="E148" s="182" t="s">
        <v>564</v>
      </c>
      <c r="F148" s="183" t="s">
        <v>565</v>
      </c>
      <c r="G148" s="184" t="s">
        <v>276</v>
      </c>
      <c r="H148" s="185">
        <v>5</v>
      </c>
      <c r="I148" s="186"/>
      <c r="J148" s="187">
        <f t="shared" si="0"/>
        <v>0</v>
      </c>
      <c r="K148" s="188"/>
      <c r="L148" s="189"/>
      <c r="M148" s="190" t="s">
        <v>1</v>
      </c>
      <c r="N148" s="191" t="s">
        <v>39</v>
      </c>
      <c r="O148" s="58"/>
      <c r="P148" s="160">
        <f t="shared" si="1"/>
        <v>0</v>
      </c>
      <c r="Q148" s="160">
        <v>5.0000000000000002E-5</v>
      </c>
      <c r="R148" s="160">
        <f t="shared" si="2"/>
        <v>2.5000000000000001E-4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547</v>
      </c>
      <c r="AT148" s="162" t="s">
        <v>273</v>
      </c>
      <c r="AU148" s="162" t="s">
        <v>84</v>
      </c>
      <c r="AY148" s="17" t="s">
        <v>202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84</v>
      </c>
      <c r="BK148" s="163">
        <f t="shared" si="9"/>
        <v>0</v>
      </c>
      <c r="BL148" s="17" t="s">
        <v>547</v>
      </c>
      <c r="BM148" s="162" t="s">
        <v>566</v>
      </c>
    </row>
    <row r="149" spans="1:65" s="2" customFormat="1" ht="14.45" customHeight="1">
      <c r="A149" s="32"/>
      <c r="B149" s="149"/>
      <c r="C149" s="181" t="s">
        <v>268</v>
      </c>
      <c r="D149" s="181" t="s">
        <v>273</v>
      </c>
      <c r="E149" s="182" t="s">
        <v>567</v>
      </c>
      <c r="F149" s="183" t="s">
        <v>568</v>
      </c>
      <c r="G149" s="184" t="s">
        <v>276</v>
      </c>
      <c r="H149" s="185">
        <v>7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39</v>
      </c>
      <c r="O149" s="58"/>
      <c r="P149" s="160">
        <f t="shared" si="1"/>
        <v>0</v>
      </c>
      <c r="Q149" s="160">
        <v>3.0000000000000001E-5</v>
      </c>
      <c r="R149" s="160">
        <f t="shared" si="2"/>
        <v>2.1000000000000001E-4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547</v>
      </c>
      <c r="AT149" s="162" t="s">
        <v>273</v>
      </c>
      <c r="AU149" s="162" t="s">
        <v>84</v>
      </c>
      <c r="AY149" s="17" t="s">
        <v>202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84</v>
      </c>
      <c r="BK149" s="163">
        <f t="shared" si="9"/>
        <v>0</v>
      </c>
      <c r="BL149" s="17" t="s">
        <v>547</v>
      </c>
      <c r="BM149" s="162" t="s">
        <v>569</v>
      </c>
    </row>
    <row r="150" spans="1:65" s="2" customFormat="1" ht="14.45" customHeight="1">
      <c r="A150" s="32"/>
      <c r="B150" s="149"/>
      <c r="C150" s="181" t="s">
        <v>272</v>
      </c>
      <c r="D150" s="181" t="s">
        <v>273</v>
      </c>
      <c r="E150" s="182" t="s">
        <v>570</v>
      </c>
      <c r="F150" s="183" t="s">
        <v>571</v>
      </c>
      <c r="G150" s="184" t="s">
        <v>300</v>
      </c>
      <c r="H150" s="185">
        <v>14</v>
      </c>
      <c r="I150" s="186"/>
      <c r="J150" s="187">
        <f t="shared" si="0"/>
        <v>0</v>
      </c>
      <c r="K150" s="188"/>
      <c r="L150" s="189"/>
      <c r="M150" s="190" t="s">
        <v>1</v>
      </c>
      <c r="N150" s="191" t="s">
        <v>39</v>
      </c>
      <c r="O150" s="58"/>
      <c r="P150" s="160">
        <f t="shared" si="1"/>
        <v>0</v>
      </c>
      <c r="Q150" s="160">
        <v>1E-4</v>
      </c>
      <c r="R150" s="160">
        <f t="shared" si="2"/>
        <v>1.4E-3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547</v>
      </c>
      <c r="AT150" s="162" t="s">
        <v>273</v>
      </c>
      <c r="AU150" s="162" t="s">
        <v>84</v>
      </c>
      <c r="AY150" s="17" t="s">
        <v>202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84</v>
      </c>
      <c r="BK150" s="163">
        <f t="shared" si="9"/>
        <v>0</v>
      </c>
      <c r="BL150" s="17" t="s">
        <v>547</v>
      </c>
      <c r="BM150" s="162" t="s">
        <v>572</v>
      </c>
    </row>
    <row r="151" spans="1:65" s="2" customFormat="1" ht="14.45" customHeight="1">
      <c r="A151" s="32"/>
      <c r="B151" s="149"/>
      <c r="C151" s="150" t="s">
        <v>279</v>
      </c>
      <c r="D151" s="150" t="s">
        <v>204</v>
      </c>
      <c r="E151" s="151" t="s">
        <v>573</v>
      </c>
      <c r="F151" s="152" t="s">
        <v>574</v>
      </c>
      <c r="G151" s="153" t="s">
        <v>276</v>
      </c>
      <c r="H151" s="154">
        <v>1</v>
      </c>
      <c r="I151" s="155"/>
      <c r="J151" s="156">
        <f t="shared" si="0"/>
        <v>0</v>
      </c>
      <c r="K151" s="157"/>
      <c r="L151" s="33"/>
      <c r="M151" s="158" t="s">
        <v>1</v>
      </c>
      <c r="N151" s="159" t="s">
        <v>39</v>
      </c>
      <c r="O151" s="58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479</v>
      </c>
      <c r="AT151" s="162" t="s">
        <v>204</v>
      </c>
      <c r="AU151" s="162" t="s">
        <v>84</v>
      </c>
      <c r="AY151" s="17" t="s">
        <v>202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84</v>
      </c>
      <c r="BK151" s="163">
        <f t="shared" si="9"/>
        <v>0</v>
      </c>
      <c r="BL151" s="17" t="s">
        <v>479</v>
      </c>
      <c r="BM151" s="162" t="s">
        <v>575</v>
      </c>
    </row>
    <row r="152" spans="1:65" s="2" customFormat="1" ht="24.2" customHeight="1">
      <c r="A152" s="32"/>
      <c r="B152" s="149"/>
      <c r="C152" s="181" t="s">
        <v>283</v>
      </c>
      <c r="D152" s="181" t="s">
        <v>273</v>
      </c>
      <c r="E152" s="182" t="s">
        <v>576</v>
      </c>
      <c r="F152" s="183" t="s">
        <v>577</v>
      </c>
      <c r="G152" s="184" t="s">
        <v>276</v>
      </c>
      <c r="H152" s="185">
        <v>1</v>
      </c>
      <c r="I152" s="186"/>
      <c r="J152" s="187">
        <f t="shared" si="0"/>
        <v>0</v>
      </c>
      <c r="K152" s="188"/>
      <c r="L152" s="189"/>
      <c r="M152" s="190" t="s">
        <v>1</v>
      </c>
      <c r="N152" s="191" t="s">
        <v>39</v>
      </c>
      <c r="O152" s="58"/>
      <c r="P152" s="160">
        <f t="shared" si="1"/>
        <v>0</v>
      </c>
      <c r="Q152" s="160">
        <v>4.2999999999999999E-4</v>
      </c>
      <c r="R152" s="160">
        <f t="shared" si="2"/>
        <v>4.2999999999999999E-4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547</v>
      </c>
      <c r="AT152" s="162" t="s">
        <v>273</v>
      </c>
      <c r="AU152" s="162" t="s">
        <v>84</v>
      </c>
      <c r="AY152" s="17" t="s">
        <v>202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84</v>
      </c>
      <c r="BK152" s="163">
        <f t="shared" si="9"/>
        <v>0</v>
      </c>
      <c r="BL152" s="17" t="s">
        <v>547</v>
      </c>
      <c r="BM152" s="162" t="s">
        <v>578</v>
      </c>
    </row>
    <row r="153" spans="1:65" s="2" customFormat="1" ht="14.45" customHeight="1">
      <c r="A153" s="32"/>
      <c r="B153" s="149"/>
      <c r="C153" s="150" t="s">
        <v>287</v>
      </c>
      <c r="D153" s="150" t="s">
        <v>204</v>
      </c>
      <c r="E153" s="151" t="s">
        <v>579</v>
      </c>
      <c r="F153" s="152" t="s">
        <v>580</v>
      </c>
      <c r="G153" s="153" t="s">
        <v>276</v>
      </c>
      <c r="H153" s="154">
        <v>1</v>
      </c>
      <c r="I153" s="155"/>
      <c r="J153" s="156">
        <f t="shared" si="0"/>
        <v>0</v>
      </c>
      <c r="K153" s="157"/>
      <c r="L153" s="33"/>
      <c r="M153" s="158" t="s">
        <v>1</v>
      </c>
      <c r="N153" s="159" t="s">
        <v>39</v>
      </c>
      <c r="O153" s="58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479</v>
      </c>
      <c r="AT153" s="162" t="s">
        <v>204</v>
      </c>
      <c r="AU153" s="162" t="s">
        <v>84</v>
      </c>
      <c r="AY153" s="17" t="s">
        <v>202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7" t="s">
        <v>84</v>
      </c>
      <c r="BK153" s="163">
        <f t="shared" si="9"/>
        <v>0</v>
      </c>
      <c r="BL153" s="17" t="s">
        <v>479</v>
      </c>
      <c r="BM153" s="162" t="s">
        <v>581</v>
      </c>
    </row>
    <row r="154" spans="1:65" s="2" customFormat="1" ht="24.2" customHeight="1">
      <c r="A154" s="32"/>
      <c r="B154" s="149"/>
      <c r="C154" s="181" t="s">
        <v>292</v>
      </c>
      <c r="D154" s="181" t="s">
        <v>273</v>
      </c>
      <c r="E154" s="182" t="s">
        <v>582</v>
      </c>
      <c r="F154" s="183" t="s">
        <v>583</v>
      </c>
      <c r="G154" s="184" t="s">
        <v>276</v>
      </c>
      <c r="H154" s="185">
        <v>1</v>
      </c>
      <c r="I154" s="186"/>
      <c r="J154" s="187">
        <f t="shared" si="0"/>
        <v>0</v>
      </c>
      <c r="K154" s="188"/>
      <c r="L154" s="189"/>
      <c r="M154" s="190" t="s">
        <v>1</v>
      </c>
      <c r="N154" s="191" t="s">
        <v>39</v>
      </c>
      <c r="O154" s="58"/>
      <c r="P154" s="160">
        <f t="shared" si="1"/>
        <v>0</v>
      </c>
      <c r="Q154" s="160">
        <v>3.2000000000000003E-4</v>
      </c>
      <c r="R154" s="160">
        <f t="shared" si="2"/>
        <v>3.2000000000000003E-4</v>
      </c>
      <c r="S154" s="160">
        <v>0</v>
      </c>
      <c r="T154" s="161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547</v>
      </c>
      <c r="AT154" s="162" t="s">
        <v>273</v>
      </c>
      <c r="AU154" s="162" t="s">
        <v>84</v>
      </c>
      <c r="AY154" s="17" t="s">
        <v>202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7" t="s">
        <v>84</v>
      </c>
      <c r="BK154" s="163">
        <f t="shared" si="9"/>
        <v>0</v>
      </c>
      <c r="BL154" s="17" t="s">
        <v>547</v>
      </c>
      <c r="BM154" s="162" t="s">
        <v>584</v>
      </c>
    </row>
    <row r="155" spans="1:65" s="2" customFormat="1" ht="14.45" customHeight="1">
      <c r="A155" s="32"/>
      <c r="B155" s="149"/>
      <c r="C155" s="150" t="s">
        <v>7</v>
      </c>
      <c r="D155" s="150" t="s">
        <v>204</v>
      </c>
      <c r="E155" s="151" t="s">
        <v>585</v>
      </c>
      <c r="F155" s="152" t="s">
        <v>586</v>
      </c>
      <c r="G155" s="153" t="s">
        <v>276</v>
      </c>
      <c r="H155" s="154">
        <v>1</v>
      </c>
      <c r="I155" s="155"/>
      <c r="J155" s="156">
        <f t="shared" si="0"/>
        <v>0</v>
      </c>
      <c r="K155" s="157"/>
      <c r="L155" s="33"/>
      <c r="M155" s="158" t="s">
        <v>1</v>
      </c>
      <c r="N155" s="159" t="s">
        <v>39</v>
      </c>
      <c r="O155" s="58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479</v>
      </c>
      <c r="AT155" s="162" t="s">
        <v>204</v>
      </c>
      <c r="AU155" s="162" t="s">
        <v>84</v>
      </c>
      <c r="AY155" s="17" t="s">
        <v>202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7" t="s">
        <v>84</v>
      </c>
      <c r="BK155" s="163">
        <f t="shared" si="9"/>
        <v>0</v>
      </c>
      <c r="BL155" s="17" t="s">
        <v>479</v>
      </c>
      <c r="BM155" s="162" t="s">
        <v>587</v>
      </c>
    </row>
    <row r="156" spans="1:65" s="2" customFormat="1" ht="14.45" customHeight="1">
      <c r="A156" s="32"/>
      <c r="B156" s="149"/>
      <c r="C156" s="181" t="s">
        <v>302</v>
      </c>
      <c r="D156" s="181" t="s">
        <v>273</v>
      </c>
      <c r="E156" s="182" t="s">
        <v>588</v>
      </c>
      <c r="F156" s="183" t="s">
        <v>589</v>
      </c>
      <c r="G156" s="184" t="s">
        <v>276</v>
      </c>
      <c r="H156" s="185">
        <v>1</v>
      </c>
      <c r="I156" s="186"/>
      <c r="J156" s="187">
        <f t="shared" si="0"/>
        <v>0</v>
      </c>
      <c r="K156" s="188"/>
      <c r="L156" s="189"/>
      <c r="M156" s="190" t="s">
        <v>1</v>
      </c>
      <c r="N156" s="191" t="s">
        <v>39</v>
      </c>
      <c r="O156" s="58"/>
      <c r="P156" s="160">
        <f t="shared" si="1"/>
        <v>0</v>
      </c>
      <c r="Q156" s="160">
        <v>5.5999999999999995E-4</v>
      </c>
      <c r="R156" s="160">
        <f t="shared" si="2"/>
        <v>5.5999999999999995E-4</v>
      </c>
      <c r="S156" s="160">
        <v>0</v>
      </c>
      <c r="T156" s="161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547</v>
      </c>
      <c r="AT156" s="162" t="s">
        <v>273</v>
      </c>
      <c r="AU156" s="162" t="s">
        <v>84</v>
      </c>
      <c r="AY156" s="17" t="s">
        <v>202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7" t="s">
        <v>84</v>
      </c>
      <c r="BK156" s="163">
        <f t="shared" si="9"/>
        <v>0</v>
      </c>
      <c r="BL156" s="17" t="s">
        <v>547</v>
      </c>
      <c r="BM156" s="162" t="s">
        <v>590</v>
      </c>
    </row>
    <row r="157" spans="1:65" s="2" customFormat="1" ht="14.45" customHeight="1">
      <c r="A157" s="32"/>
      <c r="B157" s="149"/>
      <c r="C157" s="150" t="s">
        <v>306</v>
      </c>
      <c r="D157" s="150" t="s">
        <v>204</v>
      </c>
      <c r="E157" s="151" t="s">
        <v>591</v>
      </c>
      <c r="F157" s="152" t="s">
        <v>592</v>
      </c>
      <c r="G157" s="153" t="s">
        <v>276</v>
      </c>
      <c r="H157" s="154">
        <v>10</v>
      </c>
      <c r="I157" s="155"/>
      <c r="J157" s="156">
        <f t="shared" si="0"/>
        <v>0</v>
      </c>
      <c r="K157" s="157"/>
      <c r="L157" s="33"/>
      <c r="M157" s="158" t="s">
        <v>1</v>
      </c>
      <c r="N157" s="159" t="s">
        <v>39</v>
      </c>
      <c r="O157" s="58"/>
      <c r="P157" s="160">
        <f t="shared" si="1"/>
        <v>0</v>
      </c>
      <c r="Q157" s="160">
        <v>0</v>
      </c>
      <c r="R157" s="160">
        <f t="shared" si="2"/>
        <v>0</v>
      </c>
      <c r="S157" s="160">
        <v>0</v>
      </c>
      <c r="T157" s="161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479</v>
      </c>
      <c r="AT157" s="162" t="s">
        <v>204</v>
      </c>
      <c r="AU157" s="162" t="s">
        <v>84</v>
      </c>
      <c r="AY157" s="17" t="s">
        <v>202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7" t="s">
        <v>84</v>
      </c>
      <c r="BK157" s="163">
        <f t="shared" si="9"/>
        <v>0</v>
      </c>
      <c r="BL157" s="17" t="s">
        <v>479</v>
      </c>
      <c r="BM157" s="162" t="s">
        <v>593</v>
      </c>
    </row>
    <row r="158" spans="1:65" s="2" customFormat="1" ht="14.45" customHeight="1">
      <c r="A158" s="32"/>
      <c r="B158" s="149"/>
      <c r="C158" s="181" t="s">
        <v>311</v>
      </c>
      <c r="D158" s="181" t="s">
        <v>273</v>
      </c>
      <c r="E158" s="182" t="s">
        <v>594</v>
      </c>
      <c r="F158" s="183" t="s">
        <v>595</v>
      </c>
      <c r="G158" s="184" t="s">
        <v>276</v>
      </c>
      <c r="H158" s="185">
        <v>10</v>
      </c>
      <c r="I158" s="186"/>
      <c r="J158" s="187">
        <f t="shared" si="0"/>
        <v>0</v>
      </c>
      <c r="K158" s="188"/>
      <c r="L158" s="189"/>
      <c r="M158" s="190" t="s">
        <v>1</v>
      </c>
      <c r="N158" s="191" t="s">
        <v>39</v>
      </c>
      <c r="O158" s="58"/>
      <c r="P158" s="160">
        <f t="shared" si="1"/>
        <v>0</v>
      </c>
      <c r="Q158" s="160">
        <v>1.6000000000000001E-4</v>
      </c>
      <c r="R158" s="160">
        <f t="shared" si="2"/>
        <v>1.6000000000000001E-3</v>
      </c>
      <c r="S158" s="160">
        <v>0</v>
      </c>
      <c r="T158" s="161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547</v>
      </c>
      <c r="AT158" s="162" t="s">
        <v>273</v>
      </c>
      <c r="AU158" s="162" t="s">
        <v>84</v>
      </c>
      <c r="AY158" s="17" t="s">
        <v>202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7" t="s">
        <v>84</v>
      </c>
      <c r="BK158" s="163">
        <f t="shared" si="9"/>
        <v>0</v>
      </c>
      <c r="BL158" s="17" t="s">
        <v>547</v>
      </c>
      <c r="BM158" s="162" t="s">
        <v>596</v>
      </c>
    </row>
    <row r="159" spans="1:65" s="2" customFormat="1" ht="24.2" customHeight="1">
      <c r="A159" s="32"/>
      <c r="B159" s="149"/>
      <c r="C159" s="150" t="s">
        <v>315</v>
      </c>
      <c r="D159" s="150" t="s">
        <v>204</v>
      </c>
      <c r="E159" s="151" t="s">
        <v>597</v>
      </c>
      <c r="F159" s="152" t="s">
        <v>598</v>
      </c>
      <c r="G159" s="153" t="s">
        <v>300</v>
      </c>
      <c r="H159" s="154">
        <v>40</v>
      </c>
      <c r="I159" s="155"/>
      <c r="J159" s="156">
        <f t="shared" si="0"/>
        <v>0</v>
      </c>
      <c r="K159" s="157"/>
      <c r="L159" s="33"/>
      <c r="M159" s="158" t="s">
        <v>1</v>
      </c>
      <c r="N159" s="159" t="s">
        <v>39</v>
      </c>
      <c r="O159" s="58"/>
      <c r="P159" s="160">
        <f t="shared" si="1"/>
        <v>0</v>
      </c>
      <c r="Q159" s="160">
        <v>0</v>
      </c>
      <c r="R159" s="160">
        <f t="shared" si="2"/>
        <v>0</v>
      </c>
      <c r="S159" s="160">
        <v>0</v>
      </c>
      <c r="T159" s="161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479</v>
      </c>
      <c r="AT159" s="162" t="s">
        <v>204</v>
      </c>
      <c r="AU159" s="162" t="s">
        <v>84</v>
      </c>
      <c r="AY159" s="17" t="s">
        <v>202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7" t="s">
        <v>84</v>
      </c>
      <c r="BK159" s="163">
        <f t="shared" si="9"/>
        <v>0</v>
      </c>
      <c r="BL159" s="17" t="s">
        <v>479</v>
      </c>
      <c r="BM159" s="162" t="s">
        <v>599</v>
      </c>
    </row>
    <row r="160" spans="1:65" s="2" customFormat="1" ht="14.45" customHeight="1">
      <c r="A160" s="32"/>
      <c r="B160" s="149"/>
      <c r="C160" s="181" t="s">
        <v>319</v>
      </c>
      <c r="D160" s="181" t="s">
        <v>273</v>
      </c>
      <c r="E160" s="182" t="s">
        <v>600</v>
      </c>
      <c r="F160" s="183" t="s">
        <v>601</v>
      </c>
      <c r="G160" s="184" t="s">
        <v>602</v>
      </c>
      <c r="H160" s="185">
        <v>37.68</v>
      </c>
      <c r="I160" s="186"/>
      <c r="J160" s="187">
        <f t="shared" si="0"/>
        <v>0</v>
      </c>
      <c r="K160" s="188"/>
      <c r="L160" s="189"/>
      <c r="M160" s="190" t="s">
        <v>1</v>
      </c>
      <c r="N160" s="191" t="s">
        <v>39</v>
      </c>
      <c r="O160" s="58"/>
      <c r="P160" s="160">
        <f t="shared" si="1"/>
        <v>0</v>
      </c>
      <c r="Q160" s="160">
        <v>1E-3</v>
      </c>
      <c r="R160" s="160">
        <f t="shared" si="2"/>
        <v>3.7679999999999998E-2</v>
      </c>
      <c r="S160" s="160">
        <v>0</v>
      </c>
      <c r="T160" s="161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547</v>
      </c>
      <c r="AT160" s="162" t="s">
        <v>273</v>
      </c>
      <c r="AU160" s="162" t="s">
        <v>84</v>
      </c>
      <c r="AY160" s="17" t="s">
        <v>202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7" t="s">
        <v>84</v>
      </c>
      <c r="BK160" s="163">
        <f t="shared" si="9"/>
        <v>0</v>
      </c>
      <c r="BL160" s="17" t="s">
        <v>547</v>
      </c>
      <c r="BM160" s="162" t="s">
        <v>603</v>
      </c>
    </row>
    <row r="161" spans="1:65" s="2" customFormat="1" ht="14.45" customHeight="1">
      <c r="A161" s="32"/>
      <c r="B161" s="149"/>
      <c r="C161" s="150" t="s">
        <v>328</v>
      </c>
      <c r="D161" s="150" t="s">
        <v>204</v>
      </c>
      <c r="E161" s="151" t="s">
        <v>604</v>
      </c>
      <c r="F161" s="152" t="s">
        <v>605</v>
      </c>
      <c r="G161" s="153" t="s">
        <v>300</v>
      </c>
      <c r="H161" s="154">
        <v>50</v>
      </c>
      <c r="I161" s="155"/>
      <c r="J161" s="156">
        <f t="shared" si="0"/>
        <v>0</v>
      </c>
      <c r="K161" s="157"/>
      <c r="L161" s="33"/>
      <c r="M161" s="158" t="s">
        <v>1</v>
      </c>
      <c r="N161" s="159" t="s">
        <v>39</v>
      </c>
      <c r="O161" s="58"/>
      <c r="P161" s="160">
        <f t="shared" si="1"/>
        <v>0</v>
      </c>
      <c r="Q161" s="160">
        <v>0</v>
      </c>
      <c r="R161" s="160">
        <f t="shared" si="2"/>
        <v>0</v>
      </c>
      <c r="S161" s="160">
        <v>0</v>
      </c>
      <c r="T161" s="161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479</v>
      </c>
      <c r="AT161" s="162" t="s">
        <v>204</v>
      </c>
      <c r="AU161" s="162" t="s">
        <v>84</v>
      </c>
      <c r="AY161" s="17" t="s">
        <v>202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7" t="s">
        <v>84</v>
      </c>
      <c r="BK161" s="163">
        <f t="shared" si="9"/>
        <v>0</v>
      </c>
      <c r="BL161" s="17" t="s">
        <v>479</v>
      </c>
      <c r="BM161" s="162" t="s">
        <v>606</v>
      </c>
    </row>
    <row r="162" spans="1:65" s="2" customFormat="1" ht="14.45" customHeight="1">
      <c r="A162" s="32"/>
      <c r="B162" s="149"/>
      <c r="C162" s="181" t="s">
        <v>332</v>
      </c>
      <c r="D162" s="181" t="s">
        <v>273</v>
      </c>
      <c r="E162" s="182" t="s">
        <v>607</v>
      </c>
      <c r="F162" s="183" t="s">
        <v>608</v>
      </c>
      <c r="G162" s="184" t="s">
        <v>300</v>
      </c>
      <c r="H162" s="185">
        <v>50</v>
      </c>
      <c r="I162" s="186"/>
      <c r="J162" s="187">
        <f t="shared" si="0"/>
        <v>0</v>
      </c>
      <c r="K162" s="188"/>
      <c r="L162" s="189"/>
      <c r="M162" s="190" t="s">
        <v>1</v>
      </c>
      <c r="N162" s="191" t="s">
        <v>39</v>
      </c>
      <c r="O162" s="58"/>
      <c r="P162" s="160">
        <f t="shared" si="1"/>
        <v>0</v>
      </c>
      <c r="Q162" s="160">
        <v>1.1E-4</v>
      </c>
      <c r="R162" s="160">
        <f t="shared" si="2"/>
        <v>5.5000000000000005E-3</v>
      </c>
      <c r="S162" s="160">
        <v>0</v>
      </c>
      <c r="T162" s="161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547</v>
      </c>
      <c r="AT162" s="162" t="s">
        <v>273</v>
      </c>
      <c r="AU162" s="162" t="s">
        <v>84</v>
      </c>
      <c r="AY162" s="17" t="s">
        <v>202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7" t="s">
        <v>84</v>
      </c>
      <c r="BK162" s="163">
        <f t="shared" si="9"/>
        <v>0</v>
      </c>
      <c r="BL162" s="17" t="s">
        <v>547</v>
      </c>
      <c r="BM162" s="162" t="s">
        <v>609</v>
      </c>
    </row>
    <row r="163" spans="1:65" s="2" customFormat="1" ht="14.45" customHeight="1">
      <c r="A163" s="32"/>
      <c r="B163" s="149"/>
      <c r="C163" s="150" t="s">
        <v>338</v>
      </c>
      <c r="D163" s="150" t="s">
        <v>204</v>
      </c>
      <c r="E163" s="151" t="s">
        <v>610</v>
      </c>
      <c r="F163" s="152" t="s">
        <v>611</v>
      </c>
      <c r="G163" s="153" t="s">
        <v>300</v>
      </c>
      <c r="H163" s="154">
        <v>50</v>
      </c>
      <c r="I163" s="155"/>
      <c r="J163" s="156">
        <f t="shared" si="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1"/>
        <v>0</v>
      </c>
      <c r="Q163" s="160">
        <v>0</v>
      </c>
      <c r="R163" s="160">
        <f t="shared" si="2"/>
        <v>0</v>
      </c>
      <c r="S163" s="160">
        <v>0</v>
      </c>
      <c r="T163" s="161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479</v>
      </c>
      <c r="AT163" s="162" t="s">
        <v>204</v>
      </c>
      <c r="AU163" s="162" t="s">
        <v>84</v>
      </c>
      <c r="AY163" s="17" t="s">
        <v>202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7" t="s">
        <v>84</v>
      </c>
      <c r="BK163" s="163">
        <f t="shared" si="9"/>
        <v>0</v>
      </c>
      <c r="BL163" s="17" t="s">
        <v>479</v>
      </c>
      <c r="BM163" s="162" t="s">
        <v>612</v>
      </c>
    </row>
    <row r="164" spans="1:65" s="2" customFormat="1" ht="14.45" customHeight="1">
      <c r="A164" s="32"/>
      <c r="B164" s="149"/>
      <c r="C164" s="181" t="s">
        <v>324</v>
      </c>
      <c r="D164" s="181" t="s">
        <v>273</v>
      </c>
      <c r="E164" s="182" t="s">
        <v>613</v>
      </c>
      <c r="F164" s="183" t="s">
        <v>614</v>
      </c>
      <c r="G164" s="184" t="s">
        <v>300</v>
      </c>
      <c r="H164" s="185">
        <v>50</v>
      </c>
      <c r="I164" s="186"/>
      <c r="J164" s="187">
        <f t="shared" si="0"/>
        <v>0</v>
      </c>
      <c r="K164" s="188"/>
      <c r="L164" s="189"/>
      <c r="M164" s="190" t="s">
        <v>1</v>
      </c>
      <c r="N164" s="191" t="s">
        <v>39</v>
      </c>
      <c r="O164" s="58"/>
      <c r="P164" s="160">
        <f t="shared" si="1"/>
        <v>0</v>
      </c>
      <c r="Q164" s="160">
        <v>4.8000000000000001E-4</v>
      </c>
      <c r="R164" s="160">
        <f t="shared" si="2"/>
        <v>2.4E-2</v>
      </c>
      <c r="S164" s="160">
        <v>0</v>
      </c>
      <c r="T164" s="161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547</v>
      </c>
      <c r="AT164" s="162" t="s">
        <v>273</v>
      </c>
      <c r="AU164" s="162" t="s">
        <v>84</v>
      </c>
      <c r="AY164" s="17" t="s">
        <v>202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7" t="s">
        <v>84</v>
      </c>
      <c r="BK164" s="163">
        <f t="shared" si="9"/>
        <v>0</v>
      </c>
      <c r="BL164" s="17" t="s">
        <v>547</v>
      </c>
      <c r="BM164" s="162" t="s">
        <v>615</v>
      </c>
    </row>
    <row r="165" spans="1:65" s="2" customFormat="1" ht="14.45" customHeight="1">
      <c r="A165" s="32"/>
      <c r="B165" s="149"/>
      <c r="C165" s="150" t="s">
        <v>424</v>
      </c>
      <c r="D165" s="150" t="s">
        <v>204</v>
      </c>
      <c r="E165" s="151" t="s">
        <v>616</v>
      </c>
      <c r="F165" s="152" t="s">
        <v>617</v>
      </c>
      <c r="G165" s="153" t="s">
        <v>618</v>
      </c>
      <c r="H165" s="154">
        <v>8</v>
      </c>
      <c r="I165" s="155"/>
      <c r="J165" s="156">
        <f t="shared" si="0"/>
        <v>0</v>
      </c>
      <c r="K165" s="157"/>
      <c r="L165" s="33"/>
      <c r="M165" s="158" t="s">
        <v>1</v>
      </c>
      <c r="N165" s="159" t="s">
        <v>39</v>
      </c>
      <c r="O165" s="58"/>
      <c r="P165" s="160">
        <f t="shared" si="1"/>
        <v>0</v>
      </c>
      <c r="Q165" s="160">
        <v>0</v>
      </c>
      <c r="R165" s="160">
        <f t="shared" si="2"/>
        <v>0</v>
      </c>
      <c r="S165" s="160">
        <v>0</v>
      </c>
      <c r="T165" s="161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479</v>
      </c>
      <c r="AT165" s="162" t="s">
        <v>204</v>
      </c>
      <c r="AU165" s="162" t="s">
        <v>84</v>
      </c>
      <c r="AY165" s="17" t="s">
        <v>202</v>
      </c>
      <c r="BE165" s="163">
        <f t="shared" si="4"/>
        <v>0</v>
      </c>
      <c r="BF165" s="163">
        <f t="shared" si="5"/>
        <v>0</v>
      </c>
      <c r="BG165" s="163">
        <f t="shared" si="6"/>
        <v>0</v>
      </c>
      <c r="BH165" s="163">
        <f t="shared" si="7"/>
        <v>0</v>
      </c>
      <c r="BI165" s="163">
        <f t="shared" si="8"/>
        <v>0</v>
      </c>
      <c r="BJ165" s="17" t="s">
        <v>84</v>
      </c>
      <c r="BK165" s="163">
        <f t="shared" si="9"/>
        <v>0</v>
      </c>
      <c r="BL165" s="17" t="s">
        <v>479</v>
      </c>
      <c r="BM165" s="162" t="s">
        <v>619</v>
      </c>
    </row>
    <row r="166" spans="1:65" s="13" customFormat="1" ht="22.5">
      <c r="B166" s="164"/>
      <c r="D166" s="165" t="s">
        <v>210</v>
      </c>
      <c r="E166" s="166" t="s">
        <v>1</v>
      </c>
      <c r="F166" s="167" t="s">
        <v>620</v>
      </c>
      <c r="H166" s="168">
        <v>8</v>
      </c>
      <c r="I166" s="169"/>
      <c r="L166" s="164"/>
      <c r="M166" s="170"/>
      <c r="N166" s="171"/>
      <c r="O166" s="171"/>
      <c r="P166" s="171"/>
      <c r="Q166" s="171"/>
      <c r="R166" s="171"/>
      <c r="S166" s="171"/>
      <c r="T166" s="172"/>
      <c r="AT166" s="166" t="s">
        <v>210</v>
      </c>
      <c r="AU166" s="166" t="s">
        <v>84</v>
      </c>
      <c r="AV166" s="13" t="s">
        <v>84</v>
      </c>
      <c r="AW166" s="13" t="s">
        <v>30</v>
      </c>
      <c r="AX166" s="13" t="s">
        <v>80</v>
      </c>
      <c r="AY166" s="166" t="s">
        <v>202</v>
      </c>
    </row>
    <row r="167" spans="1:65" s="12" customFormat="1" ht="22.9" customHeight="1">
      <c r="B167" s="136"/>
      <c r="D167" s="137" t="s">
        <v>72</v>
      </c>
      <c r="E167" s="147" t="s">
        <v>621</v>
      </c>
      <c r="F167" s="147" t="s">
        <v>622</v>
      </c>
      <c r="I167" s="139"/>
      <c r="J167" s="148">
        <f>BK167</f>
        <v>0</v>
      </c>
      <c r="L167" s="136"/>
      <c r="M167" s="141"/>
      <c r="N167" s="142"/>
      <c r="O167" s="142"/>
      <c r="P167" s="143">
        <f>SUM(P168:P176)</f>
        <v>0</v>
      </c>
      <c r="Q167" s="142"/>
      <c r="R167" s="143">
        <f>SUM(R168:R176)</f>
        <v>1.82</v>
      </c>
      <c r="S167" s="142"/>
      <c r="T167" s="144">
        <f>SUM(T168:T176)</f>
        <v>0</v>
      </c>
      <c r="AR167" s="137" t="s">
        <v>216</v>
      </c>
      <c r="AT167" s="145" t="s">
        <v>72</v>
      </c>
      <c r="AU167" s="145" t="s">
        <v>80</v>
      </c>
      <c r="AY167" s="137" t="s">
        <v>202</v>
      </c>
      <c r="BK167" s="146">
        <f>SUM(BK168:BK176)</f>
        <v>0</v>
      </c>
    </row>
    <row r="168" spans="1:65" s="2" customFormat="1" ht="24.2" customHeight="1">
      <c r="A168" s="32"/>
      <c r="B168" s="149"/>
      <c r="C168" s="150" t="s">
        <v>466</v>
      </c>
      <c r="D168" s="150" t="s">
        <v>204</v>
      </c>
      <c r="E168" s="151" t="s">
        <v>623</v>
      </c>
      <c r="F168" s="152" t="s">
        <v>624</v>
      </c>
      <c r="G168" s="153" t="s">
        <v>625</v>
      </c>
      <c r="H168" s="154">
        <v>3.5000000000000003E-2</v>
      </c>
      <c r="I168" s="155"/>
      <c r="J168" s="156">
        <f>ROUND(I168*H168,2)</f>
        <v>0</v>
      </c>
      <c r="K168" s="157"/>
      <c r="L168" s="33"/>
      <c r="M168" s="158" t="s">
        <v>1</v>
      </c>
      <c r="N168" s="159" t="s">
        <v>39</v>
      </c>
      <c r="O168" s="58"/>
      <c r="P168" s="160">
        <f>O168*H168</f>
        <v>0</v>
      </c>
      <c r="Q168" s="160">
        <v>0</v>
      </c>
      <c r="R168" s="160">
        <f>Q168*H168</f>
        <v>0</v>
      </c>
      <c r="S168" s="160">
        <v>0</v>
      </c>
      <c r="T168" s="161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479</v>
      </c>
      <c r="AT168" s="162" t="s">
        <v>204</v>
      </c>
      <c r="AU168" s="162" t="s">
        <v>84</v>
      </c>
      <c r="AY168" s="17" t="s">
        <v>202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7" t="s">
        <v>84</v>
      </c>
      <c r="BK168" s="163">
        <f>ROUND(I168*H168,2)</f>
        <v>0</v>
      </c>
      <c r="BL168" s="17" t="s">
        <v>479</v>
      </c>
      <c r="BM168" s="162" t="s">
        <v>626</v>
      </c>
    </row>
    <row r="169" spans="1:65" s="2" customFormat="1" ht="24.2" customHeight="1">
      <c r="A169" s="32"/>
      <c r="B169" s="149"/>
      <c r="C169" s="150" t="s">
        <v>428</v>
      </c>
      <c r="D169" s="150" t="s">
        <v>204</v>
      </c>
      <c r="E169" s="151" t="s">
        <v>627</v>
      </c>
      <c r="F169" s="152" t="s">
        <v>628</v>
      </c>
      <c r="G169" s="153" t="s">
        <v>219</v>
      </c>
      <c r="H169" s="154">
        <v>10</v>
      </c>
      <c r="I169" s="155"/>
      <c r="J169" s="156">
        <f>ROUND(I169*H169,2)</f>
        <v>0</v>
      </c>
      <c r="K169" s="157"/>
      <c r="L169" s="33"/>
      <c r="M169" s="158" t="s">
        <v>1</v>
      </c>
      <c r="N169" s="159" t="s">
        <v>39</v>
      </c>
      <c r="O169" s="58"/>
      <c r="P169" s="160">
        <f>O169*H169</f>
        <v>0</v>
      </c>
      <c r="Q169" s="160">
        <v>0</v>
      </c>
      <c r="R169" s="160">
        <f>Q169*H169</f>
        <v>0</v>
      </c>
      <c r="S169" s="160">
        <v>0</v>
      </c>
      <c r="T169" s="161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479</v>
      </c>
      <c r="AT169" s="162" t="s">
        <v>204</v>
      </c>
      <c r="AU169" s="162" t="s">
        <v>84</v>
      </c>
      <c r="AY169" s="17" t="s">
        <v>202</v>
      </c>
      <c r="BE169" s="163">
        <f>IF(N169="základná",J169,0)</f>
        <v>0</v>
      </c>
      <c r="BF169" s="163">
        <f>IF(N169="znížená",J169,0)</f>
        <v>0</v>
      </c>
      <c r="BG169" s="163">
        <f>IF(N169="zákl. prenesená",J169,0)</f>
        <v>0</v>
      </c>
      <c r="BH169" s="163">
        <f>IF(N169="zníž. prenesená",J169,0)</f>
        <v>0</v>
      </c>
      <c r="BI169" s="163">
        <f>IF(N169="nulová",J169,0)</f>
        <v>0</v>
      </c>
      <c r="BJ169" s="17" t="s">
        <v>84</v>
      </c>
      <c r="BK169" s="163">
        <f>ROUND(I169*H169,2)</f>
        <v>0</v>
      </c>
      <c r="BL169" s="17" t="s">
        <v>479</v>
      </c>
      <c r="BM169" s="162" t="s">
        <v>629</v>
      </c>
    </row>
    <row r="170" spans="1:65" s="2" customFormat="1" ht="24.2" customHeight="1">
      <c r="A170" s="32"/>
      <c r="B170" s="149"/>
      <c r="C170" s="150" t="s">
        <v>473</v>
      </c>
      <c r="D170" s="150" t="s">
        <v>204</v>
      </c>
      <c r="E170" s="151" t="s">
        <v>630</v>
      </c>
      <c r="F170" s="152" t="s">
        <v>631</v>
      </c>
      <c r="G170" s="153" t="s">
        <v>300</v>
      </c>
      <c r="H170" s="154">
        <v>35</v>
      </c>
      <c r="I170" s="155"/>
      <c r="J170" s="156">
        <f>ROUND(I170*H170,2)</f>
        <v>0</v>
      </c>
      <c r="K170" s="157"/>
      <c r="L170" s="33"/>
      <c r="M170" s="158" t="s">
        <v>1</v>
      </c>
      <c r="N170" s="159" t="s">
        <v>39</v>
      </c>
      <c r="O170" s="58"/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1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479</v>
      </c>
      <c r="AT170" s="162" t="s">
        <v>204</v>
      </c>
      <c r="AU170" s="162" t="s">
        <v>84</v>
      </c>
      <c r="AY170" s="17" t="s">
        <v>202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84</v>
      </c>
      <c r="BK170" s="163">
        <f>ROUND(I170*H170,2)</f>
        <v>0</v>
      </c>
      <c r="BL170" s="17" t="s">
        <v>479</v>
      </c>
      <c r="BM170" s="162" t="s">
        <v>632</v>
      </c>
    </row>
    <row r="171" spans="1:65" s="2" customFormat="1" ht="24.2" customHeight="1">
      <c r="A171" s="32"/>
      <c r="B171" s="149"/>
      <c r="C171" s="150" t="s">
        <v>431</v>
      </c>
      <c r="D171" s="150" t="s">
        <v>204</v>
      </c>
      <c r="E171" s="151" t="s">
        <v>633</v>
      </c>
      <c r="F171" s="152" t="s">
        <v>634</v>
      </c>
      <c r="G171" s="153" t="s">
        <v>300</v>
      </c>
      <c r="H171" s="154">
        <v>35</v>
      </c>
      <c r="I171" s="155"/>
      <c r="J171" s="156">
        <f>ROUND(I171*H171,2)</f>
        <v>0</v>
      </c>
      <c r="K171" s="157"/>
      <c r="L171" s="33"/>
      <c r="M171" s="158" t="s">
        <v>1</v>
      </c>
      <c r="N171" s="159" t="s">
        <v>39</v>
      </c>
      <c r="O171" s="58"/>
      <c r="P171" s="160">
        <f>O171*H171</f>
        <v>0</v>
      </c>
      <c r="Q171" s="160">
        <v>0</v>
      </c>
      <c r="R171" s="160">
        <f>Q171*H171</f>
        <v>0</v>
      </c>
      <c r="S171" s="160">
        <v>0</v>
      </c>
      <c r="T171" s="161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479</v>
      </c>
      <c r="AT171" s="162" t="s">
        <v>204</v>
      </c>
      <c r="AU171" s="162" t="s">
        <v>84</v>
      </c>
      <c r="AY171" s="17" t="s">
        <v>202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7" t="s">
        <v>84</v>
      </c>
      <c r="BK171" s="163">
        <f>ROUND(I171*H171,2)</f>
        <v>0</v>
      </c>
      <c r="BL171" s="17" t="s">
        <v>479</v>
      </c>
      <c r="BM171" s="162" t="s">
        <v>635</v>
      </c>
    </row>
    <row r="172" spans="1:65" s="2" customFormat="1" ht="14.45" customHeight="1">
      <c r="A172" s="32"/>
      <c r="B172" s="149"/>
      <c r="C172" s="181" t="s">
        <v>480</v>
      </c>
      <c r="D172" s="181" t="s">
        <v>273</v>
      </c>
      <c r="E172" s="182" t="s">
        <v>636</v>
      </c>
      <c r="F172" s="183" t="s">
        <v>637</v>
      </c>
      <c r="G172" s="184" t="s">
        <v>255</v>
      </c>
      <c r="H172" s="185">
        <v>1.82</v>
      </c>
      <c r="I172" s="186"/>
      <c r="J172" s="187">
        <f>ROUND(I172*H172,2)</f>
        <v>0</v>
      </c>
      <c r="K172" s="188"/>
      <c r="L172" s="189"/>
      <c r="M172" s="190" t="s">
        <v>1</v>
      </c>
      <c r="N172" s="191" t="s">
        <v>39</v>
      </c>
      <c r="O172" s="58"/>
      <c r="P172" s="160">
        <f>O172*H172</f>
        <v>0</v>
      </c>
      <c r="Q172" s="160">
        <v>1</v>
      </c>
      <c r="R172" s="160">
        <f>Q172*H172</f>
        <v>1.82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547</v>
      </c>
      <c r="AT172" s="162" t="s">
        <v>273</v>
      </c>
      <c r="AU172" s="162" t="s">
        <v>84</v>
      </c>
      <c r="AY172" s="17" t="s">
        <v>202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84</v>
      </c>
      <c r="BK172" s="163">
        <f>ROUND(I172*H172,2)</f>
        <v>0</v>
      </c>
      <c r="BL172" s="17" t="s">
        <v>547</v>
      </c>
      <c r="BM172" s="162" t="s">
        <v>638</v>
      </c>
    </row>
    <row r="173" spans="1:65" s="13" customFormat="1" ht="11.25">
      <c r="B173" s="164"/>
      <c r="D173" s="165" t="s">
        <v>210</v>
      </c>
      <c r="E173" s="166" t="s">
        <v>1</v>
      </c>
      <c r="F173" s="167" t="s">
        <v>639</v>
      </c>
      <c r="H173" s="168">
        <v>1.82</v>
      </c>
      <c r="I173" s="169"/>
      <c r="L173" s="164"/>
      <c r="M173" s="170"/>
      <c r="N173" s="171"/>
      <c r="O173" s="171"/>
      <c r="P173" s="171"/>
      <c r="Q173" s="171"/>
      <c r="R173" s="171"/>
      <c r="S173" s="171"/>
      <c r="T173" s="172"/>
      <c r="AT173" s="166" t="s">
        <v>210</v>
      </c>
      <c r="AU173" s="166" t="s">
        <v>84</v>
      </c>
      <c r="AV173" s="13" t="s">
        <v>84</v>
      </c>
      <c r="AW173" s="13" t="s">
        <v>30</v>
      </c>
      <c r="AX173" s="13" t="s">
        <v>80</v>
      </c>
      <c r="AY173" s="166" t="s">
        <v>202</v>
      </c>
    </row>
    <row r="174" spans="1:65" s="2" customFormat="1" ht="24.2" customHeight="1">
      <c r="A174" s="32"/>
      <c r="B174" s="149"/>
      <c r="C174" s="150" t="s">
        <v>434</v>
      </c>
      <c r="D174" s="150" t="s">
        <v>204</v>
      </c>
      <c r="E174" s="151" t="s">
        <v>640</v>
      </c>
      <c r="F174" s="152" t="s">
        <v>641</v>
      </c>
      <c r="G174" s="153" t="s">
        <v>300</v>
      </c>
      <c r="H174" s="154">
        <v>35</v>
      </c>
      <c r="I174" s="155"/>
      <c r="J174" s="156">
        <f>ROUND(I174*H174,2)</f>
        <v>0</v>
      </c>
      <c r="K174" s="157"/>
      <c r="L174" s="33"/>
      <c r="M174" s="158" t="s">
        <v>1</v>
      </c>
      <c r="N174" s="159" t="s">
        <v>39</v>
      </c>
      <c r="O174" s="58"/>
      <c r="P174" s="160">
        <f>O174*H174</f>
        <v>0</v>
      </c>
      <c r="Q174" s="160">
        <v>0</v>
      </c>
      <c r="R174" s="160">
        <f>Q174*H174</f>
        <v>0</v>
      </c>
      <c r="S174" s="160">
        <v>0</v>
      </c>
      <c r="T174" s="161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479</v>
      </c>
      <c r="AT174" s="162" t="s">
        <v>204</v>
      </c>
      <c r="AU174" s="162" t="s">
        <v>84</v>
      </c>
      <c r="AY174" s="17" t="s">
        <v>202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7" t="s">
        <v>84</v>
      </c>
      <c r="BK174" s="163">
        <f>ROUND(I174*H174,2)</f>
        <v>0</v>
      </c>
      <c r="BL174" s="17" t="s">
        <v>479</v>
      </c>
      <c r="BM174" s="162" t="s">
        <v>642</v>
      </c>
    </row>
    <row r="175" spans="1:65" s="2" customFormat="1" ht="14.45" customHeight="1">
      <c r="A175" s="32"/>
      <c r="B175" s="149"/>
      <c r="C175" s="181" t="s">
        <v>487</v>
      </c>
      <c r="D175" s="181" t="s">
        <v>273</v>
      </c>
      <c r="E175" s="182" t="s">
        <v>643</v>
      </c>
      <c r="F175" s="183" t="s">
        <v>644</v>
      </c>
      <c r="G175" s="184" t="s">
        <v>273</v>
      </c>
      <c r="H175" s="185">
        <v>35</v>
      </c>
      <c r="I175" s="186"/>
      <c r="J175" s="187">
        <f>ROUND(I175*H175,2)</f>
        <v>0</v>
      </c>
      <c r="K175" s="188"/>
      <c r="L175" s="189"/>
      <c r="M175" s="190" t="s">
        <v>1</v>
      </c>
      <c r="N175" s="191" t="s">
        <v>39</v>
      </c>
      <c r="O175" s="58"/>
      <c r="P175" s="160">
        <f>O175*H175</f>
        <v>0</v>
      </c>
      <c r="Q175" s="160">
        <v>0</v>
      </c>
      <c r="R175" s="160">
        <f>Q175*H175</f>
        <v>0</v>
      </c>
      <c r="S175" s="160">
        <v>0</v>
      </c>
      <c r="T175" s="161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547</v>
      </c>
      <c r="AT175" s="162" t="s">
        <v>273</v>
      </c>
      <c r="AU175" s="162" t="s">
        <v>84</v>
      </c>
      <c r="AY175" s="17" t="s">
        <v>202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7" t="s">
        <v>84</v>
      </c>
      <c r="BK175" s="163">
        <f>ROUND(I175*H175,2)</f>
        <v>0</v>
      </c>
      <c r="BL175" s="17" t="s">
        <v>547</v>
      </c>
      <c r="BM175" s="162" t="s">
        <v>645</v>
      </c>
    </row>
    <row r="176" spans="1:65" s="2" customFormat="1" ht="24.2" customHeight="1">
      <c r="A176" s="32"/>
      <c r="B176" s="149"/>
      <c r="C176" s="150" t="s">
        <v>437</v>
      </c>
      <c r="D176" s="150" t="s">
        <v>204</v>
      </c>
      <c r="E176" s="151" t="s">
        <v>646</v>
      </c>
      <c r="F176" s="152" t="s">
        <v>647</v>
      </c>
      <c r="G176" s="153" t="s">
        <v>207</v>
      </c>
      <c r="H176" s="154">
        <v>12.5</v>
      </c>
      <c r="I176" s="155"/>
      <c r="J176" s="156">
        <f>ROUND(I176*H176,2)</f>
        <v>0</v>
      </c>
      <c r="K176" s="157"/>
      <c r="L176" s="33"/>
      <c r="M176" s="192" t="s">
        <v>1</v>
      </c>
      <c r="N176" s="193" t="s">
        <v>39</v>
      </c>
      <c r="O176" s="194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479</v>
      </c>
      <c r="AT176" s="162" t="s">
        <v>204</v>
      </c>
      <c r="AU176" s="162" t="s">
        <v>84</v>
      </c>
      <c r="AY176" s="17" t="s">
        <v>202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7" t="s">
        <v>84</v>
      </c>
      <c r="BK176" s="163">
        <f>ROUND(I176*H176,2)</f>
        <v>0</v>
      </c>
      <c r="BL176" s="17" t="s">
        <v>479</v>
      </c>
      <c r="BM176" s="162" t="s">
        <v>648</v>
      </c>
    </row>
    <row r="177" spans="1:31" s="2" customFormat="1" ht="6.95" customHeight="1">
      <c r="A177" s="32"/>
      <c r="B177" s="47"/>
      <c r="C177" s="48"/>
      <c r="D177" s="48"/>
      <c r="E177" s="48"/>
      <c r="F177" s="48"/>
      <c r="G177" s="48"/>
      <c r="H177" s="48"/>
      <c r="I177" s="48"/>
      <c r="J177" s="48"/>
      <c r="K177" s="48"/>
      <c r="L177" s="33"/>
      <c r="M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</row>
  </sheetData>
  <autoFilter ref="C127:K176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topLeftCell="A169" workbookViewId="0">
      <selection activeCell="X179" sqref="X17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106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403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649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">
        <v>650</v>
      </c>
      <c r="F23" s="32"/>
      <c r="G23" s="32"/>
      <c r="H23" s="32"/>
      <c r="I23" s="27" t="s">
        <v>25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">
        <v>650</v>
      </c>
      <c r="F26" s="32"/>
      <c r="G26" s="32"/>
      <c r="H26" s="32"/>
      <c r="I26" s="27" t="s">
        <v>25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ROUND(J130,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ROUND((SUM(BE130:BE213)),  2)</f>
        <v>0</v>
      </c>
      <c r="G35" s="32"/>
      <c r="H35" s="32"/>
      <c r="I35" s="105">
        <v>0.2</v>
      </c>
      <c r="J35" s="104">
        <f>ROUND(((SUM(BE130:BE213))*I35),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ROUND((SUM(BF130:BF213)),  2)</f>
        <v>0</v>
      </c>
      <c r="G36" s="32"/>
      <c r="H36" s="32"/>
      <c r="I36" s="105">
        <v>0.2</v>
      </c>
      <c r="J36" s="104">
        <f>ROUND(((SUM(BF130:BF213))*I36),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ROUND((SUM(BG130:BG213)),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ROUND((SUM(BH130:BH213)),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ROUND((SUM(BI130:BI213)),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403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SO-02.3 - Automatický zavlažovací systém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Richard Crkoň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Richard Crkoň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J130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182</v>
      </c>
      <c r="E99" s="119"/>
      <c r="F99" s="119"/>
      <c r="G99" s="119"/>
      <c r="H99" s="119"/>
      <c r="I99" s="119"/>
      <c r="J99" s="120">
        <f>J131</f>
        <v>0</v>
      </c>
      <c r="L99" s="117"/>
    </row>
    <row r="100" spans="1:47" s="10" customFormat="1" ht="19.899999999999999" customHeight="1">
      <c r="B100" s="121"/>
      <c r="D100" s="122" t="s">
        <v>346</v>
      </c>
      <c r="E100" s="123"/>
      <c r="F100" s="123"/>
      <c r="G100" s="123"/>
      <c r="H100" s="123"/>
      <c r="I100" s="123"/>
      <c r="J100" s="124">
        <f>J132</f>
        <v>0</v>
      </c>
      <c r="L100" s="121"/>
    </row>
    <row r="101" spans="1:47" s="10" customFormat="1" ht="19.899999999999999" customHeight="1">
      <c r="B101" s="121"/>
      <c r="D101" s="122" t="s">
        <v>405</v>
      </c>
      <c r="E101" s="123"/>
      <c r="F101" s="123"/>
      <c r="G101" s="123"/>
      <c r="H101" s="123"/>
      <c r="I101" s="123"/>
      <c r="J101" s="124">
        <f>J144</f>
        <v>0</v>
      </c>
      <c r="L101" s="121"/>
    </row>
    <row r="102" spans="1:47" s="10" customFormat="1" ht="19.899999999999999" customHeight="1">
      <c r="B102" s="121"/>
      <c r="D102" s="122" t="s">
        <v>187</v>
      </c>
      <c r="E102" s="123"/>
      <c r="F102" s="123"/>
      <c r="G102" s="123"/>
      <c r="H102" s="123"/>
      <c r="I102" s="123"/>
      <c r="J102" s="124">
        <f>J181</f>
        <v>0</v>
      </c>
      <c r="L102" s="121"/>
    </row>
    <row r="103" spans="1:47" s="9" customFormat="1" ht="24.95" customHeight="1">
      <c r="B103" s="117"/>
      <c r="D103" s="118" t="s">
        <v>651</v>
      </c>
      <c r="E103" s="119"/>
      <c r="F103" s="119"/>
      <c r="G103" s="119"/>
      <c r="H103" s="119"/>
      <c r="I103" s="119"/>
      <c r="J103" s="120">
        <f>J183</f>
        <v>0</v>
      </c>
      <c r="L103" s="117"/>
    </row>
    <row r="104" spans="1:47" s="10" customFormat="1" ht="19.899999999999999" customHeight="1">
      <c r="B104" s="121"/>
      <c r="D104" s="122" t="s">
        <v>652</v>
      </c>
      <c r="E104" s="123"/>
      <c r="F104" s="123"/>
      <c r="G104" s="123"/>
      <c r="H104" s="123"/>
      <c r="I104" s="123"/>
      <c r="J104" s="124">
        <f>J184</f>
        <v>0</v>
      </c>
      <c r="L104" s="121"/>
    </row>
    <row r="105" spans="1:47" s="10" customFormat="1" ht="19.899999999999999" customHeight="1">
      <c r="B105" s="121"/>
      <c r="D105" s="122" t="s">
        <v>653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1:47" s="10" customFormat="1" ht="19.899999999999999" customHeight="1">
      <c r="B106" s="121"/>
      <c r="D106" s="122" t="s">
        <v>516</v>
      </c>
      <c r="E106" s="123"/>
      <c r="F106" s="123"/>
      <c r="G106" s="123"/>
      <c r="H106" s="123"/>
      <c r="I106" s="123"/>
      <c r="J106" s="124">
        <f>J200</f>
        <v>0</v>
      </c>
      <c r="L106" s="121"/>
    </row>
    <row r="107" spans="1:47" s="10" customFormat="1" ht="19.899999999999999" customHeight="1">
      <c r="B107" s="121"/>
      <c r="D107" s="122" t="s">
        <v>654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1:47" s="10" customFormat="1" ht="19.899999999999999" customHeight="1">
      <c r="B108" s="121"/>
      <c r="D108" s="122" t="s">
        <v>655</v>
      </c>
      <c r="E108" s="123"/>
      <c r="F108" s="123"/>
      <c r="G108" s="123"/>
      <c r="H108" s="123"/>
      <c r="I108" s="123"/>
      <c r="J108" s="124">
        <f>J206</f>
        <v>0</v>
      </c>
      <c r="L108" s="121"/>
    </row>
    <row r="109" spans="1:47" s="2" customFormat="1" ht="21.7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6.95" customHeight="1">
      <c r="A110" s="32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4" spans="1:31" s="2" customFormat="1" ht="6.95" customHeight="1">
      <c r="A114" s="32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24.95" customHeight="1">
      <c r="A115" s="32"/>
      <c r="B115" s="33"/>
      <c r="C115" s="21" t="s">
        <v>188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2" customHeight="1">
      <c r="A117" s="32"/>
      <c r="B117" s="33"/>
      <c r="C117" s="27" t="s">
        <v>15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6.5" customHeight="1">
      <c r="A118" s="32"/>
      <c r="B118" s="33"/>
      <c r="C118" s="32"/>
      <c r="D118" s="32"/>
      <c r="E118" s="259" t="str">
        <f>E7</f>
        <v>Vodozádržné opatrenia v meste Nemšová - ZŠ Janka Palu 2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1" customFormat="1" ht="12" customHeight="1">
      <c r="B119" s="20"/>
      <c r="C119" s="27" t="s">
        <v>174</v>
      </c>
      <c r="L119" s="20"/>
    </row>
    <row r="120" spans="1:31" s="2" customFormat="1" ht="23.25" customHeight="1">
      <c r="A120" s="32"/>
      <c r="B120" s="33"/>
      <c r="C120" s="32"/>
      <c r="D120" s="32"/>
      <c r="E120" s="259" t="s">
        <v>403</v>
      </c>
      <c r="F120" s="261"/>
      <c r="G120" s="261"/>
      <c r="H120" s="261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>
      <c r="A121" s="32"/>
      <c r="B121" s="33"/>
      <c r="C121" s="27" t="s">
        <v>342</v>
      </c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6.5" customHeight="1">
      <c r="A122" s="32"/>
      <c r="B122" s="33"/>
      <c r="C122" s="32"/>
      <c r="D122" s="32"/>
      <c r="E122" s="241" t="str">
        <f>E11</f>
        <v>SO-02.3 - Automatický zavlažovací systém</v>
      </c>
      <c r="F122" s="261"/>
      <c r="G122" s="261"/>
      <c r="H122" s="261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19</v>
      </c>
      <c r="D124" s="32"/>
      <c r="E124" s="32"/>
      <c r="F124" s="25" t="str">
        <f>F14</f>
        <v>Mesto Nemšová</v>
      </c>
      <c r="G124" s="32"/>
      <c r="H124" s="32"/>
      <c r="I124" s="27" t="s">
        <v>21</v>
      </c>
      <c r="J124" s="55" t="str">
        <f>IF(J14="","",J14)</f>
        <v>1. 8. 2020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" customHeight="1">
      <c r="A126" s="32"/>
      <c r="B126" s="33"/>
      <c r="C126" s="27" t="s">
        <v>23</v>
      </c>
      <c r="D126" s="32"/>
      <c r="E126" s="32"/>
      <c r="F126" s="25" t="str">
        <f>E17</f>
        <v>Mesto Nemšová</v>
      </c>
      <c r="G126" s="32"/>
      <c r="H126" s="32"/>
      <c r="I126" s="27" t="s">
        <v>28</v>
      </c>
      <c r="J126" s="30" t="str">
        <f>E23</f>
        <v>Bc. Richard Crkoň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7" t="s">
        <v>26</v>
      </c>
      <c r="D127" s="32"/>
      <c r="E127" s="32"/>
      <c r="F127" s="25" t="str">
        <f>IF(E20="","",E20)</f>
        <v>Vyplň údaj</v>
      </c>
      <c r="G127" s="32"/>
      <c r="H127" s="32"/>
      <c r="I127" s="27" t="s">
        <v>31</v>
      </c>
      <c r="J127" s="30" t="str">
        <f>E26</f>
        <v>Bc. Richard Crkoň</v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0.3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11" customFormat="1" ht="29.25" customHeight="1">
      <c r="A129" s="125"/>
      <c r="B129" s="126"/>
      <c r="C129" s="127" t="s">
        <v>189</v>
      </c>
      <c r="D129" s="128" t="s">
        <v>58</v>
      </c>
      <c r="E129" s="128" t="s">
        <v>54</v>
      </c>
      <c r="F129" s="128" t="s">
        <v>55</v>
      </c>
      <c r="G129" s="128" t="s">
        <v>190</v>
      </c>
      <c r="H129" s="128" t="s">
        <v>191</v>
      </c>
      <c r="I129" s="128" t="s">
        <v>192</v>
      </c>
      <c r="J129" s="129" t="s">
        <v>179</v>
      </c>
      <c r="K129" s="130" t="s">
        <v>193</v>
      </c>
      <c r="L129" s="131"/>
      <c r="M129" s="62" t="s">
        <v>1</v>
      </c>
      <c r="N129" s="63" t="s">
        <v>37</v>
      </c>
      <c r="O129" s="63" t="s">
        <v>194</v>
      </c>
      <c r="P129" s="63" t="s">
        <v>195</v>
      </c>
      <c r="Q129" s="63" t="s">
        <v>196</v>
      </c>
      <c r="R129" s="63" t="s">
        <v>197</v>
      </c>
      <c r="S129" s="63" t="s">
        <v>198</v>
      </c>
      <c r="T129" s="64" t="s">
        <v>199</v>
      </c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</row>
    <row r="130" spans="1:65" s="2" customFormat="1" ht="22.9" customHeight="1">
      <c r="A130" s="32"/>
      <c r="B130" s="33"/>
      <c r="C130" s="69" t="s">
        <v>180</v>
      </c>
      <c r="D130" s="32"/>
      <c r="E130" s="32"/>
      <c r="F130" s="32"/>
      <c r="G130" s="32"/>
      <c r="H130" s="32"/>
      <c r="I130" s="32"/>
      <c r="J130" s="132">
        <f>BK130</f>
        <v>0</v>
      </c>
      <c r="K130" s="32"/>
      <c r="L130" s="33"/>
      <c r="M130" s="65"/>
      <c r="N130" s="56"/>
      <c r="O130" s="66"/>
      <c r="P130" s="133">
        <f>P131+P183</f>
        <v>0</v>
      </c>
      <c r="Q130" s="66"/>
      <c r="R130" s="133">
        <f>R131+R183</f>
        <v>0</v>
      </c>
      <c r="S130" s="66"/>
      <c r="T130" s="134">
        <f>T131+T183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7" t="s">
        <v>72</v>
      </c>
      <c r="AU130" s="17" t="s">
        <v>181</v>
      </c>
      <c r="BK130" s="135">
        <f>BK131+BK183</f>
        <v>0</v>
      </c>
    </row>
    <row r="131" spans="1:65" s="12" customFormat="1" ht="25.9" customHeight="1">
      <c r="B131" s="136"/>
      <c r="D131" s="137" t="s">
        <v>72</v>
      </c>
      <c r="E131" s="138" t="s">
        <v>200</v>
      </c>
      <c r="F131" s="138" t="s">
        <v>201</v>
      </c>
      <c r="I131" s="139"/>
      <c r="J131" s="140">
        <f>BK131</f>
        <v>0</v>
      </c>
      <c r="L131" s="136"/>
      <c r="M131" s="141"/>
      <c r="N131" s="142"/>
      <c r="O131" s="142"/>
      <c r="P131" s="143">
        <f>P132+P144+P181</f>
        <v>0</v>
      </c>
      <c r="Q131" s="142"/>
      <c r="R131" s="143">
        <f>R132+R144+R181</f>
        <v>0</v>
      </c>
      <c r="S131" s="142"/>
      <c r="T131" s="144">
        <f>T132+T144+T181</f>
        <v>0</v>
      </c>
      <c r="AR131" s="137" t="s">
        <v>80</v>
      </c>
      <c r="AT131" s="145" t="s">
        <v>72</v>
      </c>
      <c r="AU131" s="145" t="s">
        <v>73</v>
      </c>
      <c r="AY131" s="137" t="s">
        <v>202</v>
      </c>
      <c r="BK131" s="146">
        <f>BK132+BK144+BK181</f>
        <v>0</v>
      </c>
    </row>
    <row r="132" spans="1:65" s="12" customFormat="1" ht="22.9" customHeight="1">
      <c r="B132" s="136"/>
      <c r="D132" s="137" t="s">
        <v>72</v>
      </c>
      <c r="E132" s="147" t="s">
        <v>80</v>
      </c>
      <c r="F132" s="147" t="s">
        <v>349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SUM(P133:P143)</f>
        <v>0</v>
      </c>
      <c r="Q132" s="142"/>
      <c r="R132" s="143">
        <f>SUM(R133:R143)</f>
        <v>0</v>
      </c>
      <c r="S132" s="142"/>
      <c r="T132" s="144">
        <f>SUM(T133:T143)</f>
        <v>0</v>
      </c>
      <c r="AR132" s="137" t="s">
        <v>80</v>
      </c>
      <c r="AT132" s="145" t="s">
        <v>72</v>
      </c>
      <c r="AU132" s="145" t="s">
        <v>80</v>
      </c>
      <c r="AY132" s="137" t="s">
        <v>202</v>
      </c>
      <c r="BK132" s="146">
        <f>SUM(BK133:BK143)</f>
        <v>0</v>
      </c>
    </row>
    <row r="133" spans="1:65" s="2" customFormat="1" ht="14.45" customHeight="1">
      <c r="A133" s="32"/>
      <c r="B133" s="149"/>
      <c r="C133" s="150" t="s">
        <v>80</v>
      </c>
      <c r="D133" s="150" t="s">
        <v>204</v>
      </c>
      <c r="E133" s="151" t="s">
        <v>656</v>
      </c>
      <c r="F133" s="152" t="s">
        <v>657</v>
      </c>
      <c r="G133" s="153" t="s">
        <v>300</v>
      </c>
      <c r="H133" s="154">
        <v>150</v>
      </c>
      <c r="I133" s="155"/>
      <c r="J133" s="156">
        <f t="shared" ref="J133:J143" si="0">ROUND(I133*H133,2)</f>
        <v>0</v>
      </c>
      <c r="K133" s="157"/>
      <c r="L133" s="33"/>
      <c r="M133" s="158" t="s">
        <v>1</v>
      </c>
      <c r="N133" s="159" t="s">
        <v>39</v>
      </c>
      <c r="O133" s="58"/>
      <c r="P133" s="160">
        <f t="shared" ref="P133:P143" si="1">O133*H133</f>
        <v>0</v>
      </c>
      <c r="Q133" s="160">
        <v>0</v>
      </c>
      <c r="R133" s="160">
        <f t="shared" ref="R133:R143" si="2">Q133*H133</f>
        <v>0</v>
      </c>
      <c r="S133" s="160">
        <v>0</v>
      </c>
      <c r="T133" s="161">
        <f t="shared" ref="T133:T143" si="3"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208</v>
      </c>
      <c r="AT133" s="162" t="s">
        <v>204</v>
      </c>
      <c r="AU133" s="162" t="s">
        <v>84</v>
      </c>
      <c r="AY133" s="17" t="s">
        <v>202</v>
      </c>
      <c r="BE133" s="163">
        <f t="shared" ref="BE133:BE143" si="4">IF(N133="základná",J133,0)</f>
        <v>0</v>
      </c>
      <c r="BF133" s="163">
        <f t="shared" ref="BF133:BF143" si="5">IF(N133="znížená",J133,0)</f>
        <v>0</v>
      </c>
      <c r="BG133" s="163">
        <f t="shared" ref="BG133:BG143" si="6">IF(N133="zákl. prenesená",J133,0)</f>
        <v>0</v>
      </c>
      <c r="BH133" s="163">
        <f t="shared" ref="BH133:BH143" si="7">IF(N133="zníž. prenesená",J133,0)</f>
        <v>0</v>
      </c>
      <c r="BI133" s="163">
        <f t="shared" ref="BI133:BI143" si="8">IF(N133="nulová",J133,0)</f>
        <v>0</v>
      </c>
      <c r="BJ133" s="17" t="s">
        <v>84</v>
      </c>
      <c r="BK133" s="163">
        <f t="shared" ref="BK133:BK143" si="9">ROUND(I133*H133,2)</f>
        <v>0</v>
      </c>
      <c r="BL133" s="17" t="s">
        <v>208</v>
      </c>
      <c r="BM133" s="162" t="s">
        <v>84</v>
      </c>
    </row>
    <row r="134" spans="1:65" s="2" customFormat="1" ht="14.45" customHeight="1">
      <c r="A134" s="32"/>
      <c r="B134" s="149"/>
      <c r="C134" s="150" t="s">
        <v>84</v>
      </c>
      <c r="D134" s="150" t="s">
        <v>204</v>
      </c>
      <c r="E134" s="151" t="s">
        <v>658</v>
      </c>
      <c r="F134" s="152" t="s">
        <v>659</v>
      </c>
      <c r="G134" s="153" t="s">
        <v>300</v>
      </c>
      <c r="H134" s="154">
        <v>150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39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208</v>
      </c>
      <c r="AT134" s="162" t="s">
        <v>204</v>
      </c>
      <c r="AU134" s="162" t="s">
        <v>84</v>
      </c>
      <c r="AY134" s="17" t="s">
        <v>202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84</v>
      </c>
      <c r="BK134" s="163">
        <f t="shared" si="9"/>
        <v>0</v>
      </c>
      <c r="BL134" s="17" t="s">
        <v>208</v>
      </c>
      <c r="BM134" s="162" t="s">
        <v>208</v>
      </c>
    </row>
    <row r="135" spans="1:65" s="2" customFormat="1" ht="14.45" customHeight="1">
      <c r="A135" s="32"/>
      <c r="B135" s="149"/>
      <c r="C135" s="150" t="s">
        <v>216</v>
      </c>
      <c r="D135" s="150" t="s">
        <v>204</v>
      </c>
      <c r="E135" s="151" t="s">
        <v>660</v>
      </c>
      <c r="F135" s="152" t="s">
        <v>661</v>
      </c>
      <c r="G135" s="153" t="s">
        <v>300</v>
      </c>
      <c r="H135" s="154">
        <v>254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39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208</v>
      </c>
      <c r="AT135" s="162" t="s">
        <v>204</v>
      </c>
      <c r="AU135" s="162" t="s">
        <v>84</v>
      </c>
      <c r="AY135" s="17" t="s">
        <v>202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84</v>
      </c>
      <c r="BK135" s="163">
        <f t="shared" si="9"/>
        <v>0</v>
      </c>
      <c r="BL135" s="17" t="s">
        <v>208</v>
      </c>
      <c r="BM135" s="162" t="s">
        <v>230</v>
      </c>
    </row>
    <row r="136" spans="1:65" s="2" customFormat="1" ht="14.45" customHeight="1">
      <c r="A136" s="32"/>
      <c r="B136" s="149"/>
      <c r="C136" s="150" t="s">
        <v>208</v>
      </c>
      <c r="D136" s="150" t="s">
        <v>204</v>
      </c>
      <c r="E136" s="151" t="s">
        <v>662</v>
      </c>
      <c r="F136" s="152" t="s">
        <v>663</v>
      </c>
      <c r="G136" s="153" t="s">
        <v>300</v>
      </c>
      <c r="H136" s="154">
        <v>254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39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208</v>
      </c>
      <c r="AT136" s="162" t="s">
        <v>204</v>
      </c>
      <c r="AU136" s="162" t="s">
        <v>84</v>
      </c>
      <c r="AY136" s="17" t="s">
        <v>202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84</v>
      </c>
      <c r="BK136" s="163">
        <f t="shared" si="9"/>
        <v>0</v>
      </c>
      <c r="BL136" s="17" t="s">
        <v>208</v>
      </c>
      <c r="BM136" s="162" t="s">
        <v>239</v>
      </c>
    </row>
    <row r="137" spans="1:65" s="2" customFormat="1" ht="14.45" customHeight="1">
      <c r="A137" s="32"/>
      <c r="B137" s="149"/>
      <c r="C137" s="150" t="s">
        <v>225</v>
      </c>
      <c r="D137" s="150" t="s">
        <v>204</v>
      </c>
      <c r="E137" s="151" t="s">
        <v>664</v>
      </c>
      <c r="F137" s="152" t="s">
        <v>665</v>
      </c>
      <c r="G137" s="153" t="s">
        <v>276</v>
      </c>
      <c r="H137" s="154">
        <v>9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39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208</v>
      </c>
      <c r="AT137" s="162" t="s">
        <v>204</v>
      </c>
      <c r="AU137" s="162" t="s">
        <v>84</v>
      </c>
      <c r="AY137" s="17" t="s">
        <v>202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84</v>
      </c>
      <c r="BK137" s="163">
        <f t="shared" si="9"/>
        <v>0</v>
      </c>
      <c r="BL137" s="17" t="s">
        <v>208</v>
      </c>
      <c r="BM137" s="162" t="s">
        <v>248</v>
      </c>
    </row>
    <row r="138" spans="1:65" s="2" customFormat="1" ht="14.45" customHeight="1">
      <c r="A138" s="32"/>
      <c r="B138" s="149"/>
      <c r="C138" s="150" t="s">
        <v>230</v>
      </c>
      <c r="D138" s="150" t="s">
        <v>204</v>
      </c>
      <c r="E138" s="151" t="s">
        <v>666</v>
      </c>
      <c r="F138" s="152" t="s">
        <v>667</v>
      </c>
      <c r="G138" s="153" t="s">
        <v>276</v>
      </c>
      <c r="H138" s="154">
        <v>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39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208</v>
      </c>
      <c r="AT138" s="162" t="s">
        <v>204</v>
      </c>
      <c r="AU138" s="162" t="s">
        <v>84</v>
      </c>
      <c r="AY138" s="17" t="s">
        <v>202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84</v>
      </c>
      <c r="BK138" s="163">
        <f t="shared" si="9"/>
        <v>0</v>
      </c>
      <c r="BL138" s="17" t="s">
        <v>208</v>
      </c>
      <c r="BM138" s="162" t="s">
        <v>258</v>
      </c>
    </row>
    <row r="139" spans="1:65" s="2" customFormat="1" ht="14.45" customHeight="1">
      <c r="A139" s="32"/>
      <c r="B139" s="149"/>
      <c r="C139" s="150" t="s">
        <v>235</v>
      </c>
      <c r="D139" s="150" t="s">
        <v>204</v>
      </c>
      <c r="E139" s="151" t="s">
        <v>668</v>
      </c>
      <c r="F139" s="152" t="s">
        <v>669</v>
      </c>
      <c r="G139" s="153" t="s">
        <v>276</v>
      </c>
      <c r="H139" s="154">
        <v>1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39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208</v>
      </c>
      <c r="AT139" s="162" t="s">
        <v>204</v>
      </c>
      <c r="AU139" s="162" t="s">
        <v>84</v>
      </c>
      <c r="AY139" s="17" t="s">
        <v>202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84</v>
      </c>
      <c r="BK139" s="163">
        <f t="shared" si="9"/>
        <v>0</v>
      </c>
      <c r="BL139" s="17" t="s">
        <v>208</v>
      </c>
      <c r="BM139" s="162" t="s">
        <v>268</v>
      </c>
    </row>
    <row r="140" spans="1:65" s="2" customFormat="1" ht="24.2" customHeight="1">
      <c r="A140" s="32"/>
      <c r="B140" s="149"/>
      <c r="C140" s="150" t="s">
        <v>239</v>
      </c>
      <c r="D140" s="150" t="s">
        <v>204</v>
      </c>
      <c r="E140" s="151" t="s">
        <v>670</v>
      </c>
      <c r="F140" s="152" t="s">
        <v>671</v>
      </c>
      <c r="G140" s="153" t="s">
        <v>672</v>
      </c>
      <c r="H140" s="154">
        <v>1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39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208</v>
      </c>
      <c r="AT140" s="162" t="s">
        <v>204</v>
      </c>
      <c r="AU140" s="162" t="s">
        <v>84</v>
      </c>
      <c r="AY140" s="17" t="s">
        <v>202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84</v>
      </c>
      <c r="BK140" s="163">
        <f t="shared" si="9"/>
        <v>0</v>
      </c>
      <c r="BL140" s="17" t="s">
        <v>208</v>
      </c>
      <c r="BM140" s="162" t="s">
        <v>279</v>
      </c>
    </row>
    <row r="141" spans="1:65" s="2" customFormat="1" ht="24.2" customHeight="1">
      <c r="A141" s="32"/>
      <c r="B141" s="149"/>
      <c r="C141" s="150" t="s">
        <v>243</v>
      </c>
      <c r="D141" s="150" t="s">
        <v>204</v>
      </c>
      <c r="E141" s="151" t="s">
        <v>673</v>
      </c>
      <c r="F141" s="152" t="s">
        <v>674</v>
      </c>
      <c r="G141" s="153" t="s">
        <v>672</v>
      </c>
      <c r="H141" s="154">
        <v>1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39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208</v>
      </c>
      <c r="AT141" s="162" t="s">
        <v>204</v>
      </c>
      <c r="AU141" s="162" t="s">
        <v>84</v>
      </c>
      <c r="AY141" s="17" t="s">
        <v>202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84</v>
      </c>
      <c r="BK141" s="163">
        <f t="shared" si="9"/>
        <v>0</v>
      </c>
      <c r="BL141" s="17" t="s">
        <v>208</v>
      </c>
      <c r="BM141" s="162" t="s">
        <v>287</v>
      </c>
    </row>
    <row r="142" spans="1:65" s="2" customFormat="1" ht="14.45" customHeight="1">
      <c r="A142" s="32"/>
      <c r="B142" s="149"/>
      <c r="C142" s="150" t="s">
        <v>248</v>
      </c>
      <c r="D142" s="150" t="s">
        <v>204</v>
      </c>
      <c r="E142" s="151" t="s">
        <v>675</v>
      </c>
      <c r="F142" s="152" t="s">
        <v>676</v>
      </c>
      <c r="G142" s="153" t="s">
        <v>300</v>
      </c>
      <c r="H142" s="154">
        <v>15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39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208</v>
      </c>
      <c r="AT142" s="162" t="s">
        <v>204</v>
      </c>
      <c r="AU142" s="162" t="s">
        <v>84</v>
      </c>
      <c r="AY142" s="17" t="s">
        <v>202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84</v>
      </c>
      <c r="BK142" s="163">
        <f t="shared" si="9"/>
        <v>0</v>
      </c>
      <c r="BL142" s="17" t="s">
        <v>208</v>
      </c>
      <c r="BM142" s="162" t="s">
        <v>7</v>
      </c>
    </row>
    <row r="143" spans="1:65" s="2" customFormat="1" ht="14.45" customHeight="1">
      <c r="A143" s="32"/>
      <c r="B143" s="149"/>
      <c r="C143" s="150" t="s">
        <v>252</v>
      </c>
      <c r="D143" s="150" t="s">
        <v>204</v>
      </c>
      <c r="E143" s="151" t="s">
        <v>677</v>
      </c>
      <c r="F143" s="152" t="s">
        <v>678</v>
      </c>
      <c r="G143" s="153" t="s">
        <v>300</v>
      </c>
      <c r="H143" s="154">
        <v>15</v>
      </c>
      <c r="I143" s="155"/>
      <c r="J143" s="156">
        <f t="shared" si="0"/>
        <v>0</v>
      </c>
      <c r="K143" s="157"/>
      <c r="L143" s="33"/>
      <c r="M143" s="158" t="s">
        <v>1</v>
      </c>
      <c r="N143" s="159" t="s">
        <v>39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208</v>
      </c>
      <c r="AT143" s="162" t="s">
        <v>204</v>
      </c>
      <c r="AU143" s="162" t="s">
        <v>84</v>
      </c>
      <c r="AY143" s="17" t="s">
        <v>202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84</v>
      </c>
      <c r="BK143" s="163">
        <f t="shared" si="9"/>
        <v>0</v>
      </c>
      <c r="BL143" s="17" t="s">
        <v>208</v>
      </c>
      <c r="BM143" s="162" t="s">
        <v>306</v>
      </c>
    </row>
    <row r="144" spans="1:65" s="12" customFormat="1" ht="22.9" customHeight="1">
      <c r="B144" s="136"/>
      <c r="D144" s="137" t="s">
        <v>72</v>
      </c>
      <c r="E144" s="147" t="s">
        <v>239</v>
      </c>
      <c r="F144" s="147" t="s">
        <v>425</v>
      </c>
      <c r="I144" s="139"/>
      <c r="J144" s="148">
        <f>BK144</f>
        <v>0</v>
      </c>
      <c r="L144" s="136"/>
      <c r="M144" s="141"/>
      <c r="N144" s="142"/>
      <c r="O144" s="142"/>
      <c r="P144" s="143">
        <f>SUM(P145:P180)</f>
        <v>0</v>
      </c>
      <c r="Q144" s="142"/>
      <c r="R144" s="143">
        <f>SUM(R145:R180)</f>
        <v>0</v>
      </c>
      <c r="S144" s="142"/>
      <c r="T144" s="144">
        <f>SUM(T145:T180)</f>
        <v>0</v>
      </c>
      <c r="AR144" s="137" t="s">
        <v>80</v>
      </c>
      <c r="AT144" s="145" t="s">
        <v>72</v>
      </c>
      <c r="AU144" s="145" t="s">
        <v>80</v>
      </c>
      <c r="AY144" s="137" t="s">
        <v>202</v>
      </c>
      <c r="BK144" s="146">
        <f>SUM(BK145:BK180)</f>
        <v>0</v>
      </c>
    </row>
    <row r="145" spans="1:65" s="2" customFormat="1" ht="14.45" customHeight="1">
      <c r="A145" s="32"/>
      <c r="B145" s="149"/>
      <c r="C145" s="150" t="s">
        <v>258</v>
      </c>
      <c r="D145" s="150" t="s">
        <v>204</v>
      </c>
      <c r="E145" s="151" t="s">
        <v>679</v>
      </c>
      <c r="F145" s="152" t="s">
        <v>680</v>
      </c>
      <c r="G145" s="153" t="s">
        <v>300</v>
      </c>
      <c r="H145" s="154">
        <v>15</v>
      </c>
      <c r="I145" s="155"/>
      <c r="J145" s="156">
        <f t="shared" ref="J145:J180" si="10">ROUND(I145*H145,2)</f>
        <v>0</v>
      </c>
      <c r="K145" s="157"/>
      <c r="L145" s="33"/>
      <c r="M145" s="158" t="s">
        <v>1</v>
      </c>
      <c r="N145" s="159" t="s">
        <v>39</v>
      </c>
      <c r="O145" s="58"/>
      <c r="P145" s="160">
        <f t="shared" ref="P145:P180" si="11">O145*H145</f>
        <v>0</v>
      </c>
      <c r="Q145" s="160">
        <v>0</v>
      </c>
      <c r="R145" s="160">
        <f t="shared" ref="R145:R180" si="12">Q145*H145</f>
        <v>0</v>
      </c>
      <c r="S145" s="160">
        <v>0</v>
      </c>
      <c r="T145" s="161">
        <f t="shared" ref="T145:T180" si="13"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208</v>
      </c>
      <c r="AT145" s="162" t="s">
        <v>204</v>
      </c>
      <c r="AU145" s="162" t="s">
        <v>84</v>
      </c>
      <c r="AY145" s="17" t="s">
        <v>202</v>
      </c>
      <c r="BE145" s="163">
        <f t="shared" ref="BE145:BE180" si="14">IF(N145="základná",J145,0)</f>
        <v>0</v>
      </c>
      <c r="BF145" s="163">
        <f t="shared" ref="BF145:BF180" si="15">IF(N145="znížená",J145,0)</f>
        <v>0</v>
      </c>
      <c r="BG145" s="163">
        <f t="shared" ref="BG145:BG180" si="16">IF(N145="zákl. prenesená",J145,0)</f>
        <v>0</v>
      </c>
      <c r="BH145" s="163">
        <f t="shared" ref="BH145:BH180" si="17">IF(N145="zníž. prenesená",J145,0)</f>
        <v>0</v>
      </c>
      <c r="BI145" s="163">
        <f t="shared" ref="BI145:BI180" si="18">IF(N145="nulová",J145,0)</f>
        <v>0</v>
      </c>
      <c r="BJ145" s="17" t="s">
        <v>84</v>
      </c>
      <c r="BK145" s="163">
        <f t="shared" ref="BK145:BK180" si="19">ROUND(I145*H145,2)</f>
        <v>0</v>
      </c>
      <c r="BL145" s="17" t="s">
        <v>208</v>
      </c>
      <c r="BM145" s="162" t="s">
        <v>315</v>
      </c>
    </row>
    <row r="146" spans="1:65" s="2" customFormat="1" ht="14.45" customHeight="1">
      <c r="A146" s="32"/>
      <c r="B146" s="149"/>
      <c r="C146" s="150" t="s">
        <v>264</v>
      </c>
      <c r="D146" s="150" t="s">
        <v>204</v>
      </c>
      <c r="E146" s="151" t="s">
        <v>681</v>
      </c>
      <c r="F146" s="152" t="s">
        <v>682</v>
      </c>
      <c r="G146" s="153" t="s">
        <v>683</v>
      </c>
      <c r="H146" s="154">
        <v>1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39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208</v>
      </c>
      <c r="AT146" s="162" t="s">
        <v>204</v>
      </c>
      <c r="AU146" s="162" t="s">
        <v>84</v>
      </c>
      <c r="AY146" s="17" t="s">
        <v>202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84</v>
      </c>
      <c r="BK146" s="163">
        <f t="shared" si="19"/>
        <v>0</v>
      </c>
      <c r="BL146" s="17" t="s">
        <v>208</v>
      </c>
      <c r="BM146" s="162" t="s">
        <v>328</v>
      </c>
    </row>
    <row r="147" spans="1:65" s="2" customFormat="1" ht="14.45" customHeight="1">
      <c r="A147" s="32"/>
      <c r="B147" s="149"/>
      <c r="C147" s="150" t="s">
        <v>268</v>
      </c>
      <c r="D147" s="150" t="s">
        <v>204</v>
      </c>
      <c r="E147" s="151" t="s">
        <v>684</v>
      </c>
      <c r="F147" s="152" t="s">
        <v>685</v>
      </c>
      <c r="G147" s="153" t="s">
        <v>300</v>
      </c>
      <c r="H147" s="154">
        <v>200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39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208</v>
      </c>
      <c r="AT147" s="162" t="s">
        <v>204</v>
      </c>
      <c r="AU147" s="162" t="s">
        <v>84</v>
      </c>
      <c r="AY147" s="17" t="s">
        <v>202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84</v>
      </c>
      <c r="BK147" s="163">
        <f t="shared" si="19"/>
        <v>0</v>
      </c>
      <c r="BL147" s="17" t="s">
        <v>208</v>
      </c>
      <c r="BM147" s="162" t="s">
        <v>338</v>
      </c>
    </row>
    <row r="148" spans="1:65" s="2" customFormat="1" ht="14.45" customHeight="1">
      <c r="A148" s="32"/>
      <c r="B148" s="149"/>
      <c r="C148" s="150" t="s">
        <v>272</v>
      </c>
      <c r="D148" s="150" t="s">
        <v>204</v>
      </c>
      <c r="E148" s="151" t="s">
        <v>686</v>
      </c>
      <c r="F148" s="152" t="s">
        <v>682</v>
      </c>
      <c r="G148" s="153" t="s">
        <v>683</v>
      </c>
      <c r="H148" s="154">
        <v>1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39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208</v>
      </c>
      <c r="AT148" s="162" t="s">
        <v>204</v>
      </c>
      <c r="AU148" s="162" t="s">
        <v>84</v>
      </c>
      <c r="AY148" s="17" t="s">
        <v>202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84</v>
      </c>
      <c r="BK148" s="163">
        <f t="shared" si="19"/>
        <v>0</v>
      </c>
      <c r="BL148" s="17" t="s">
        <v>208</v>
      </c>
      <c r="BM148" s="162" t="s">
        <v>424</v>
      </c>
    </row>
    <row r="149" spans="1:65" s="2" customFormat="1" ht="24.2" customHeight="1">
      <c r="A149" s="32"/>
      <c r="B149" s="149"/>
      <c r="C149" s="150" t="s">
        <v>279</v>
      </c>
      <c r="D149" s="150" t="s">
        <v>204</v>
      </c>
      <c r="E149" s="151" t="s">
        <v>687</v>
      </c>
      <c r="F149" s="152" t="s">
        <v>688</v>
      </c>
      <c r="G149" s="153" t="s">
        <v>300</v>
      </c>
      <c r="H149" s="154">
        <v>254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39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208</v>
      </c>
      <c r="AT149" s="162" t="s">
        <v>204</v>
      </c>
      <c r="AU149" s="162" t="s">
        <v>84</v>
      </c>
      <c r="AY149" s="17" t="s">
        <v>202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84</v>
      </c>
      <c r="BK149" s="163">
        <f t="shared" si="19"/>
        <v>0</v>
      </c>
      <c r="BL149" s="17" t="s">
        <v>208</v>
      </c>
      <c r="BM149" s="162" t="s">
        <v>428</v>
      </c>
    </row>
    <row r="150" spans="1:65" s="2" customFormat="1" ht="14.45" customHeight="1">
      <c r="A150" s="32"/>
      <c r="B150" s="149"/>
      <c r="C150" s="150" t="s">
        <v>283</v>
      </c>
      <c r="D150" s="150" t="s">
        <v>204</v>
      </c>
      <c r="E150" s="151" t="s">
        <v>689</v>
      </c>
      <c r="F150" s="152" t="s">
        <v>690</v>
      </c>
      <c r="G150" s="153" t="s">
        <v>300</v>
      </c>
      <c r="H150" s="154">
        <v>30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39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208</v>
      </c>
      <c r="AT150" s="162" t="s">
        <v>204</v>
      </c>
      <c r="AU150" s="162" t="s">
        <v>84</v>
      </c>
      <c r="AY150" s="17" t="s">
        <v>202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84</v>
      </c>
      <c r="BK150" s="163">
        <f t="shared" si="19"/>
        <v>0</v>
      </c>
      <c r="BL150" s="17" t="s">
        <v>208</v>
      </c>
      <c r="BM150" s="162" t="s">
        <v>431</v>
      </c>
    </row>
    <row r="151" spans="1:65" s="2" customFormat="1" ht="14.45" customHeight="1">
      <c r="A151" s="32"/>
      <c r="B151" s="149"/>
      <c r="C151" s="150" t="s">
        <v>287</v>
      </c>
      <c r="D151" s="150" t="s">
        <v>204</v>
      </c>
      <c r="E151" s="151" t="s">
        <v>691</v>
      </c>
      <c r="F151" s="152" t="s">
        <v>692</v>
      </c>
      <c r="G151" s="153" t="s">
        <v>276</v>
      </c>
      <c r="H151" s="154">
        <v>2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39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208</v>
      </c>
      <c r="AT151" s="162" t="s">
        <v>204</v>
      </c>
      <c r="AU151" s="162" t="s">
        <v>84</v>
      </c>
      <c r="AY151" s="17" t="s">
        <v>202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84</v>
      </c>
      <c r="BK151" s="163">
        <f t="shared" si="19"/>
        <v>0</v>
      </c>
      <c r="BL151" s="17" t="s">
        <v>208</v>
      </c>
      <c r="BM151" s="162" t="s">
        <v>434</v>
      </c>
    </row>
    <row r="152" spans="1:65" s="2" customFormat="1" ht="14.45" customHeight="1">
      <c r="A152" s="32"/>
      <c r="B152" s="149"/>
      <c r="C152" s="150" t="s">
        <v>292</v>
      </c>
      <c r="D152" s="150" t="s">
        <v>204</v>
      </c>
      <c r="E152" s="151" t="s">
        <v>693</v>
      </c>
      <c r="F152" s="152" t="s">
        <v>694</v>
      </c>
      <c r="G152" s="153" t="s">
        <v>276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39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208</v>
      </c>
      <c r="AT152" s="162" t="s">
        <v>204</v>
      </c>
      <c r="AU152" s="162" t="s">
        <v>84</v>
      </c>
      <c r="AY152" s="17" t="s">
        <v>202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84</v>
      </c>
      <c r="BK152" s="163">
        <f t="shared" si="19"/>
        <v>0</v>
      </c>
      <c r="BL152" s="17" t="s">
        <v>208</v>
      </c>
      <c r="BM152" s="162" t="s">
        <v>437</v>
      </c>
    </row>
    <row r="153" spans="1:65" s="2" customFormat="1" ht="14.45" customHeight="1">
      <c r="A153" s="32"/>
      <c r="B153" s="149"/>
      <c r="C153" s="150" t="s">
        <v>7</v>
      </c>
      <c r="D153" s="150" t="s">
        <v>204</v>
      </c>
      <c r="E153" s="151" t="s">
        <v>695</v>
      </c>
      <c r="F153" s="152" t="s">
        <v>696</v>
      </c>
      <c r="G153" s="153" t="s">
        <v>276</v>
      </c>
      <c r="H153" s="154">
        <v>4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39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208</v>
      </c>
      <c r="AT153" s="162" t="s">
        <v>204</v>
      </c>
      <c r="AU153" s="162" t="s">
        <v>84</v>
      </c>
      <c r="AY153" s="17" t="s">
        <v>202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84</v>
      </c>
      <c r="BK153" s="163">
        <f t="shared" si="19"/>
        <v>0</v>
      </c>
      <c r="BL153" s="17" t="s">
        <v>208</v>
      </c>
      <c r="BM153" s="162" t="s">
        <v>440</v>
      </c>
    </row>
    <row r="154" spans="1:65" s="2" customFormat="1" ht="14.45" customHeight="1">
      <c r="A154" s="32"/>
      <c r="B154" s="149"/>
      <c r="C154" s="150" t="s">
        <v>302</v>
      </c>
      <c r="D154" s="150" t="s">
        <v>204</v>
      </c>
      <c r="E154" s="151" t="s">
        <v>697</v>
      </c>
      <c r="F154" s="152" t="s">
        <v>698</v>
      </c>
      <c r="G154" s="153" t="s">
        <v>276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39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208</v>
      </c>
      <c r="AT154" s="162" t="s">
        <v>204</v>
      </c>
      <c r="AU154" s="162" t="s">
        <v>84</v>
      </c>
      <c r="AY154" s="17" t="s">
        <v>202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84</v>
      </c>
      <c r="BK154" s="163">
        <f t="shared" si="19"/>
        <v>0</v>
      </c>
      <c r="BL154" s="17" t="s">
        <v>208</v>
      </c>
      <c r="BM154" s="162" t="s">
        <v>443</v>
      </c>
    </row>
    <row r="155" spans="1:65" s="2" customFormat="1" ht="14.45" customHeight="1">
      <c r="A155" s="32"/>
      <c r="B155" s="149"/>
      <c r="C155" s="150" t="s">
        <v>306</v>
      </c>
      <c r="D155" s="150" t="s">
        <v>204</v>
      </c>
      <c r="E155" s="151" t="s">
        <v>699</v>
      </c>
      <c r="F155" s="152" t="s">
        <v>700</v>
      </c>
      <c r="G155" s="153" t="s">
        <v>276</v>
      </c>
      <c r="H155" s="154">
        <v>1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39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208</v>
      </c>
      <c r="AT155" s="162" t="s">
        <v>204</v>
      </c>
      <c r="AU155" s="162" t="s">
        <v>84</v>
      </c>
      <c r="AY155" s="17" t="s">
        <v>202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84</v>
      </c>
      <c r="BK155" s="163">
        <f t="shared" si="19"/>
        <v>0</v>
      </c>
      <c r="BL155" s="17" t="s">
        <v>208</v>
      </c>
      <c r="BM155" s="162" t="s">
        <v>446</v>
      </c>
    </row>
    <row r="156" spans="1:65" s="2" customFormat="1" ht="14.45" customHeight="1">
      <c r="A156" s="32"/>
      <c r="B156" s="149"/>
      <c r="C156" s="150" t="s">
        <v>311</v>
      </c>
      <c r="D156" s="150" t="s">
        <v>204</v>
      </c>
      <c r="E156" s="151" t="s">
        <v>701</v>
      </c>
      <c r="F156" s="152" t="s">
        <v>702</v>
      </c>
      <c r="G156" s="153" t="s">
        <v>276</v>
      </c>
      <c r="H156" s="154">
        <v>1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39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208</v>
      </c>
      <c r="AT156" s="162" t="s">
        <v>204</v>
      </c>
      <c r="AU156" s="162" t="s">
        <v>84</v>
      </c>
      <c r="AY156" s="17" t="s">
        <v>202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84</v>
      </c>
      <c r="BK156" s="163">
        <f t="shared" si="19"/>
        <v>0</v>
      </c>
      <c r="BL156" s="17" t="s">
        <v>208</v>
      </c>
      <c r="BM156" s="162" t="s">
        <v>449</v>
      </c>
    </row>
    <row r="157" spans="1:65" s="2" customFormat="1" ht="14.45" customHeight="1">
      <c r="A157" s="32"/>
      <c r="B157" s="149"/>
      <c r="C157" s="150" t="s">
        <v>315</v>
      </c>
      <c r="D157" s="150" t="s">
        <v>204</v>
      </c>
      <c r="E157" s="151" t="s">
        <v>703</v>
      </c>
      <c r="F157" s="152" t="s">
        <v>704</v>
      </c>
      <c r="G157" s="153" t="s">
        <v>276</v>
      </c>
      <c r="H157" s="154">
        <v>1</v>
      </c>
      <c r="I157" s="155"/>
      <c r="J157" s="156">
        <f t="shared" si="10"/>
        <v>0</v>
      </c>
      <c r="K157" s="157"/>
      <c r="L157" s="33"/>
      <c r="M157" s="158" t="s">
        <v>1</v>
      </c>
      <c r="N157" s="159" t="s">
        <v>39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208</v>
      </c>
      <c r="AT157" s="162" t="s">
        <v>204</v>
      </c>
      <c r="AU157" s="162" t="s">
        <v>84</v>
      </c>
      <c r="AY157" s="17" t="s">
        <v>202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84</v>
      </c>
      <c r="BK157" s="163">
        <f t="shared" si="19"/>
        <v>0</v>
      </c>
      <c r="BL157" s="17" t="s">
        <v>208</v>
      </c>
      <c r="BM157" s="162" t="s">
        <v>453</v>
      </c>
    </row>
    <row r="158" spans="1:65" s="2" customFormat="1" ht="14.45" customHeight="1">
      <c r="A158" s="32"/>
      <c r="B158" s="149"/>
      <c r="C158" s="150" t="s">
        <v>319</v>
      </c>
      <c r="D158" s="150" t="s">
        <v>204</v>
      </c>
      <c r="E158" s="151" t="s">
        <v>705</v>
      </c>
      <c r="F158" s="152" t="s">
        <v>706</v>
      </c>
      <c r="G158" s="153" t="s">
        <v>276</v>
      </c>
      <c r="H158" s="154">
        <v>1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39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208</v>
      </c>
      <c r="AT158" s="162" t="s">
        <v>204</v>
      </c>
      <c r="AU158" s="162" t="s">
        <v>84</v>
      </c>
      <c r="AY158" s="17" t="s">
        <v>202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84</v>
      </c>
      <c r="BK158" s="163">
        <f t="shared" si="19"/>
        <v>0</v>
      </c>
      <c r="BL158" s="17" t="s">
        <v>208</v>
      </c>
      <c r="BM158" s="162" t="s">
        <v>456</v>
      </c>
    </row>
    <row r="159" spans="1:65" s="2" customFormat="1" ht="14.45" customHeight="1">
      <c r="A159" s="32"/>
      <c r="B159" s="149"/>
      <c r="C159" s="150" t="s">
        <v>328</v>
      </c>
      <c r="D159" s="150" t="s">
        <v>204</v>
      </c>
      <c r="E159" s="151" t="s">
        <v>707</v>
      </c>
      <c r="F159" s="152" t="s">
        <v>708</v>
      </c>
      <c r="G159" s="153" t="s">
        <v>276</v>
      </c>
      <c r="H159" s="154">
        <v>3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39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208</v>
      </c>
      <c r="AT159" s="162" t="s">
        <v>204</v>
      </c>
      <c r="AU159" s="162" t="s">
        <v>84</v>
      </c>
      <c r="AY159" s="17" t="s">
        <v>202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84</v>
      </c>
      <c r="BK159" s="163">
        <f t="shared" si="19"/>
        <v>0</v>
      </c>
      <c r="BL159" s="17" t="s">
        <v>208</v>
      </c>
      <c r="BM159" s="162" t="s">
        <v>459</v>
      </c>
    </row>
    <row r="160" spans="1:65" s="2" customFormat="1" ht="14.45" customHeight="1">
      <c r="A160" s="32"/>
      <c r="B160" s="149"/>
      <c r="C160" s="150" t="s">
        <v>332</v>
      </c>
      <c r="D160" s="150" t="s">
        <v>204</v>
      </c>
      <c r="E160" s="151" t="s">
        <v>709</v>
      </c>
      <c r="F160" s="152" t="s">
        <v>710</v>
      </c>
      <c r="G160" s="153" t="s">
        <v>276</v>
      </c>
      <c r="H160" s="154">
        <v>1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39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208</v>
      </c>
      <c r="AT160" s="162" t="s">
        <v>204</v>
      </c>
      <c r="AU160" s="162" t="s">
        <v>84</v>
      </c>
      <c r="AY160" s="17" t="s">
        <v>202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84</v>
      </c>
      <c r="BK160" s="163">
        <f t="shared" si="19"/>
        <v>0</v>
      </c>
      <c r="BL160" s="17" t="s">
        <v>208</v>
      </c>
      <c r="BM160" s="162" t="s">
        <v>462</v>
      </c>
    </row>
    <row r="161" spans="1:65" s="2" customFormat="1" ht="14.45" customHeight="1">
      <c r="A161" s="32"/>
      <c r="B161" s="149"/>
      <c r="C161" s="150" t="s">
        <v>338</v>
      </c>
      <c r="D161" s="150" t="s">
        <v>204</v>
      </c>
      <c r="E161" s="151" t="s">
        <v>711</v>
      </c>
      <c r="F161" s="152" t="s">
        <v>712</v>
      </c>
      <c r="G161" s="153" t="s">
        <v>276</v>
      </c>
      <c r="H161" s="154">
        <v>1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39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208</v>
      </c>
      <c r="AT161" s="162" t="s">
        <v>204</v>
      </c>
      <c r="AU161" s="162" t="s">
        <v>84</v>
      </c>
      <c r="AY161" s="17" t="s">
        <v>202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84</v>
      </c>
      <c r="BK161" s="163">
        <f t="shared" si="19"/>
        <v>0</v>
      </c>
      <c r="BL161" s="17" t="s">
        <v>208</v>
      </c>
      <c r="BM161" s="162" t="s">
        <v>465</v>
      </c>
    </row>
    <row r="162" spans="1:65" s="2" customFormat="1" ht="24.2" customHeight="1">
      <c r="A162" s="32"/>
      <c r="B162" s="149"/>
      <c r="C162" s="150" t="s">
        <v>324</v>
      </c>
      <c r="D162" s="150" t="s">
        <v>204</v>
      </c>
      <c r="E162" s="151" t="s">
        <v>713</v>
      </c>
      <c r="F162" s="152" t="s">
        <v>714</v>
      </c>
      <c r="G162" s="153" t="s">
        <v>276</v>
      </c>
      <c r="H162" s="154">
        <v>1</v>
      </c>
      <c r="I162" s="155"/>
      <c r="J162" s="156">
        <f t="shared" si="10"/>
        <v>0</v>
      </c>
      <c r="K162" s="157"/>
      <c r="L162" s="33"/>
      <c r="M162" s="158" t="s">
        <v>1</v>
      </c>
      <c r="N162" s="159" t="s">
        <v>39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208</v>
      </c>
      <c r="AT162" s="162" t="s">
        <v>204</v>
      </c>
      <c r="AU162" s="162" t="s">
        <v>84</v>
      </c>
      <c r="AY162" s="17" t="s">
        <v>202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84</v>
      </c>
      <c r="BK162" s="163">
        <f t="shared" si="19"/>
        <v>0</v>
      </c>
      <c r="BL162" s="17" t="s">
        <v>208</v>
      </c>
      <c r="BM162" s="162" t="s">
        <v>469</v>
      </c>
    </row>
    <row r="163" spans="1:65" s="2" customFormat="1" ht="14.45" customHeight="1">
      <c r="A163" s="32"/>
      <c r="B163" s="149"/>
      <c r="C163" s="150" t="s">
        <v>424</v>
      </c>
      <c r="D163" s="150" t="s">
        <v>204</v>
      </c>
      <c r="E163" s="151" t="s">
        <v>715</v>
      </c>
      <c r="F163" s="152" t="s">
        <v>716</v>
      </c>
      <c r="G163" s="153" t="s">
        <v>276</v>
      </c>
      <c r="H163" s="154">
        <v>2</v>
      </c>
      <c r="I163" s="155"/>
      <c r="J163" s="156">
        <f t="shared" si="10"/>
        <v>0</v>
      </c>
      <c r="K163" s="157"/>
      <c r="L163" s="33"/>
      <c r="M163" s="158" t="s">
        <v>1</v>
      </c>
      <c r="N163" s="159" t="s">
        <v>39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208</v>
      </c>
      <c r="AT163" s="162" t="s">
        <v>204</v>
      </c>
      <c r="AU163" s="162" t="s">
        <v>84</v>
      </c>
      <c r="AY163" s="17" t="s">
        <v>202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84</v>
      </c>
      <c r="BK163" s="163">
        <f t="shared" si="19"/>
        <v>0</v>
      </c>
      <c r="BL163" s="17" t="s">
        <v>208</v>
      </c>
      <c r="BM163" s="162" t="s">
        <v>472</v>
      </c>
    </row>
    <row r="164" spans="1:65" s="2" customFormat="1" ht="14.45" customHeight="1">
      <c r="A164" s="32"/>
      <c r="B164" s="149"/>
      <c r="C164" s="150" t="s">
        <v>466</v>
      </c>
      <c r="D164" s="150" t="s">
        <v>204</v>
      </c>
      <c r="E164" s="151" t="s">
        <v>717</v>
      </c>
      <c r="F164" s="152" t="s">
        <v>718</v>
      </c>
      <c r="G164" s="153" t="s">
        <v>276</v>
      </c>
      <c r="H164" s="154">
        <v>2</v>
      </c>
      <c r="I164" s="155"/>
      <c r="J164" s="156">
        <f t="shared" si="10"/>
        <v>0</v>
      </c>
      <c r="K164" s="157"/>
      <c r="L164" s="33"/>
      <c r="M164" s="158" t="s">
        <v>1</v>
      </c>
      <c r="N164" s="159" t="s">
        <v>39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208</v>
      </c>
      <c r="AT164" s="162" t="s">
        <v>204</v>
      </c>
      <c r="AU164" s="162" t="s">
        <v>84</v>
      </c>
      <c r="AY164" s="17" t="s">
        <v>202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84</v>
      </c>
      <c r="BK164" s="163">
        <f t="shared" si="19"/>
        <v>0</v>
      </c>
      <c r="BL164" s="17" t="s">
        <v>208</v>
      </c>
      <c r="BM164" s="162" t="s">
        <v>476</v>
      </c>
    </row>
    <row r="165" spans="1:65" s="2" customFormat="1" ht="14.45" customHeight="1">
      <c r="A165" s="32"/>
      <c r="B165" s="149"/>
      <c r="C165" s="150" t="s">
        <v>428</v>
      </c>
      <c r="D165" s="150" t="s">
        <v>204</v>
      </c>
      <c r="E165" s="151" t="s">
        <v>719</v>
      </c>
      <c r="F165" s="152" t="s">
        <v>720</v>
      </c>
      <c r="G165" s="153" t="s">
        <v>276</v>
      </c>
      <c r="H165" s="154">
        <v>2</v>
      </c>
      <c r="I165" s="155"/>
      <c r="J165" s="156">
        <f t="shared" si="10"/>
        <v>0</v>
      </c>
      <c r="K165" s="157"/>
      <c r="L165" s="33"/>
      <c r="M165" s="158" t="s">
        <v>1</v>
      </c>
      <c r="N165" s="159" t="s">
        <v>39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208</v>
      </c>
      <c r="AT165" s="162" t="s">
        <v>204</v>
      </c>
      <c r="AU165" s="162" t="s">
        <v>84</v>
      </c>
      <c r="AY165" s="17" t="s">
        <v>202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84</v>
      </c>
      <c r="BK165" s="163">
        <f t="shared" si="19"/>
        <v>0</v>
      </c>
      <c r="BL165" s="17" t="s">
        <v>208</v>
      </c>
      <c r="BM165" s="162" t="s">
        <v>479</v>
      </c>
    </row>
    <row r="166" spans="1:65" s="2" customFormat="1" ht="14.45" customHeight="1">
      <c r="A166" s="32"/>
      <c r="B166" s="149"/>
      <c r="C166" s="150" t="s">
        <v>473</v>
      </c>
      <c r="D166" s="150" t="s">
        <v>204</v>
      </c>
      <c r="E166" s="151" t="s">
        <v>721</v>
      </c>
      <c r="F166" s="152" t="s">
        <v>722</v>
      </c>
      <c r="G166" s="153" t="s">
        <v>276</v>
      </c>
      <c r="H166" s="154">
        <v>9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39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208</v>
      </c>
      <c r="AT166" s="162" t="s">
        <v>204</v>
      </c>
      <c r="AU166" s="162" t="s">
        <v>84</v>
      </c>
      <c r="AY166" s="17" t="s">
        <v>202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84</v>
      </c>
      <c r="BK166" s="163">
        <f t="shared" si="19"/>
        <v>0</v>
      </c>
      <c r="BL166" s="17" t="s">
        <v>208</v>
      </c>
      <c r="BM166" s="162" t="s">
        <v>483</v>
      </c>
    </row>
    <row r="167" spans="1:65" s="2" customFormat="1" ht="14.45" customHeight="1">
      <c r="A167" s="32"/>
      <c r="B167" s="149"/>
      <c r="C167" s="150" t="s">
        <v>431</v>
      </c>
      <c r="D167" s="150" t="s">
        <v>204</v>
      </c>
      <c r="E167" s="151" t="s">
        <v>723</v>
      </c>
      <c r="F167" s="152" t="s">
        <v>724</v>
      </c>
      <c r="G167" s="153" t="s">
        <v>276</v>
      </c>
      <c r="H167" s="154">
        <v>9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39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208</v>
      </c>
      <c r="AT167" s="162" t="s">
        <v>204</v>
      </c>
      <c r="AU167" s="162" t="s">
        <v>84</v>
      </c>
      <c r="AY167" s="17" t="s">
        <v>202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84</v>
      </c>
      <c r="BK167" s="163">
        <f t="shared" si="19"/>
        <v>0</v>
      </c>
      <c r="BL167" s="17" t="s">
        <v>208</v>
      </c>
      <c r="BM167" s="162" t="s">
        <v>486</v>
      </c>
    </row>
    <row r="168" spans="1:65" s="2" customFormat="1" ht="14.45" customHeight="1">
      <c r="A168" s="32"/>
      <c r="B168" s="149"/>
      <c r="C168" s="150" t="s">
        <v>480</v>
      </c>
      <c r="D168" s="150" t="s">
        <v>204</v>
      </c>
      <c r="E168" s="151" t="s">
        <v>725</v>
      </c>
      <c r="F168" s="152" t="s">
        <v>726</v>
      </c>
      <c r="G168" s="153" t="s">
        <v>276</v>
      </c>
      <c r="H168" s="154">
        <v>1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39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208</v>
      </c>
      <c r="AT168" s="162" t="s">
        <v>204</v>
      </c>
      <c r="AU168" s="162" t="s">
        <v>84</v>
      </c>
      <c r="AY168" s="17" t="s">
        <v>202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84</v>
      </c>
      <c r="BK168" s="163">
        <f t="shared" si="19"/>
        <v>0</v>
      </c>
      <c r="BL168" s="17" t="s">
        <v>208</v>
      </c>
      <c r="BM168" s="162" t="s">
        <v>490</v>
      </c>
    </row>
    <row r="169" spans="1:65" s="2" customFormat="1" ht="24.2" customHeight="1">
      <c r="A169" s="32"/>
      <c r="B169" s="149"/>
      <c r="C169" s="150" t="s">
        <v>434</v>
      </c>
      <c r="D169" s="150" t="s">
        <v>204</v>
      </c>
      <c r="E169" s="151" t="s">
        <v>727</v>
      </c>
      <c r="F169" s="152" t="s">
        <v>728</v>
      </c>
      <c r="G169" s="153" t="s">
        <v>276</v>
      </c>
      <c r="H169" s="154">
        <v>3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39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208</v>
      </c>
      <c r="AT169" s="162" t="s">
        <v>204</v>
      </c>
      <c r="AU169" s="162" t="s">
        <v>84</v>
      </c>
      <c r="AY169" s="17" t="s">
        <v>202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84</v>
      </c>
      <c r="BK169" s="163">
        <f t="shared" si="19"/>
        <v>0</v>
      </c>
      <c r="BL169" s="17" t="s">
        <v>208</v>
      </c>
      <c r="BM169" s="162" t="s">
        <v>493</v>
      </c>
    </row>
    <row r="170" spans="1:65" s="2" customFormat="1" ht="24.2" customHeight="1">
      <c r="A170" s="32"/>
      <c r="B170" s="149"/>
      <c r="C170" s="150" t="s">
        <v>487</v>
      </c>
      <c r="D170" s="150" t="s">
        <v>204</v>
      </c>
      <c r="E170" s="151" t="s">
        <v>729</v>
      </c>
      <c r="F170" s="152" t="s">
        <v>730</v>
      </c>
      <c r="G170" s="153" t="s">
        <v>276</v>
      </c>
      <c r="H170" s="154">
        <v>1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39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208</v>
      </c>
      <c r="AT170" s="162" t="s">
        <v>204</v>
      </c>
      <c r="AU170" s="162" t="s">
        <v>84</v>
      </c>
      <c r="AY170" s="17" t="s">
        <v>202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84</v>
      </c>
      <c r="BK170" s="163">
        <f t="shared" si="19"/>
        <v>0</v>
      </c>
      <c r="BL170" s="17" t="s">
        <v>208</v>
      </c>
      <c r="BM170" s="162" t="s">
        <v>497</v>
      </c>
    </row>
    <row r="171" spans="1:65" s="2" customFormat="1" ht="14.45" customHeight="1">
      <c r="A171" s="32"/>
      <c r="B171" s="149"/>
      <c r="C171" s="150" t="s">
        <v>437</v>
      </c>
      <c r="D171" s="150" t="s">
        <v>204</v>
      </c>
      <c r="E171" s="151" t="s">
        <v>731</v>
      </c>
      <c r="F171" s="152" t="s">
        <v>732</v>
      </c>
      <c r="G171" s="153" t="s">
        <v>276</v>
      </c>
      <c r="H171" s="154">
        <v>4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39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208</v>
      </c>
      <c r="AT171" s="162" t="s">
        <v>204</v>
      </c>
      <c r="AU171" s="162" t="s">
        <v>84</v>
      </c>
      <c r="AY171" s="17" t="s">
        <v>202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84</v>
      </c>
      <c r="BK171" s="163">
        <f t="shared" si="19"/>
        <v>0</v>
      </c>
      <c r="BL171" s="17" t="s">
        <v>208</v>
      </c>
      <c r="BM171" s="162" t="s">
        <v>499</v>
      </c>
    </row>
    <row r="172" spans="1:65" s="2" customFormat="1" ht="14.45" customHeight="1">
      <c r="A172" s="32"/>
      <c r="B172" s="149"/>
      <c r="C172" s="150" t="s">
        <v>494</v>
      </c>
      <c r="D172" s="150" t="s">
        <v>204</v>
      </c>
      <c r="E172" s="151" t="s">
        <v>733</v>
      </c>
      <c r="F172" s="152" t="s">
        <v>734</v>
      </c>
      <c r="G172" s="153" t="s">
        <v>276</v>
      </c>
      <c r="H172" s="154">
        <v>40</v>
      </c>
      <c r="I172" s="155"/>
      <c r="J172" s="156">
        <f t="shared" si="10"/>
        <v>0</v>
      </c>
      <c r="K172" s="157"/>
      <c r="L172" s="33"/>
      <c r="M172" s="158" t="s">
        <v>1</v>
      </c>
      <c r="N172" s="159" t="s">
        <v>39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208</v>
      </c>
      <c r="AT172" s="162" t="s">
        <v>204</v>
      </c>
      <c r="AU172" s="162" t="s">
        <v>84</v>
      </c>
      <c r="AY172" s="17" t="s">
        <v>202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84</v>
      </c>
      <c r="BK172" s="163">
        <f t="shared" si="19"/>
        <v>0</v>
      </c>
      <c r="BL172" s="17" t="s">
        <v>208</v>
      </c>
      <c r="BM172" s="162" t="s">
        <v>506</v>
      </c>
    </row>
    <row r="173" spans="1:65" s="2" customFormat="1" ht="14.45" customHeight="1">
      <c r="A173" s="32"/>
      <c r="B173" s="149"/>
      <c r="C173" s="150" t="s">
        <v>440</v>
      </c>
      <c r="D173" s="150" t="s">
        <v>204</v>
      </c>
      <c r="E173" s="151" t="s">
        <v>735</v>
      </c>
      <c r="F173" s="152" t="s">
        <v>736</v>
      </c>
      <c r="G173" s="153" t="s">
        <v>276</v>
      </c>
      <c r="H173" s="154">
        <v>40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39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208</v>
      </c>
      <c r="AT173" s="162" t="s">
        <v>204</v>
      </c>
      <c r="AU173" s="162" t="s">
        <v>84</v>
      </c>
      <c r="AY173" s="17" t="s">
        <v>202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84</v>
      </c>
      <c r="BK173" s="163">
        <f t="shared" si="19"/>
        <v>0</v>
      </c>
      <c r="BL173" s="17" t="s">
        <v>208</v>
      </c>
      <c r="BM173" s="162" t="s">
        <v>509</v>
      </c>
    </row>
    <row r="174" spans="1:65" s="2" customFormat="1" ht="14.45" customHeight="1">
      <c r="A174" s="32"/>
      <c r="B174" s="149"/>
      <c r="C174" s="150" t="s">
        <v>502</v>
      </c>
      <c r="D174" s="150" t="s">
        <v>204</v>
      </c>
      <c r="E174" s="151" t="s">
        <v>737</v>
      </c>
      <c r="F174" s="152" t="s">
        <v>738</v>
      </c>
      <c r="G174" s="153" t="s">
        <v>276</v>
      </c>
      <c r="H174" s="154">
        <v>25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39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208</v>
      </c>
      <c r="AT174" s="162" t="s">
        <v>204</v>
      </c>
      <c r="AU174" s="162" t="s">
        <v>84</v>
      </c>
      <c r="AY174" s="17" t="s">
        <v>202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84</v>
      </c>
      <c r="BK174" s="163">
        <f t="shared" si="19"/>
        <v>0</v>
      </c>
      <c r="BL174" s="17" t="s">
        <v>208</v>
      </c>
      <c r="BM174" s="162" t="s">
        <v>739</v>
      </c>
    </row>
    <row r="175" spans="1:65" s="2" customFormat="1" ht="14.45" customHeight="1">
      <c r="A175" s="32"/>
      <c r="B175" s="149"/>
      <c r="C175" s="150" t="s">
        <v>443</v>
      </c>
      <c r="D175" s="150" t="s">
        <v>204</v>
      </c>
      <c r="E175" s="151" t="s">
        <v>740</v>
      </c>
      <c r="F175" s="152" t="s">
        <v>741</v>
      </c>
      <c r="G175" s="153" t="s">
        <v>276</v>
      </c>
      <c r="H175" s="154">
        <v>254</v>
      </c>
      <c r="I175" s="155"/>
      <c r="J175" s="156">
        <f t="shared" si="10"/>
        <v>0</v>
      </c>
      <c r="K175" s="157"/>
      <c r="L175" s="33"/>
      <c r="M175" s="158" t="s">
        <v>1</v>
      </c>
      <c r="N175" s="159" t="s">
        <v>39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208</v>
      </c>
      <c r="AT175" s="162" t="s">
        <v>204</v>
      </c>
      <c r="AU175" s="162" t="s">
        <v>84</v>
      </c>
      <c r="AY175" s="17" t="s">
        <v>202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84</v>
      </c>
      <c r="BK175" s="163">
        <f t="shared" si="19"/>
        <v>0</v>
      </c>
      <c r="BL175" s="17" t="s">
        <v>208</v>
      </c>
      <c r="BM175" s="162" t="s">
        <v>742</v>
      </c>
    </row>
    <row r="176" spans="1:65" s="2" customFormat="1" ht="24.2" customHeight="1">
      <c r="A176" s="32"/>
      <c r="B176" s="149"/>
      <c r="C176" s="150" t="s">
        <v>743</v>
      </c>
      <c r="D176" s="150" t="s">
        <v>204</v>
      </c>
      <c r="E176" s="151" t="s">
        <v>744</v>
      </c>
      <c r="F176" s="152" t="s">
        <v>745</v>
      </c>
      <c r="G176" s="153" t="s">
        <v>276</v>
      </c>
      <c r="H176" s="154">
        <v>25</v>
      </c>
      <c r="I176" s="155"/>
      <c r="J176" s="156">
        <f t="shared" si="10"/>
        <v>0</v>
      </c>
      <c r="K176" s="157"/>
      <c r="L176" s="33"/>
      <c r="M176" s="158" t="s">
        <v>1</v>
      </c>
      <c r="N176" s="159" t="s">
        <v>39</v>
      </c>
      <c r="O176" s="58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208</v>
      </c>
      <c r="AT176" s="162" t="s">
        <v>204</v>
      </c>
      <c r="AU176" s="162" t="s">
        <v>84</v>
      </c>
      <c r="AY176" s="17" t="s">
        <v>202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7" t="s">
        <v>84</v>
      </c>
      <c r="BK176" s="163">
        <f t="shared" si="19"/>
        <v>0</v>
      </c>
      <c r="BL176" s="17" t="s">
        <v>208</v>
      </c>
      <c r="BM176" s="162" t="s">
        <v>746</v>
      </c>
    </row>
    <row r="177" spans="1:65" s="2" customFormat="1" ht="14.45" customHeight="1">
      <c r="A177" s="32"/>
      <c r="B177" s="149"/>
      <c r="C177" s="150" t="s">
        <v>446</v>
      </c>
      <c r="D177" s="150" t="s">
        <v>204</v>
      </c>
      <c r="E177" s="151" t="s">
        <v>747</v>
      </c>
      <c r="F177" s="152" t="s">
        <v>748</v>
      </c>
      <c r="G177" s="153" t="s">
        <v>276</v>
      </c>
      <c r="H177" s="154">
        <v>25</v>
      </c>
      <c r="I177" s="155"/>
      <c r="J177" s="156">
        <f t="shared" si="10"/>
        <v>0</v>
      </c>
      <c r="K177" s="157"/>
      <c r="L177" s="33"/>
      <c r="M177" s="158" t="s">
        <v>1</v>
      </c>
      <c r="N177" s="159" t="s">
        <v>39</v>
      </c>
      <c r="O177" s="58"/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208</v>
      </c>
      <c r="AT177" s="162" t="s">
        <v>204</v>
      </c>
      <c r="AU177" s="162" t="s">
        <v>84</v>
      </c>
      <c r="AY177" s="17" t="s">
        <v>202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7" t="s">
        <v>84</v>
      </c>
      <c r="BK177" s="163">
        <f t="shared" si="19"/>
        <v>0</v>
      </c>
      <c r="BL177" s="17" t="s">
        <v>208</v>
      </c>
      <c r="BM177" s="162" t="s">
        <v>749</v>
      </c>
    </row>
    <row r="178" spans="1:65" s="2" customFormat="1" ht="14.45" customHeight="1">
      <c r="A178" s="32"/>
      <c r="B178" s="149"/>
      <c r="C178" s="150" t="s">
        <v>750</v>
      </c>
      <c r="D178" s="150" t="s">
        <v>204</v>
      </c>
      <c r="E178" s="151" t="s">
        <v>751</v>
      </c>
      <c r="F178" s="152" t="s">
        <v>752</v>
      </c>
      <c r="G178" s="153" t="s">
        <v>276</v>
      </c>
      <c r="H178" s="154">
        <v>4</v>
      </c>
      <c r="I178" s="155"/>
      <c r="J178" s="156">
        <f t="shared" si="10"/>
        <v>0</v>
      </c>
      <c r="K178" s="157"/>
      <c r="L178" s="33"/>
      <c r="M178" s="158" t="s">
        <v>1</v>
      </c>
      <c r="N178" s="159" t="s">
        <v>39</v>
      </c>
      <c r="O178" s="58"/>
      <c r="P178" s="160">
        <f t="shared" si="11"/>
        <v>0</v>
      </c>
      <c r="Q178" s="160">
        <v>0</v>
      </c>
      <c r="R178" s="160">
        <f t="shared" si="12"/>
        <v>0</v>
      </c>
      <c r="S178" s="160">
        <v>0</v>
      </c>
      <c r="T178" s="161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208</v>
      </c>
      <c r="AT178" s="162" t="s">
        <v>204</v>
      </c>
      <c r="AU178" s="162" t="s">
        <v>84</v>
      </c>
      <c r="AY178" s="17" t="s">
        <v>202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7" t="s">
        <v>84</v>
      </c>
      <c r="BK178" s="163">
        <f t="shared" si="19"/>
        <v>0</v>
      </c>
      <c r="BL178" s="17" t="s">
        <v>208</v>
      </c>
      <c r="BM178" s="162" t="s">
        <v>753</v>
      </c>
    </row>
    <row r="179" spans="1:65" s="2" customFormat="1" ht="24.2" customHeight="1">
      <c r="A179" s="32"/>
      <c r="B179" s="149"/>
      <c r="C179" s="150" t="s">
        <v>449</v>
      </c>
      <c r="D179" s="150" t="s">
        <v>204</v>
      </c>
      <c r="E179" s="151" t="s">
        <v>754</v>
      </c>
      <c r="F179" s="152" t="s">
        <v>755</v>
      </c>
      <c r="G179" s="153" t="s">
        <v>276</v>
      </c>
      <c r="H179" s="154">
        <v>1</v>
      </c>
      <c r="I179" s="155"/>
      <c r="J179" s="156">
        <f t="shared" si="10"/>
        <v>0</v>
      </c>
      <c r="K179" s="157"/>
      <c r="L179" s="33"/>
      <c r="M179" s="158" t="s">
        <v>1</v>
      </c>
      <c r="N179" s="159" t="s">
        <v>39</v>
      </c>
      <c r="O179" s="58"/>
      <c r="P179" s="160">
        <f t="shared" si="11"/>
        <v>0</v>
      </c>
      <c r="Q179" s="160">
        <v>0</v>
      </c>
      <c r="R179" s="160">
        <f t="shared" si="12"/>
        <v>0</v>
      </c>
      <c r="S179" s="160">
        <v>0</v>
      </c>
      <c r="T179" s="161">
        <f t="shared" si="1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208</v>
      </c>
      <c r="AT179" s="162" t="s">
        <v>204</v>
      </c>
      <c r="AU179" s="162" t="s">
        <v>84</v>
      </c>
      <c r="AY179" s="17" t="s">
        <v>202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7" t="s">
        <v>84</v>
      </c>
      <c r="BK179" s="163">
        <f t="shared" si="19"/>
        <v>0</v>
      </c>
      <c r="BL179" s="17" t="s">
        <v>208</v>
      </c>
      <c r="BM179" s="162" t="s">
        <v>756</v>
      </c>
    </row>
    <row r="180" spans="1:65" s="2" customFormat="1" ht="14.45" customHeight="1">
      <c r="A180" s="32"/>
      <c r="B180" s="149"/>
      <c r="C180" s="150" t="s">
        <v>757</v>
      </c>
      <c r="D180" s="150" t="s">
        <v>204</v>
      </c>
      <c r="E180" s="151" t="s">
        <v>758</v>
      </c>
      <c r="F180" s="152" t="s">
        <v>759</v>
      </c>
      <c r="G180" s="153" t="s">
        <v>276</v>
      </c>
      <c r="H180" s="154">
        <v>1</v>
      </c>
      <c r="I180" s="155"/>
      <c r="J180" s="156">
        <f t="shared" si="10"/>
        <v>0</v>
      </c>
      <c r="K180" s="157"/>
      <c r="L180" s="33"/>
      <c r="M180" s="158" t="s">
        <v>1</v>
      </c>
      <c r="N180" s="159" t="s">
        <v>39</v>
      </c>
      <c r="O180" s="58"/>
      <c r="P180" s="160">
        <f t="shared" si="11"/>
        <v>0</v>
      </c>
      <c r="Q180" s="160">
        <v>0</v>
      </c>
      <c r="R180" s="160">
        <f t="shared" si="12"/>
        <v>0</v>
      </c>
      <c r="S180" s="160">
        <v>0</v>
      </c>
      <c r="T180" s="161">
        <f t="shared" si="1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208</v>
      </c>
      <c r="AT180" s="162" t="s">
        <v>204</v>
      </c>
      <c r="AU180" s="162" t="s">
        <v>84</v>
      </c>
      <c r="AY180" s="17" t="s">
        <v>202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7" t="s">
        <v>84</v>
      </c>
      <c r="BK180" s="163">
        <f t="shared" si="19"/>
        <v>0</v>
      </c>
      <c r="BL180" s="17" t="s">
        <v>208</v>
      </c>
      <c r="BM180" s="162" t="s">
        <v>760</v>
      </c>
    </row>
    <row r="181" spans="1:65" s="12" customFormat="1" ht="22.9" customHeight="1">
      <c r="B181" s="136"/>
      <c r="D181" s="137" t="s">
        <v>72</v>
      </c>
      <c r="E181" s="147" t="s">
        <v>336</v>
      </c>
      <c r="F181" s="147" t="s">
        <v>337</v>
      </c>
      <c r="I181" s="139"/>
      <c r="J181" s="148">
        <f>BK181</f>
        <v>0</v>
      </c>
      <c r="L181" s="136"/>
      <c r="M181" s="141"/>
      <c r="N181" s="142"/>
      <c r="O181" s="142"/>
      <c r="P181" s="143">
        <f>P182</f>
        <v>0</v>
      </c>
      <c r="Q181" s="142"/>
      <c r="R181" s="143">
        <f>R182</f>
        <v>0</v>
      </c>
      <c r="S181" s="142"/>
      <c r="T181" s="144">
        <f>T182</f>
        <v>0</v>
      </c>
      <c r="AR181" s="137" t="s">
        <v>80</v>
      </c>
      <c r="AT181" s="145" t="s">
        <v>72</v>
      </c>
      <c r="AU181" s="145" t="s">
        <v>80</v>
      </c>
      <c r="AY181" s="137" t="s">
        <v>202</v>
      </c>
      <c r="BK181" s="146">
        <f>BK182</f>
        <v>0</v>
      </c>
    </row>
    <row r="182" spans="1:65" s="2" customFormat="1" ht="14.45" customHeight="1">
      <c r="A182" s="32"/>
      <c r="B182" s="149"/>
      <c r="C182" s="150" t="s">
        <v>453</v>
      </c>
      <c r="D182" s="150" t="s">
        <v>204</v>
      </c>
      <c r="E182" s="151" t="s">
        <v>761</v>
      </c>
      <c r="F182" s="152" t="s">
        <v>762</v>
      </c>
      <c r="G182" s="153" t="s">
        <v>618</v>
      </c>
      <c r="H182" s="154">
        <v>105.989</v>
      </c>
      <c r="I182" s="155"/>
      <c r="J182" s="156">
        <f>ROUND(I182*H182,2)</f>
        <v>0</v>
      </c>
      <c r="K182" s="157"/>
      <c r="L182" s="33"/>
      <c r="M182" s="158" t="s">
        <v>1</v>
      </c>
      <c r="N182" s="159" t="s">
        <v>39</v>
      </c>
      <c r="O182" s="58"/>
      <c r="P182" s="160">
        <f>O182*H182</f>
        <v>0</v>
      </c>
      <c r="Q182" s="160">
        <v>0</v>
      </c>
      <c r="R182" s="160">
        <f>Q182*H182</f>
        <v>0</v>
      </c>
      <c r="S182" s="160">
        <v>0</v>
      </c>
      <c r="T182" s="161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208</v>
      </c>
      <c r="AT182" s="162" t="s">
        <v>204</v>
      </c>
      <c r="AU182" s="162" t="s">
        <v>84</v>
      </c>
      <c r="AY182" s="17" t="s">
        <v>202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7" t="s">
        <v>84</v>
      </c>
      <c r="BK182" s="163">
        <f>ROUND(I182*H182,2)</f>
        <v>0</v>
      </c>
      <c r="BL182" s="17" t="s">
        <v>208</v>
      </c>
      <c r="BM182" s="162" t="s">
        <v>763</v>
      </c>
    </row>
    <row r="183" spans="1:65" s="12" customFormat="1" ht="25.9" customHeight="1">
      <c r="B183" s="136"/>
      <c r="D183" s="137" t="s">
        <v>72</v>
      </c>
      <c r="E183" s="138" t="s">
        <v>86</v>
      </c>
      <c r="F183" s="138" t="s">
        <v>539</v>
      </c>
      <c r="I183" s="139"/>
      <c r="J183" s="140">
        <f>BK183</f>
        <v>0</v>
      </c>
      <c r="L183" s="136"/>
      <c r="M183" s="141"/>
      <c r="N183" s="142"/>
      <c r="O183" s="142"/>
      <c r="P183" s="143">
        <f>P184+P196+P200+P204+P206</f>
        <v>0</v>
      </c>
      <c r="Q183" s="142"/>
      <c r="R183" s="143">
        <f>R184+R196+R200+R204+R206</f>
        <v>0</v>
      </c>
      <c r="S183" s="142"/>
      <c r="T183" s="144">
        <f>T184+T196+T200+T204+T206</f>
        <v>0</v>
      </c>
      <c r="AR183" s="137" t="s">
        <v>80</v>
      </c>
      <c r="AT183" s="145" t="s">
        <v>72</v>
      </c>
      <c r="AU183" s="145" t="s">
        <v>73</v>
      </c>
      <c r="AY183" s="137" t="s">
        <v>202</v>
      </c>
      <c r="BK183" s="146">
        <f>BK184+BK196+BK200+BK204+BK206</f>
        <v>0</v>
      </c>
    </row>
    <row r="184" spans="1:65" s="12" customFormat="1" ht="22.9" customHeight="1">
      <c r="B184" s="136"/>
      <c r="D184" s="137" t="s">
        <v>72</v>
      </c>
      <c r="E184" s="147" t="s">
        <v>273</v>
      </c>
      <c r="F184" s="147" t="s">
        <v>764</v>
      </c>
      <c r="I184" s="139"/>
      <c r="J184" s="148">
        <f>BK184</f>
        <v>0</v>
      </c>
      <c r="L184" s="136"/>
      <c r="M184" s="141"/>
      <c r="N184" s="142"/>
      <c r="O184" s="142"/>
      <c r="P184" s="143">
        <f>SUM(P185:P195)</f>
        <v>0</v>
      </c>
      <c r="Q184" s="142"/>
      <c r="R184" s="143">
        <f>SUM(R185:R195)</f>
        <v>0</v>
      </c>
      <c r="S184" s="142"/>
      <c r="T184" s="144">
        <f>SUM(T185:T195)</f>
        <v>0</v>
      </c>
      <c r="AR184" s="137" t="s">
        <v>216</v>
      </c>
      <c r="AT184" s="145" t="s">
        <v>72</v>
      </c>
      <c r="AU184" s="145" t="s">
        <v>80</v>
      </c>
      <c r="AY184" s="137" t="s">
        <v>202</v>
      </c>
      <c r="BK184" s="146">
        <f>SUM(BK185:BK195)</f>
        <v>0</v>
      </c>
    </row>
    <row r="185" spans="1:65" s="2" customFormat="1" ht="14.45" customHeight="1">
      <c r="A185" s="32"/>
      <c r="B185" s="149"/>
      <c r="C185" s="150" t="s">
        <v>765</v>
      </c>
      <c r="D185" s="150" t="s">
        <v>204</v>
      </c>
      <c r="E185" s="151" t="s">
        <v>766</v>
      </c>
      <c r="F185" s="152" t="s">
        <v>767</v>
      </c>
      <c r="G185" s="153" t="s">
        <v>276</v>
      </c>
      <c r="H185" s="154">
        <v>1</v>
      </c>
      <c r="I185" s="155"/>
      <c r="J185" s="156">
        <f t="shared" ref="J185:J195" si="20">ROUND(I185*H185,2)</f>
        <v>0</v>
      </c>
      <c r="K185" s="157"/>
      <c r="L185" s="33"/>
      <c r="M185" s="158" t="s">
        <v>1</v>
      </c>
      <c r="N185" s="159" t="s">
        <v>39</v>
      </c>
      <c r="O185" s="58"/>
      <c r="P185" s="160">
        <f t="shared" ref="P185:P195" si="21">O185*H185</f>
        <v>0</v>
      </c>
      <c r="Q185" s="160">
        <v>0</v>
      </c>
      <c r="R185" s="160">
        <f t="shared" ref="R185:R195" si="22">Q185*H185</f>
        <v>0</v>
      </c>
      <c r="S185" s="160">
        <v>0</v>
      </c>
      <c r="T185" s="161">
        <f t="shared" ref="T185:T195" si="23"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479</v>
      </c>
      <c r="AT185" s="162" t="s">
        <v>204</v>
      </c>
      <c r="AU185" s="162" t="s">
        <v>84</v>
      </c>
      <c r="AY185" s="17" t="s">
        <v>202</v>
      </c>
      <c r="BE185" s="163">
        <f t="shared" ref="BE185:BE195" si="24">IF(N185="základná",J185,0)</f>
        <v>0</v>
      </c>
      <c r="BF185" s="163">
        <f t="shared" ref="BF185:BF195" si="25">IF(N185="znížená",J185,0)</f>
        <v>0</v>
      </c>
      <c r="BG185" s="163">
        <f t="shared" ref="BG185:BG195" si="26">IF(N185="zákl. prenesená",J185,0)</f>
        <v>0</v>
      </c>
      <c r="BH185" s="163">
        <f t="shared" ref="BH185:BH195" si="27">IF(N185="zníž. prenesená",J185,0)</f>
        <v>0</v>
      </c>
      <c r="BI185" s="163">
        <f t="shared" ref="BI185:BI195" si="28">IF(N185="nulová",J185,0)</f>
        <v>0</v>
      </c>
      <c r="BJ185" s="17" t="s">
        <v>84</v>
      </c>
      <c r="BK185" s="163">
        <f t="shared" ref="BK185:BK195" si="29">ROUND(I185*H185,2)</f>
        <v>0</v>
      </c>
      <c r="BL185" s="17" t="s">
        <v>479</v>
      </c>
      <c r="BM185" s="162" t="s">
        <v>768</v>
      </c>
    </row>
    <row r="186" spans="1:65" s="2" customFormat="1" ht="14.45" customHeight="1">
      <c r="A186" s="32"/>
      <c r="B186" s="149"/>
      <c r="C186" s="150" t="s">
        <v>456</v>
      </c>
      <c r="D186" s="150" t="s">
        <v>204</v>
      </c>
      <c r="E186" s="151" t="s">
        <v>769</v>
      </c>
      <c r="F186" s="152" t="s">
        <v>770</v>
      </c>
      <c r="G186" s="153" t="s">
        <v>276</v>
      </c>
      <c r="H186" s="154">
        <v>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39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479</v>
      </c>
      <c r="AT186" s="162" t="s">
        <v>204</v>
      </c>
      <c r="AU186" s="162" t="s">
        <v>84</v>
      </c>
      <c r="AY186" s="17" t="s">
        <v>202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84</v>
      </c>
      <c r="BK186" s="163">
        <f t="shared" si="29"/>
        <v>0</v>
      </c>
      <c r="BL186" s="17" t="s">
        <v>479</v>
      </c>
      <c r="BM186" s="162" t="s">
        <v>771</v>
      </c>
    </row>
    <row r="187" spans="1:65" s="2" customFormat="1" ht="14.45" customHeight="1">
      <c r="A187" s="32"/>
      <c r="B187" s="149"/>
      <c r="C187" s="150" t="s">
        <v>772</v>
      </c>
      <c r="D187" s="150" t="s">
        <v>204</v>
      </c>
      <c r="E187" s="151" t="s">
        <v>773</v>
      </c>
      <c r="F187" s="152" t="s">
        <v>774</v>
      </c>
      <c r="G187" s="153" t="s">
        <v>276</v>
      </c>
      <c r="H187" s="154">
        <v>1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39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479</v>
      </c>
      <c r="AT187" s="162" t="s">
        <v>204</v>
      </c>
      <c r="AU187" s="162" t="s">
        <v>84</v>
      </c>
      <c r="AY187" s="17" t="s">
        <v>202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84</v>
      </c>
      <c r="BK187" s="163">
        <f t="shared" si="29"/>
        <v>0</v>
      </c>
      <c r="BL187" s="17" t="s">
        <v>479</v>
      </c>
      <c r="BM187" s="162" t="s">
        <v>775</v>
      </c>
    </row>
    <row r="188" spans="1:65" s="2" customFormat="1" ht="14.45" customHeight="1">
      <c r="A188" s="32"/>
      <c r="B188" s="149"/>
      <c r="C188" s="150" t="s">
        <v>459</v>
      </c>
      <c r="D188" s="150" t="s">
        <v>204</v>
      </c>
      <c r="E188" s="151" t="s">
        <v>776</v>
      </c>
      <c r="F188" s="152" t="s">
        <v>777</v>
      </c>
      <c r="G188" s="153" t="s">
        <v>276</v>
      </c>
      <c r="H188" s="154">
        <v>1</v>
      </c>
      <c r="I188" s="155"/>
      <c r="J188" s="156">
        <f t="shared" si="20"/>
        <v>0</v>
      </c>
      <c r="K188" s="157"/>
      <c r="L188" s="33"/>
      <c r="M188" s="158" t="s">
        <v>1</v>
      </c>
      <c r="N188" s="159" t="s">
        <v>39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479</v>
      </c>
      <c r="AT188" s="162" t="s">
        <v>204</v>
      </c>
      <c r="AU188" s="162" t="s">
        <v>84</v>
      </c>
      <c r="AY188" s="17" t="s">
        <v>202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84</v>
      </c>
      <c r="BK188" s="163">
        <f t="shared" si="29"/>
        <v>0</v>
      </c>
      <c r="BL188" s="17" t="s">
        <v>479</v>
      </c>
      <c r="BM188" s="162" t="s">
        <v>778</v>
      </c>
    </row>
    <row r="189" spans="1:65" s="2" customFormat="1" ht="14.45" customHeight="1">
      <c r="A189" s="32"/>
      <c r="B189" s="149"/>
      <c r="C189" s="150" t="s">
        <v>779</v>
      </c>
      <c r="D189" s="150" t="s">
        <v>204</v>
      </c>
      <c r="E189" s="151" t="s">
        <v>780</v>
      </c>
      <c r="F189" s="152" t="s">
        <v>781</v>
      </c>
      <c r="G189" s="153" t="s">
        <v>276</v>
      </c>
      <c r="H189" s="154">
        <v>1</v>
      </c>
      <c r="I189" s="155"/>
      <c r="J189" s="156">
        <f t="shared" si="20"/>
        <v>0</v>
      </c>
      <c r="K189" s="157"/>
      <c r="L189" s="33"/>
      <c r="M189" s="158" t="s">
        <v>1</v>
      </c>
      <c r="N189" s="159" t="s">
        <v>39</v>
      </c>
      <c r="O189" s="58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479</v>
      </c>
      <c r="AT189" s="162" t="s">
        <v>204</v>
      </c>
      <c r="AU189" s="162" t="s">
        <v>84</v>
      </c>
      <c r="AY189" s="17" t="s">
        <v>202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7" t="s">
        <v>84</v>
      </c>
      <c r="BK189" s="163">
        <f t="shared" si="29"/>
        <v>0</v>
      </c>
      <c r="BL189" s="17" t="s">
        <v>479</v>
      </c>
      <c r="BM189" s="162" t="s">
        <v>782</v>
      </c>
    </row>
    <row r="190" spans="1:65" s="2" customFormat="1" ht="14.45" customHeight="1">
      <c r="A190" s="32"/>
      <c r="B190" s="149"/>
      <c r="C190" s="150" t="s">
        <v>462</v>
      </c>
      <c r="D190" s="150" t="s">
        <v>204</v>
      </c>
      <c r="E190" s="151" t="s">
        <v>783</v>
      </c>
      <c r="F190" s="152" t="s">
        <v>784</v>
      </c>
      <c r="G190" s="153" t="s">
        <v>276</v>
      </c>
      <c r="H190" s="154">
        <v>1</v>
      </c>
      <c r="I190" s="155"/>
      <c r="J190" s="156">
        <f t="shared" si="20"/>
        <v>0</v>
      </c>
      <c r="K190" s="157"/>
      <c r="L190" s="33"/>
      <c r="M190" s="158" t="s">
        <v>1</v>
      </c>
      <c r="N190" s="159" t="s">
        <v>39</v>
      </c>
      <c r="O190" s="58"/>
      <c r="P190" s="160">
        <f t="shared" si="21"/>
        <v>0</v>
      </c>
      <c r="Q190" s="160">
        <v>0</v>
      </c>
      <c r="R190" s="160">
        <f t="shared" si="22"/>
        <v>0</v>
      </c>
      <c r="S190" s="160">
        <v>0</v>
      </c>
      <c r="T190" s="161">
        <f t="shared" si="2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479</v>
      </c>
      <c r="AT190" s="162" t="s">
        <v>204</v>
      </c>
      <c r="AU190" s="162" t="s">
        <v>84</v>
      </c>
      <c r="AY190" s="17" t="s">
        <v>202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7" t="s">
        <v>84</v>
      </c>
      <c r="BK190" s="163">
        <f t="shared" si="29"/>
        <v>0</v>
      </c>
      <c r="BL190" s="17" t="s">
        <v>479</v>
      </c>
      <c r="BM190" s="162" t="s">
        <v>785</v>
      </c>
    </row>
    <row r="191" spans="1:65" s="2" customFormat="1" ht="14.45" customHeight="1">
      <c r="A191" s="32"/>
      <c r="B191" s="149"/>
      <c r="C191" s="150" t="s">
        <v>786</v>
      </c>
      <c r="D191" s="150" t="s">
        <v>204</v>
      </c>
      <c r="E191" s="151" t="s">
        <v>787</v>
      </c>
      <c r="F191" s="152" t="s">
        <v>788</v>
      </c>
      <c r="G191" s="153" t="s">
        <v>276</v>
      </c>
      <c r="H191" s="154">
        <v>1</v>
      </c>
      <c r="I191" s="155"/>
      <c r="J191" s="156">
        <f t="shared" si="20"/>
        <v>0</v>
      </c>
      <c r="K191" s="157"/>
      <c r="L191" s="33"/>
      <c r="M191" s="158" t="s">
        <v>1</v>
      </c>
      <c r="N191" s="159" t="s">
        <v>39</v>
      </c>
      <c r="O191" s="58"/>
      <c r="P191" s="160">
        <f t="shared" si="21"/>
        <v>0</v>
      </c>
      <c r="Q191" s="160">
        <v>0</v>
      </c>
      <c r="R191" s="160">
        <f t="shared" si="22"/>
        <v>0</v>
      </c>
      <c r="S191" s="160">
        <v>0</v>
      </c>
      <c r="T191" s="161">
        <f t="shared" si="2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479</v>
      </c>
      <c r="AT191" s="162" t="s">
        <v>204</v>
      </c>
      <c r="AU191" s="162" t="s">
        <v>84</v>
      </c>
      <c r="AY191" s="17" t="s">
        <v>202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7" t="s">
        <v>84</v>
      </c>
      <c r="BK191" s="163">
        <f t="shared" si="29"/>
        <v>0</v>
      </c>
      <c r="BL191" s="17" t="s">
        <v>479</v>
      </c>
      <c r="BM191" s="162" t="s">
        <v>789</v>
      </c>
    </row>
    <row r="192" spans="1:65" s="2" customFormat="1" ht="14.45" customHeight="1">
      <c r="A192" s="32"/>
      <c r="B192" s="149"/>
      <c r="C192" s="150" t="s">
        <v>465</v>
      </c>
      <c r="D192" s="150" t="s">
        <v>204</v>
      </c>
      <c r="E192" s="151" t="s">
        <v>790</v>
      </c>
      <c r="F192" s="152" t="s">
        <v>791</v>
      </c>
      <c r="G192" s="153" t="s">
        <v>276</v>
      </c>
      <c r="H192" s="154">
        <v>1</v>
      </c>
      <c r="I192" s="155"/>
      <c r="J192" s="156">
        <f t="shared" si="20"/>
        <v>0</v>
      </c>
      <c r="K192" s="157"/>
      <c r="L192" s="33"/>
      <c r="M192" s="158" t="s">
        <v>1</v>
      </c>
      <c r="N192" s="159" t="s">
        <v>39</v>
      </c>
      <c r="O192" s="58"/>
      <c r="P192" s="160">
        <f t="shared" si="21"/>
        <v>0</v>
      </c>
      <c r="Q192" s="160">
        <v>0</v>
      </c>
      <c r="R192" s="160">
        <f t="shared" si="22"/>
        <v>0</v>
      </c>
      <c r="S192" s="160">
        <v>0</v>
      </c>
      <c r="T192" s="161">
        <f t="shared" si="2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479</v>
      </c>
      <c r="AT192" s="162" t="s">
        <v>204</v>
      </c>
      <c r="AU192" s="162" t="s">
        <v>84</v>
      </c>
      <c r="AY192" s="17" t="s">
        <v>202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7" t="s">
        <v>84</v>
      </c>
      <c r="BK192" s="163">
        <f t="shared" si="29"/>
        <v>0</v>
      </c>
      <c r="BL192" s="17" t="s">
        <v>479</v>
      </c>
      <c r="BM192" s="162" t="s">
        <v>792</v>
      </c>
    </row>
    <row r="193" spans="1:65" s="2" customFormat="1" ht="14.45" customHeight="1">
      <c r="A193" s="32"/>
      <c r="B193" s="149"/>
      <c r="C193" s="150" t="s">
        <v>793</v>
      </c>
      <c r="D193" s="150" t="s">
        <v>204</v>
      </c>
      <c r="E193" s="151" t="s">
        <v>794</v>
      </c>
      <c r="F193" s="152" t="s">
        <v>795</v>
      </c>
      <c r="G193" s="153" t="s">
        <v>276</v>
      </c>
      <c r="H193" s="154">
        <v>1</v>
      </c>
      <c r="I193" s="155"/>
      <c r="J193" s="156">
        <f t="shared" si="20"/>
        <v>0</v>
      </c>
      <c r="K193" s="157"/>
      <c r="L193" s="33"/>
      <c r="M193" s="158" t="s">
        <v>1</v>
      </c>
      <c r="N193" s="159" t="s">
        <v>39</v>
      </c>
      <c r="O193" s="58"/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479</v>
      </c>
      <c r="AT193" s="162" t="s">
        <v>204</v>
      </c>
      <c r="AU193" s="162" t="s">
        <v>84</v>
      </c>
      <c r="AY193" s="17" t="s">
        <v>202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7" t="s">
        <v>84</v>
      </c>
      <c r="BK193" s="163">
        <f t="shared" si="29"/>
        <v>0</v>
      </c>
      <c r="BL193" s="17" t="s">
        <v>479</v>
      </c>
      <c r="BM193" s="162" t="s">
        <v>796</v>
      </c>
    </row>
    <row r="194" spans="1:65" s="2" customFormat="1" ht="14.45" customHeight="1">
      <c r="A194" s="32"/>
      <c r="B194" s="149"/>
      <c r="C194" s="150" t="s">
        <v>469</v>
      </c>
      <c r="D194" s="150" t="s">
        <v>204</v>
      </c>
      <c r="E194" s="151" t="s">
        <v>797</v>
      </c>
      <c r="F194" s="152" t="s">
        <v>798</v>
      </c>
      <c r="G194" s="153" t="s">
        <v>276</v>
      </c>
      <c r="H194" s="154">
        <v>1</v>
      </c>
      <c r="I194" s="155"/>
      <c r="J194" s="156">
        <f t="shared" si="20"/>
        <v>0</v>
      </c>
      <c r="K194" s="157"/>
      <c r="L194" s="33"/>
      <c r="M194" s="158" t="s">
        <v>1</v>
      </c>
      <c r="N194" s="159" t="s">
        <v>39</v>
      </c>
      <c r="O194" s="58"/>
      <c r="P194" s="160">
        <f t="shared" si="21"/>
        <v>0</v>
      </c>
      <c r="Q194" s="160">
        <v>0</v>
      </c>
      <c r="R194" s="160">
        <f t="shared" si="22"/>
        <v>0</v>
      </c>
      <c r="S194" s="160">
        <v>0</v>
      </c>
      <c r="T194" s="161">
        <f t="shared" si="2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479</v>
      </c>
      <c r="AT194" s="162" t="s">
        <v>204</v>
      </c>
      <c r="AU194" s="162" t="s">
        <v>84</v>
      </c>
      <c r="AY194" s="17" t="s">
        <v>202</v>
      </c>
      <c r="BE194" s="163">
        <f t="shared" si="24"/>
        <v>0</v>
      </c>
      <c r="BF194" s="163">
        <f t="shared" si="25"/>
        <v>0</v>
      </c>
      <c r="BG194" s="163">
        <f t="shared" si="26"/>
        <v>0</v>
      </c>
      <c r="BH194" s="163">
        <f t="shared" si="27"/>
        <v>0</v>
      </c>
      <c r="BI194" s="163">
        <f t="shared" si="28"/>
        <v>0</v>
      </c>
      <c r="BJ194" s="17" t="s">
        <v>84</v>
      </c>
      <c r="BK194" s="163">
        <f t="shared" si="29"/>
        <v>0</v>
      </c>
      <c r="BL194" s="17" t="s">
        <v>479</v>
      </c>
      <c r="BM194" s="162" t="s">
        <v>799</v>
      </c>
    </row>
    <row r="195" spans="1:65" s="2" customFormat="1" ht="14.45" customHeight="1">
      <c r="A195" s="32"/>
      <c r="B195" s="149"/>
      <c r="C195" s="150" t="s">
        <v>800</v>
      </c>
      <c r="D195" s="150" t="s">
        <v>204</v>
      </c>
      <c r="E195" s="151" t="s">
        <v>801</v>
      </c>
      <c r="F195" s="152" t="s">
        <v>802</v>
      </c>
      <c r="G195" s="153" t="s">
        <v>276</v>
      </c>
      <c r="H195" s="154">
        <v>1</v>
      </c>
      <c r="I195" s="155"/>
      <c r="J195" s="156">
        <f t="shared" si="20"/>
        <v>0</v>
      </c>
      <c r="K195" s="157"/>
      <c r="L195" s="33"/>
      <c r="M195" s="158" t="s">
        <v>1</v>
      </c>
      <c r="N195" s="159" t="s">
        <v>39</v>
      </c>
      <c r="O195" s="58"/>
      <c r="P195" s="160">
        <f t="shared" si="21"/>
        <v>0</v>
      </c>
      <c r="Q195" s="160">
        <v>0</v>
      </c>
      <c r="R195" s="160">
        <f t="shared" si="22"/>
        <v>0</v>
      </c>
      <c r="S195" s="160">
        <v>0</v>
      </c>
      <c r="T195" s="161">
        <f t="shared" si="2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479</v>
      </c>
      <c r="AT195" s="162" t="s">
        <v>204</v>
      </c>
      <c r="AU195" s="162" t="s">
        <v>84</v>
      </c>
      <c r="AY195" s="17" t="s">
        <v>202</v>
      </c>
      <c r="BE195" s="163">
        <f t="shared" si="24"/>
        <v>0</v>
      </c>
      <c r="BF195" s="163">
        <f t="shared" si="25"/>
        <v>0</v>
      </c>
      <c r="BG195" s="163">
        <f t="shared" si="26"/>
        <v>0</v>
      </c>
      <c r="BH195" s="163">
        <f t="shared" si="27"/>
        <v>0</v>
      </c>
      <c r="BI195" s="163">
        <f t="shared" si="28"/>
        <v>0</v>
      </c>
      <c r="BJ195" s="17" t="s">
        <v>84</v>
      </c>
      <c r="BK195" s="163">
        <f t="shared" si="29"/>
        <v>0</v>
      </c>
      <c r="BL195" s="17" t="s">
        <v>479</v>
      </c>
      <c r="BM195" s="162" t="s">
        <v>803</v>
      </c>
    </row>
    <row r="196" spans="1:65" s="12" customFormat="1" ht="22.9" customHeight="1">
      <c r="B196" s="136"/>
      <c r="D196" s="137" t="s">
        <v>72</v>
      </c>
      <c r="E196" s="147" t="s">
        <v>89</v>
      </c>
      <c r="F196" s="147" t="s">
        <v>804</v>
      </c>
      <c r="I196" s="139"/>
      <c r="J196" s="148">
        <f>BK196</f>
        <v>0</v>
      </c>
      <c r="L196" s="136"/>
      <c r="M196" s="141"/>
      <c r="N196" s="142"/>
      <c r="O196" s="142"/>
      <c r="P196" s="143">
        <f>SUM(P197:P199)</f>
        <v>0</v>
      </c>
      <c r="Q196" s="142"/>
      <c r="R196" s="143">
        <f>SUM(R197:R199)</f>
        <v>0</v>
      </c>
      <c r="S196" s="142"/>
      <c r="T196" s="144">
        <f>SUM(T197:T199)</f>
        <v>0</v>
      </c>
      <c r="AR196" s="137" t="s">
        <v>80</v>
      </c>
      <c r="AT196" s="145" t="s">
        <v>72</v>
      </c>
      <c r="AU196" s="145" t="s">
        <v>80</v>
      </c>
      <c r="AY196" s="137" t="s">
        <v>202</v>
      </c>
      <c r="BK196" s="146">
        <f>SUM(BK197:BK199)</f>
        <v>0</v>
      </c>
    </row>
    <row r="197" spans="1:65" s="2" customFormat="1" ht="24.2" customHeight="1">
      <c r="A197" s="32"/>
      <c r="B197" s="149"/>
      <c r="C197" s="150" t="s">
        <v>472</v>
      </c>
      <c r="D197" s="150" t="s">
        <v>204</v>
      </c>
      <c r="E197" s="151" t="s">
        <v>805</v>
      </c>
      <c r="F197" s="152" t="s">
        <v>806</v>
      </c>
      <c r="G197" s="153" t="s">
        <v>276</v>
      </c>
      <c r="H197" s="154">
        <v>1</v>
      </c>
      <c r="I197" s="155"/>
      <c r="J197" s="156">
        <f>ROUND(I197*H197,2)</f>
        <v>0</v>
      </c>
      <c r="K197" s="157"/>
      <c r="L197" s="33"/>
      <c r="M197" s="158" t="s">
        <v>1</v>
      </c>
      <c r="N197" s="159" t="s">
        <v>39</v>
      </c>
      <c r="O197" s="58"/>
      <c r="P197" s="160">
        <f>O197*H197</f>
        <v>0</v>
      </c>
      <c r="Q197" s="160">
        <v>0</v>
      </c>
      <c r="R197" s="160">
        <f>Q197*H197</f>
        <v>0</v>
      </c>
      <c r="S197" s="160">
        <v>0</v>
      </c>
      <c r="T197" s="161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208</v>
      </c>
      <c r="AT197" s="162" t="s">
        <v>204</v>
      </c>
      <c r="AU197" s="162" t="s">
        <v>84</v>
      </c>
      <c r="AY197" s="17" t="s">
        <v>202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7" t="s">
        <v>84</v>
      </c>
      <c r="BK197" s="163">
        <f>ROUND(I197*H197,2)</f>
        <v>0</v>
      </c>
      <c r="BL197" s="17" t="s">
        <v>208</v>
      </c>
      <c r="BM197" s="162" t="s">
        <v>807</v>
      </c>
    </row>
    <row r="198" spans="1:65" s="2" customFormat="1" ht="14.45" customHeight="1">
      <c r="A198" s="32"/>
      <c r="B198" s="149"/>
      <c r="C198" s="150" t="s">
        <v>808</v>
      </c>
      <c r="D198" s="150" t="s">
        <v>204</v>
      </c>
      <c r="E198" s="151" t="s">
        <v>809</v>
      </c>
      <c r="F198" s="152" t="s">
        <v>810</v>
      </c>
      <c r="G198" s="153" t="s">
        <v>276</v>
      </c>
      <c r="H198" s="154">
        <v>1</v>
      </c>
      <c r="I198" s="155"/>
      <c r="J198" s="156">
        <f>ROUND(I198*H198,2)</f>
        <v>0</v>
      </c>
      <c r="K198" s="157"/>
      <c r="L198" s="33"/>
      <c r="M198" s="158" t="s">
        <v>1</v>
      </c>
      <c r="N198" s="159" t="s">
        <v>39</v>
      </c>
      <c r="O198" s="58"/>
      <c r="P198" s="160">
        <f>O198*H198</f>
        <v>0</v>
      </c>
      <c r="Q198" s="160">
        <v>0</v>
      </c>
      <c r="R198" s="160">
        <f>Q198*H198</f>
        <v>0</v>
      </c>
      <c r="S198" s="160">
        <v>0</v>
      </c>
      <c r="T198" s="161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208</v>
      </c>
      <c r="AT198" s="162" t="s">
        <v>204</v>
      </c>
      <c r="AU198" s="162" t="s">
        <v>84</v>
      </c>
      <c r="AY198" s="17" t="s">
        <v>202</v>
      </c>
      <c r="BE198" s="163">
        <f>IF(N198="základná",J198,0)</f>
        <v>0</v>
      </c>
      <c r="BF198" s="163">
        <f>IF(N198="znížená",J198,0)</f>
        <v>0</v>
      </c>
      <c r="BG198" s="163">
        <f>IF(N198="zákl. prenesená",J198,0)</f>
        <v>0</v>
      </c>
      <c r="BH198" s="163">
        <f>IF(N198="zníž. prenesená",J198,0)</f>
        <v>0</v>
      </c>
      <c r="BI198" s="163">
        <f>IF(N198="nulová",J198,0)</f>
        <v>0</v>
      </c>
      <c r="BJ198" s="17" t="s">
        <v>84</v>
      </c>
      <c r="BK198" s="163">
        <f>ROUND(I198*H198,2)</f>
        <v>0</v>
      </c>
      <c r="BL198" s="17" t="s">
        <v>208</v>
      </c>
      <c r="BM198" s="162" t="s">
        <v>811</v>
      </c>
    </row>
    <row r="199" spans="1:65" s="2" customFormat="1" ht="49.15" customHeight="1">
      <c r="A199" s="32"/>
      <c r="B199" s="149"/>
      <c r="C199" s="150" t="s">
        <v>476</v>
      </c>
      <c r="D199" s="150" t="s">
        <v>204</v>
      </c>
      <c r="E199" s="151" t="s">
        <v>812</v>
      </c>
      <c r="F199" s="152" t="s">
        <v>813</v>
      </c>
      <c r="G199" s="153" t="s">
        <v>276</v>
      </c>
      <c r="H199" s="154">
        <v>1</v>
      </c>
      <c r="I199" s="155"/>
      <c r="J199" s="156">
        <f>ROUND(I199*H199,2)</f>
        <v>0</v>
      </c>
      <c r="K199" s="157"/>
      <c r="L199" s="33"/>
      <c r="M199" s="158" t="s">
        <v>1</v>
      </c>
      <c r="N199" s="159" t="s">
        <v>39</v>
      </c>
      <c r="O199" s="58"/>
      <c r="P199" s="160">
        <f>O199*H199</f>
        <v>0</v>
      </c>
      <c r="Q199" s="160">
        <v>0</v>
      </c>
      <c r="R199" s="160">
        <f>Q199*H199</f>
        <v>0</v>
      </c>
      <c r="S199" s="160">
        <v>0</v>
      </c>
      <c r="T199" s="161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208</v>
      </c>
      <c r="AT199" s="162" t="s">
        <v>204</v>
      </c>
      <c r="AU199" s="162" t="s">
        <v>84</v>
      </c>
      <c r="AY199" s="17" t="s">
        <v>202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7" t="s">
        <v>84</v>
      </c>
      <c r="BK199" s="163">
        <f>ROUND(I199*H199,2)</f>
        <v>0</v>
      </c>
      <c r="BL199" s="17" t="s">
        <v>208</v>
      </c>
      <c r="BM199" s="162" t="s">
        <v>814</v>
      </c>
    </row>
    <row r="200" spans="1:65" s="12" customFormat="1" ht="22.9" customHeight="1">
      <c r="B200" s="136"/>
      <c r="D200" s="137" t="s">
        <v>72</v>
      </c>
      <c r="E200" s="147" t="s">
        <v>540</v>
      </c>
      <c r="F200" s="147" t="s">
        <v>541</v>
      </c>
      <c r="I200" s="139"/>
      <c r="J200" s="148">
        <f>BK200</f>
        <v>0</v>
      </c>
      <c r="L200" s="136"/>
      <c r="M200" s="141"/>
      <c r="N200" s="142"/>
      <c r="O200" s="142"/>
      <c r="P200" s="143">
        <f>SUM(P201:P203)</f>
        <v>0</v>
      </c>
      <c r="Q200" s="142"/>
      <c r="R200" s="143">
        <f>SUM(R201:R203)</f>
        <v>0</v>
      </c>
      <c r="S200" s="142"/>
      <c r="T200" s="144">
        <f>SUM(T201:T203)</f>
        <v>0</v>
      </c>
      <c r="AR200" s="137" t="s">
        <v>216</v>
      </c>
      <c r="AT200" s="145" t="s">
        <v>72</v>
      </c>
      <c r="AU200" s="145" t="s">
        <v>80</v>
      </c>
      <c r="AY200" s="137" t="s">
        <v>202</v>
      </c>
      <c r="BK200" s="146">
        <f>SUM(BK201:BK203)</f>
        <v>0</v>
      </c>
    </row>
    <row r="201" spans="1:65" s="2" customFormat="1" ht="14.45" customHeight="1">
      <c r="A201" s="32"/>
      <c r="B201" s="149"/>
      <c r="C201" s="150" t="s">
        <v>815</v>
      </c>
      <c r="D201" s="150" t="s">
        <v>204</v>
      </c>
      <c r="E201" s="151" t="s">
        <v>816</v>
      </c>
      <c r="F201" s="152" t="s">
        <v>817</v>
      </c>
      <c r="G201" s="153" t="s">
        <v>276</v>
      </c>
      <c r="H201" s="154">
        <v>8</v>
      </c>
      <c r="I201" s="155"/>
      <c r="J201" s="156">
        <f>ROUND(I201*H201,2)</f>
        <v>0</v>
      </c>
      <c r="K201" s="157"/>
      <c r="L201" s="33"/>
      <c r="M201" s="158" t="s">
        <v>1</v>
      </c>
      <c r="N201" s="159" t="s">
        <v>39</v>
      </c>
      <c r="O201" s="58"/>
      <c r="P201" s="160">
        <f>O201*H201</f>
        <v>0</v>
      </c>
      <c r="Q201" s="160">
        <v>0</v>
      </c>
      <c r="R201" s="160">
        <f>Q201*H201</f>
        <v>0</v>
      </c>
      <c r="S201" s="160">
        <v>0</v>
      </c>
      <c r="T201" s="161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479</v>
      </c>
      <c r="AT201" s="162" t="s">
        <v>204</v>
      </c>
      <c r="AU201" s="162" t="s">
        <v>84</v>
      </c>
      <c r="AY201" s="17" t="s">
        <v>202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7" t="s">
        <v>84</v>
      </c>
      <c r="BK201" s="163">
        <f>ROUND(I201*H201,2)</f>
        <v>0</v>
      </c>
      <c r="BL201" s="17" t="s">
        <v>479</v>
      </c>
      <c r="BM201" s="162" t="s">
        <v>818</v>
      </c>
    </row>
    <row r="202" spans="1:65" s="2" customFormat="1" ht="14.45" customHeight="1">
      <c r="A202" s="32"/>
      <c r="B202" s="149"/>
      <c r="C202" s="150" t="s">
        <v>479</v>
      </c>
      <c r="D202" s="150" t="s">
        <v>204</v>
      </c>
      <c r="E202" s="151" t="s">
        <v>819</v>
      </c>
      <c r="F202" s="152" t="s">
        <v>820</v>
      </c>
      <c r="G202" s="153" t="s">
        <v>276</v>
      </c>
      <c r="H202" s="154">
        <v>0.25</v>
      </c>
      <c r="I202" s="155"/>
      <c r="J202" s="156">
        <f>ROUND(I202*H202,2)</f>
        <v>0</v>
      </c>
      <c r="K202" s="157"/>
      <c r="L202" s="33"/>
      <c r="M202" s="158" t="s">
        <v>1</v>
      </c>
      <c r="N202" s="159" t="s">
        <v>39</v>
      </c>
      <c r="O202" s="58"/>
      <c r="P202" s="160">
        <f>O202*H202</f>
        <v>0</v>
      </c>
      <c r="Q202" s="160">
        <v>0</v>
      </c>
      <c r="R202" s="160">
        <f>Q202*H202</f>
        <v>0</v>
      </c>
      <c r="S202" s="160">
        <v>0</v>
      </c>
      <c r="T202" s="161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479</v>
      </c>
      <c r="AT202" s="162" t="s">
        <v>204</v>
      </c>
      <c r="AU202" s="162" t="s">
        <v>84</v>
      </c>
      <c r="AY202" s="17" t="s">
        <v>202</v>
      </c>
      <c r="BE202" s="163">
        <f>IF(N202="základná",J202,0)</f>
        <v>0</v>
      </c>
      <c r="BF202" s="163">
        <f>IF(N202="znížená",J202,0)</f>
        <v>0</v>
      </c>
      <c r="BG202" s="163">
        <f>IF(N202="zákl. prenesená",J202,0)</f>
        <v>0</v>
      </c>
      <c r="BH202" s="163">
        <f>IF(N202="zníž. prenesená",J202,0)</f>
        <v>0</v>
      </c>
      <c r="BI202" s="163">
        <f>IF(N202="nulová",J202,0)</f>
        <v>0</v>
      </c>
      <c r="BJ202" s="17" t="s">
        <v>84</v>
      </c>
      <c r="BK202" s="163">
        <f>ROUND(I202*H202,2)</f>
        <v>0</v>
      </c>
      <c r="BL202" s="17" t="s">
        <v>479</v>
      </c>
      <c r="BM202" s="162" t="s">
        <v>821</v>
      </c>
    </row>
    <row r="203" spans="1:65" s="2" customFormat="1" ht="14.45" customHeight="1">
      <c r="A203" s="32"/>
      <c r="B203" s="149"/>
      <c r="C203" s="150" t="s">
        <v>822</v>
      </c>
      <c r="D203" s="150" t="s">
        <v>204</v>
      </c>
      <c r="E203" s="151" t="s">
        <v>823</v>
      </c>
      <c r="F203" s="152" t="s">
        <v>824</v>
      </c>
      <c r="G203" s="153" t="s">
        <v>276</v>
      </c>
      <c r="H203" s="154">
        <v>0.25</v>
      </c>
      <c r="I203" s="155"/>
      <c r="J203" s="156">
        <f>ROUND(I203*H203,2)</f>
        <v>0</v>
      </c>
      <c r="K203" s="157"/>
      <c r="L203" s="33"/>
      <c r="M203" s="158" t="s">
        <v>1</v>
      </c>
      <c r="N203" s="159" t="s">
        <v>39</v>
      </c>
      <c r="O203" s="58"/>
      <c r="P203" s="160">
        <f>O203*H203</f>
        <v>0</v>
      </c>
      <c r="Q203" s="160">
        <v>0</v>
      </c>
      <c r="R203" s="160">
        <f>Q203*H203</f>
        <v>0</v>
      </c>
      <c r="S203" s="160">
        <v>0</v>
      </c>
      <c r="T203" s="161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479</v>
      </c>
      <c r="AT203" s="162" t="s">
        <v>204</v>
      </c>
      <c r="AU203" s="162" t="s">
        <v>84</v>
      </c>
      <c r="AY203" s="17" t="s">
        <v>202</v>
      </c>
      <c r="BE203" s="163">
        <f>IF(N203="základná",J203,0)</f>
        <v>0</v>
      </c>
      <c r="BF203" s="163">
        <f>IF(N203="znížená",J203,0)</f>
        <v>0</v>
      </c>
      <c r="BG203" s="163">
        <f>IF(N203="zákl. prenesená",J203,0)</f>
        <v>0</v>
      </c>
      <c r="BH203" s="163">
        <f>IF(N203="zníž. prenesená",J203,0)</f>
        <v>0</v>
      </c>
      <c r="BI203" s="163">
        <f>IF(N203="nulová",J203,0)</f>
        <v>0</v>
      </c>
      <c r="BJ203" s="17" t="s">
        <v>84</v>
      </c>
      <c r="BK203" s="163">
        <f>ROUND(I203*H203,2)</f>
        <v>0</v>
      </c>
      <c r="BL203" s="17" t="s">
        <v>479</v>
      </c>
      <c r="BM203" s="162" t="s">
        <v>547</v>
      </c>
    </row>
    <row r="204" spans="1:65" s="12" customFormat="1" ht="22.9" customHeight="1">
      <c r="B204" s="136"/>
      <c r="D204" s="137" t="s">
        <v>72</v>
      </c>
      <c r="E204" s="147" t="s">
        <v>386</v>
      </c>
      <c r="F204" s="147" t="s">
        <v>387</v>
      </c>
      <c r="I204" s="139"/>
      <c r="J204" s="148">
        <f>BK204</f>
        <v>0</v>
      </c>
      <c r="L204" s="136"/>
      <c r="M204" s="141"/>
      <c r="N204" s="142"/>
      <c r="O204" s="142"/>
      <c r="P204" s="143">
        <f>P205</f>
        <v>0</v>
      </c>
      <c r="Q204" s="142"/>
      <c r="R204" s="143">
        <f>R205</f>
        <v>0</v>
      </c>
      <c r="S204" s="142"/>
      <c r="T204" s="144">
        <f>T205</f>
        <v>0</v>
      </c>
      <c r="AR204" s="137" t="s">
        <v>225</v>
      </c>
      <c r="AT204" s="145" t="s">
        <v>72</v>
      </c>
      <c r="AU204" s="145" t="s">
        <v>80</v>
      </c>
      <c r="AY204" s="137" t="s">
        <v>202</v>
      </c>
      <c r="BK204" s="146">
        <f>BK205</f>
        <v>0</v>
      </c>
    </row>
    <row r="205" spans="1:65" s="2" customFormat="1" ht="24.2" customHeight="1">
      <c r="A205" s="32"/>
      <c r="B205" s="149"/>
      <c r="C205" s="150" t="s">
        <v>483</v>
      </c>
      <c r="D205" s="150" t="s">
        <v>204</v>
      </c>
      <c r="E205" s="151" t="s">
        <v>825</v>
      </c>
      <c r="F205" s="152" t="s">
        <v>826</v>
      </c>
      <c r="G205" s="153" t="s">
        <v>276</v>
      </c>
      <c r="H205" s="154">
        <v>1</v>
      </c>
      <c r="I205" s="155"/>
      <c r="J205" s="156">
        <f>ROUND(I205*H205,2)</f>
        <v>0</v>
      </c>
      <c r="K205" s="157"/>
      <c r="L205" s="33"/>
      <c r="M205" s="158" t="s">
        <v>1</v>
      </c>
      <c r="N205" s="159" t="s">
        <v>39</v>
      </c>
      <c r="O205" s="58"/>
      <c r="P205" s="160">
        <f>O205*H205</f>
        <v>0</v>
      </c>
      <c r="Q205" s="160">
        <v>0</v>
      </c>
      <c r="R205" s="160">
        <f>Q205*H205</f>
        <v>0</v>
      </c>
      <c r="S205" s="160">
        <v>0</v>
      </c>
      <c r="T205" s="161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208</v>
      </c>
      <c r="AT205" s="162" t="s">
        <v>204</v>
      </c>
      <c r="AU205" s="162" t="s">
        <v>84</v>
      </c>
      <c r="AY205" s="17" t="s">
        <v>202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7" t="s">
        <v>84</v>
      </c>
      <c r="BK205" s="163">
        <f>ROUND(I205*H205,2)</f>
        <v>0</v>
      </c>
      <c r="BL205" s="17" t="s">
        <v>208</v>
      </c>
      <c r="BM205" s="162" t="s">
        <v>827</v>
      </c>
    </row>
    <row r="206" spans="1:65" s="12" customFormat="1" ht="22.9" customHeight="1">
      <c r="B206" s="136"/>
      <c r="D206" s="137" t="s">
        <v>72</v>
      </c>
      <c r="E206" s="147" t="s">
        <v>828</v>
      </c>
      <c r="F206" s="147" t="s">
        <v>829</v>
      </c>
      <c r="I206" s="139"/>
      <c r="J206" s="148">
        <f>BK206</f>
        <v>0</v>
      </c>
      <c r="L206" s="136"/>
      <c r="M206" s="141"/>
      <c r="N206" s="142"/>
      <c r="O206" s="142"/>
      <c r="P206" s="143">
        <f>SUM(P207:P213)</f>
        <v>0</v>
      </c>
      <c r="Q206" s="142"/>
      <c r="R206" s="143">
        <f>SUM(R207:R213)</f>
        <v>0</v>
      </c>
      <c r="S206" s="142"/>
      <c r="T206" s="144">
        <f>SUM(T207:T213)</f>
        <v>0</v>
      </c>
      <c r="AR206" s="137" t="s">
        <v>80</v>
      </c>
      <c r="AT206" s="145" t="s">
        <v>72</v>
      </c>
      <c r="AU206" s="145" t="s">
        <v>80</v>
      </c>
      <c r="AY206" s="137" t="s">
        <v>202</v>
      </c>
      <c r="BK206" s="146">
        <f>SUM(BK207:BK213)</f>
        <v>0</v>
      </c>
    </row>
    <row r="207" spans="1:65" s="2" customFormat="1" ht="24.2" customHeight="1">
      <c r="A207" s="32"/>
      <c r="B207" s="149"/>
      <c r="C207" s="150" t="s">
        <v>830</v>
      </c>
      <c r="D207" s="150" t="s">
        <v>204</v>
      </c>
      <c r="E207" s="151" t="s">
        <v>831</v>
      </c>
      <c r="F207" s="152" t="s">
        <v>832</v>
      </c>
      <c r="G207" s="153" t="s">
        <v>300</v>
      </c>
      <c r="H207" s="154">
        <v>25</v>
      </c>
      <c r="I207" s="155"/>
      <c r="J207" s="156">
        <f t="shared" ref="J207:J213" si="30">ROUND(I207*H207,2)</f>
        <v>0</v>
      </c>
      <c r="K207" s="157"/>
      <c r="L207" s="33"/>
      <c r="M207" s="158" t="s">
        <v>1</v>
      </c>
      <c r="N207" s="159" t="s">
        <v>39</v>
      </c>
      <c r="O207" s="58"/>
      <c r="P207" s="160">
        <f t="shared" ref="P207:P213" si="31">O207*H207</f>
        <v>0</v>
      </c>
      <c r="Q207" s="160">
        <v>0</v>
      </c>
      <c r="R207" s="160">
        <f t="shared" ref="R207:R213" si="32">Q207*H207</f>
        <v>0</v>
      </c>
      <c r="S207" s="160">
        <v>0</v>
      </c>
      <c r="T207" s="161">
        <f t="shared" ref="T207:T213" si="33"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208</v>
      </c>
      <c r="AT207" s="162" t="s">
        <v>204</v>
      </c>
      <c r="AU207" s="162" t="s">
        <v>84</v>
      </c>
      <c r="AY207" s="17" t="s">
        <v>202</v>
      </c>
      <c r="BE207" s="163">
        <f t="shared" ref="BE207:BE213" si="34">IF(N207="základná",J207,0)</f>
        <v>0</v>
      </c>
      <c r="BF207" s="163">
        <f t="shared" ref="BF207:BF213" si="35">IF(N207="znížená",J207,0)</f>
        <v>0</v>
      </c>
      <c r="BG207" s="163">
        <f t="shared" ref="BG207:BG213" si="36">IF(N207="zákl. prenesená",J207,0)</f>
        <v>0</v>
      </c>
      <c r="BH207" s="163">
        <f t="shared" ref="BH207:BH213" si="37">IF(N207="zníž. prenesená",J207,0)</f>
        <v>0</v>
      </c>
      <c r="BI207" s="163">
        <f t="shared" ref="BI207:BI213" si="38">IF(N207="nulová",J207,0)</f>
        <v>0</v>
      </c>
      <c r="BJ207" s="17" t="s">
        <v>84</v>
      </c>
      <c r="BK207" s="163">
        <f t="shared" ref="BK207:BK213" si="39">ROUND(I207*H207,2)</f>
        <v>0</v>
      </c>
      <c r="BL207" s="17" t="s">
        <v>208</v>
      </c>
      <c r="BM207" s="162" t="s">
        <v>833</v>
      </c>
    </row>
    <row r="208" spans="1:65" s="2" customFormat="1" ht="24.2" customHeight="1">
      <c r="A208" s="32"/>
      <c r="B208" s="149"/>
      <c r="C208" s="150" t="s">
        <v>486</v>
      </c>
      <c r="D208" s="150" t="s">
        <v>204</v>
      </c>
      <c r="E208" s="151" t="s">
        <v>834</v>
      </c>
      <c r="F208" s="152" t="s">
        <v>688</v>
      </c>
      <c r="G208" s="153" t="s">
        <v>300</v>
      </c>
      <c r="H208" s="154">
        <v>50</v>
      </c>
      <c r="I208" s="155"/>
      <c r="J208" s="156">
        <f t="shared" si="30"/>
        <v>0</v>
      </c>
      <c r="K208" s="157"/>
      <c r="L208" s="33"/>
      <c r="M208" s="158" t="s">
        <v>1</v>
      </c>
      <c r="N208" s="159" t="s">
        <v>39</v>
      </c>
      <c r="O208" s="58"/>
      <c r="P208" s="160">
        <f t="shared" si="31"/>
        <v>0</v>
      </c>
      <c r="Q208" s="160">
        <v>0</v>
      </c>
      <c r="R208" s="160">
        <f t="shared" si="32"/>
        <v>0</v>
      </c>
      <c r="S208" s="160">
        <v>0</v>
      </c>
      <c r="T208" s="161">
        <f t="shared" si="3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208</v>
      </c>
      <c r="AT208" s="162" t="s">
        <v>204</v>
      </c>
      <c r="AU208" s="162" t="s">
        <v>84</v>
      </c>
      <c r="AY208" s="17" t="s">
        <v>202</v>
      </c>
      <c r="BE208" s="163">
        <f t="shared" si="34"/>
        <v>0</v>
      </c>
      <c r="BF208" s="163">
        <f t="shared" si="35"/>
        <v>0</v>
      </c>
      <c r="BG208" s="163">
        <f t="shared" si="36"/>
        <v>0</v>
      </c>
      <c r="BH208" s="163">
        <f t="shared" si="37"/>
        <v>0</v>
      </c>
      <c r="BI208" s="163">
        <f t="shared" si="38"/>
        <v>0</v>
      </c>
      <c r="BJ208" s="17" t="s">
        <v>84</v>
      </c>
      <c r="BK208" s="163">
        <f t="shared" si="39"/>
        <v>0</v>
      </c>
      <c r="BL208" s="17" t="s">
        <v>208</v>
      </c>
      <c r="BM208" s="162" t="s">
        <v>835</v>
      </c>
    </row>
    <row r="209" spans="1:65" s="2" customFormat="1" ht="14.45" customHeight="1">
      <c r="A209" s="32"/>
      <c r="B209" s="149"/>
      <c r="C209" s="150" t="s">
        <v>836</v>
      </c>
      <c r="D209" s="150" t="s">
        <v>204</v>
      </c>
      <c r="E209" s="151" t="s">
        <v>837</v>
      </c>
      <c r="F209" s="152" t="s">
        <v>722</v>
      </c>
      <c r="G209" s="153" t="s">
        <v>276</v>
      </c>
      <c r="H209" s="154">
        <v>5</v>
      </c>
      <c r="I209" s="155"/>
      <c r="J209" s="156">
        <f t="shared" si="30"/>
        <v>0</v>
      </c>
      <c r="K209" s="157"/>
      <c r="L209" s="33"/>
      <c r="M209" s="158" t="s">
        <v>1</v>
      </c>
      <c r="N209" s="159" t="s">
        <v>39</v>
      </c>
      <c r="O209" s="58"/>
      <c r="P209" s="160">
        <f t="shared" si="31"/>
        <v>0</v>
      </c>
      <c r="Q209" s="160">
        <v>0</v>
      </c>
      <c r="R209" s="160">
        <f t="shared" si="32"/>
        <v>0</v>
      </c>
      <c r="S209" s="160">
        <v>0</v>
      </c>
      <c r="T209" s="161">
        <f t="shared" si="3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208</v>
      </c>
      <c r="AT209" s="162" t="s">
        <v>204</v>
      </c>
      <c r="AU209" s="162" t="s">
        <v>84</v>
      </c>
      <c r="AY209" s="17" t="s">
        <v>202</v>
      </c>
      <c r="BE209" s="163">
        <f t="shared" si="34"/>
        <v>0</v>
      </c>
      <c r="BF209" s="163">
        <f t="shared" si="35"/>
        <v>0</v>
      </c>
      <c r="BG209" s="163">
        <f t="shared" si="36"/>
        <v>0</v>
      </c>
      <c r="BH209" s="163">
        <f t="shared" si="37"/>
        <v>0</v>
      </c>
      <c r="BI209" s="163">
        <f t="shared" si="38"/>
        <v>0</v>
      </c>
      <c r="BJ209" s="17" t="s">
        <v>84</v>
      </c>
      <c r="BK209" s="163">
        <f t="shared" si="39"/>
        <v>0</v>
      </c>
      <c r="BL209" s="17" t="s">
        <v>208</v>
      </c>
      <c r="BM209" s="162" t="s">
        <v>838</v>
      </c>
    </row>
    <row r="210" spans="1:65" s="2" customFormat="1" ht="14.45" customHeight="1">
      <c r="A210" s="32"/>
      <c r="B210" s="149"/>
      <c r="C210" s="150" t="s">
        <v>490</v>
      </c>
      <c r="D210" s="150" t="s">
        <v>204</v>
      </c>
      <c r="E210" s="151" t="s">
        <v>839</v>
      </c>
      <c r="F210" s="152" t="s">
        <v>840</v>
      </c>
      <c r="G210" s="153" t="s">
        <v>276</v>
      </c>
      <c r="H210" s="154">
        <v>5</v>
      </c>
      <c r="I210" s="155"/>
      <c r="J210" s="156">
        <f t="shared" si="30"/>
        <v>0</v>
      </c>
      <c r="K210" s="157"/>
      <c r="L210" s="33"/>
      <c r="M210" s="158" t="s">
        <v>1</v>
      </c>
      <c r="N210" s="159" t="s">
        <v>39</v>
      </c>
      <c r="O210" s="58"/>
      <c r="P210" s="160">
        <f t="shared" si="31"/>
        <v>0</v>
      </c>
      <c r="Q210" s="160">
        <v>0</v>
      </c>
      <c r="R210" s="160">
        <f t="shared" si="32"/>
        <v>0</v>
      </c>
      <c r="S210" s="160">
        <v>0</v>
      </c>
      <c r="T210" s="161">
        <f t="shared" si="3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208</v>
      </c>
      <c r="AT210" s="162" t="s">
        <v>204</v>
      </c>
      <c r="AU210" s="162" t="s">
        <v>84</v>
      </c>
      <c r="AY210" s="17" t="s">
        <v>202</v>
      </c>
      <c r="BE210" s="163">
        <f t="shared" si="34"/>
        <v>0</v>
      </c>
      <c r="BF210" s="163">
        <f t="shared" si="35"/>
        <v>0</v>
      </c>
      <c r="BG210" s="163">
        <f t="shared" si="36"/>
        <v>0</v>
      </c>
      <c r="BH210" s="163">
        <f t="shared" si="37"/>
        <v>0</v>
      </c>
      <c r="BI210" s="163">
        <f t="shared" si="38"/>
        <v>0</v>
      </c>
      <c r="BJ210" s="17" t="s">
        <v>84</v>
      </c>
      <c r="BK210" s="163">
        <f t="shared" si="39"/>
        <v>0</v>
      </c>
      <c r="BL210" s="17" t="s">
        <v>208</v>
      </c>
      <c r="BM210" s="162" t="s">
        <v>841</v>
      </c>
    </row>
    <row r="211" spans="1:65" s="2" customFormat="1" ht="24.2" customHeight="1">
      <c r="A211" s="32"/>
      <c r="B211" s="149"/>
      <c r="C211" s="150" t="s">
        <v>842</v>
      </c>
      <c r="D211" s="150" t="s">
        <v>204</v>
      </c>
      <c r="E211" s="151" t="s">
        <v>727</v>
      </c>
      <c r="F211" s="152" t="s">
        <v>728</v>
      </c>
      <c r="G211" s="153" t="s">
        <v>276</v>
      </c>
      <c r="H211" s="154">
        <v>5</v>
      </c>
      <c r="I211" s="155"/>
      <c r="J211" s="156">
        <f t="shared" si="30"/>
        <v>0</v>
      </c>
      <c r="K211" s="157"/>
      <c r="L211" s="33"/>
      <c r="M211" s="158" t="s">
        <v>1</v>
      </c>
      <c r="N211" s="159" t="s">
        <v>39</v>
      </c>
      <c r="O211" s="58"/>
      <c r="P211" s="160">
        <f t="shared" si="31"/>
        <v>0</v>
      </c>
      <c r="Q211" s="160">
        <v>0</v>
      </c>
      <c r="R211" s="160">
        <f t="shared" si="32"/>
        <v>0</v>
      </c>
      <c r="S211" s="160">
        <v>0</v>
      </c>
      <c r="T211" s="161">
        <f t="shared" si="3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208</v>
      </c>
      <c r="AT211" s="162" t="s">
        <v>204</v>
      </c>
      <c r="AU211" s="162" t="s">
        <v>84</v>
      </c>
      <c r="AY211" s="17" t="s">
        <v>202</v>
      </c>
      <c r="BE211" s="163">
        <f t="shared" si="34"/>
        <v>0</v>
      </c>
      <c r="BF211" s="163">
        <f t="shared" si="35"/>
        <v>0</v>
      </c>
      <c r="BG211" s="163">
        <f t="shared" si="36"/>
        <v>0</v>
      </c>
      <c r="BH211" s="163">
        <f t="shared" si="37"/>
        <v>0</v>
      </c>
      <c r="BI211" s="163">
        <f t="shared" si="38"/>
        <v>0</v>
      </c>
      <c r="BJ211" s="17" t="s">
        <v>84</v>
      </c>
      <c r="BK211" s="163">
        <f t="shared" si="39"/>
        <v>0</v>
      </c>
      <c r="BL211" s="17" t="s">
        <v>208</v>
      </c>
      <c r="BM211" s="162" t="s">
        <v>843</v>
      </c>
    </row>
    <row r="212" spans="1:65" s="2" customFormat="1" ht="24.2" customHeight="1">
      <c r="A212" s="32"/>
      <c r="B212" s="149"/>
      <c r="C212" s="150" t="s">
        <v>493</v>
      </c>
      <c r="D212" s="150" t="s">
        <v>204</v>
      </c>
      <c r="E212" s="151" t="s">
        <v>729</v>
      </c>
      <c r="F212" s="152" t="s">
        <v>730</v>
      </c>
      <c r="G212" s="153" t="s">
        <v>276</v>
      </c>
      <c r="H212" s="154">
        <v>5</v>
      </c>
      <c r="I212" s="155"/>
      <c r="J212" s="156">
        <f t="shared" si="30"/>
        <v>0</v>
      </c>
      <c r="K212" s="157"/>
      <c r="L212" s="33"/>
      <c r="M212" s="158" t="s">
        <v>1</v>
      </c>
      <c r="N212" s="159" t="s">
        <v>39</v>
      </c>
      <c r="O212" s="58"/>
      <c r="P212" s="160">
        <f t="shared" si="31"/>
        <v>0</v>
      </c>
      <c r="Q212" s="160">
        <v>0</v>
      </c>
      <c r="R212" s="160">
        <f t="shared" si="32"/>
        <v>0</v>
      </c>
      <c r="S212" s="160">
        <v>0</v>
      </c>
      <c r="T212" s="161">
        <f t="shared" si="3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2" t="s">
        <v>208</v>
      </c>
      <c r="AT212" s="162" t="s">
        <v>204</v>
      </c>
      <c r="AU212" s="162" t="s">
        <v>84</v>
      </c>
      <c r="AY212" s="17" t="s">
        <v>202</v>
      </c>
      <c r="BE212" s="163">
        <f t="shared" si="34"/>
        <v>0</v>
      </c>
      <c r="BF212" s="163">
        <f t="shared" si="35"/>
        <v>0</v>
      </c>
      <c r="BG212" s="163">
        <f t="shared" si="36"/>
        <v>0</v>
      </c>
      <c r="BH212" s="163">
        <f t="shared" si="37"/>
        <v>0</v>
      </c>
      <c r="BI212" s="163">
        <f t="shared" si="38"/>
        <v>0</v>
      </c>
      <c r="BJ212" s="17" t="s">
        <v>84</v>
      </c>
      <c r="BK212" s="163">
        <f t="shared" si="39"/>
        <v>0</v>
      </c>
      <c r="BL212" s="17" t="s">
        <v>208</v>
      </c>
      <c r="BM212" s="162" t="s">
        <v>844</v>
      </c>
    </row>
    <row r="213" spans="1:65" s="2" customFormat="1" ht="14.45" customHeight="1">
      <c r="A213" s="32"/>
      <c r="B213" s="149"/>
      <c r="C213" s="150" t="s">
        <v>845</v>
      </c>
      <c r="D213" s="150" t="s">
        <v>204</v>
      </c>
      <c r="E213" s="151" t="s">
        <v>707</v>
      </c>
      <c r="F213" s="152" t="s">
        <v>708</v>
      </c>
      <c r="G213" s="153" t="s">
        <v>276</v>
      </c>
      <c r="H213" s="154">
        <v>5</v>
      </c>
      <c r="I213" s="155"/>
      <c r="J213" s="156">
        <f t="shared" si="30"/>
        <v>0</v>
      </c>
      <c r="K213" s="157"/>
      <c r="L213" s="33"/>
      <c r="M213" s="192" t="s">
        <v>1</v>
      </c>
      <c r="N213" s="193" t="s">
        <v>39</v>
      </c>
      <c r="O213" s="194"/>
      <c r="P213" s="195">
        <f t="shared" si="31"/>
        <v>0</v>
      </c>
      <c r="Q213" s="195">
        <v>0</v>
      </c>
      <c r="R213" s="195">
        <f t="shared" si="32"/>
        <v>0</v>
      </c>
      <c r="S213" s="195">
        <v>0</v>
      </c>
      <c r="T213" s="196">
        <f t="shared" si="3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2" t="s">
        <v>208</v>
      </c>
      <c r="AT213" s="162" t="s">
        <v>204</v>
      </c>
      <c r="AU213" s="162" t="s">
        <v>84</v>
      </c>
      <c r="AY213" s="17" t="s">
        <v>202</v>
      </c>
      <c r="BE213" s="163">
        <f t="shared" si="34"/>
        <v>0</v>
      </c>
      <c r="BF213" s="163">
        <f t="shared" si="35"/>
        <v>0</v>
      </c>
      <c r="BG213" s="163">
        <f t="shared" si="36"/>
        <v>0</v>
      </c>
      <c r="BH213" s="163">
        <f t="shared" si="37"/>
        <v>0</v>
      </c>
      <c r="BI213" s="163">
        <f t="shared" si="38"/>
        <v>0</v>
      </c>
      <c r="BJ213" s="17" t="s">
        <v>84</v>
      </c>
      <c r="BK213" s="163">
        <f t="shared" si="39"/>
        <v>0</v>
      </c>
      <c r="BL213" s="17" t="s">
        <v>208</v>
      </c>
      <c r="BM213" s="162" t="s">
        <v>846</v>
      </c>
    </row>
    <row r="214" spans="1:65" s="2" customFormat="1" ht="6.95" customHeight="1">
      <c r="A214" s="32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3"/>
      <c r="M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</row>
  </sheetData>
  <autoFilter ref="C129:K213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123" workbookViewId="0">
      <selection activeCell="X134" sqref="X13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5" t="s">
        <v>5</v>
      </c>
      <c r="M2" s="220"/>
      <c r="N2" s="220"/>
      <c r="O2" s="220"/>
      <c r="P2" s="220"/>
      <c r="Q2" s="220"/>
      <c r="R2" s="220"/>
      <c r="S2" s="220"/>
      <c r="T2" s="220"/>
      <c r="U2" s="220"/>
      <c r="V2" s="220"/>
      <c r="AT2" s="17" t="s">
        <v>107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73</v>
      </c>
    </row>
    <row r="4" spans="1:46" s="1" customFormat="1" ht="24.95" customHeight="1">
      <c r="B4" s="20"/>
      <c r="D4" s="21" t="s">
        <v>173</v>
      </c>
      <c r="L4" s="20"/>
      <c r="M4" s="98" t="s">
        <v>9</v>
      </c>
      <c r="AT4" s="17" t="s">
        <v>3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27" t="s">
        <v>15</v>
      </c>
      <c r="L6" s="20"/>
    </row>
    <row r="7" spans="1:46" s="1" customFormat="1" ht="16.5" customHeight="1">
      <c r="B7" s="20"/>
      <c r="E7" s="259" t="str">
        <f>'Rekapitulácia stavby'!K6</f>
        <v>Vodozádržné opatrenia v meste Nemšová - ZŠ Janka Palu 2</v>
      </c>
      <c r="F7" s="260"/>
      <c r="G7" s="260"/>
      <c r="H7" s="260"/>
      <c r="L7" s="20"/>
    </row>
    <row r="8" spans="1:46" s="1" customFormat="1" ht="12" customHeight="1">
      <c r="B8" s="20"/>
      <c r="D8" s="27" t="s">
        <v>174</v>
      </c>
      <c r="L8" s="20"/>
    </row>
    <row r="9" spans="1:46" s="2" customFormat="1" ht="23.25" customHeight="1">
      <c r="A9" s="32"/>
      <c r="B9" s="33"/>
      <c r="C9" s="32"/>
      <c r="D9" s="32"/>
      <c r="E9" s="259" t="s">
        <v>403</v>
      </c>
      <c r="F9" s="261"/>
      <c r="G9" s="261"/>
      <c r="H9" s="261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342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241" t="s">
        <v>380</v>
      </c>
      <c r="F11" s="261"/>
      <c r="G11" s="261"/>
      <c r="H11" s="261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1.25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7" t="s">
        <v>17</v>
      </c>
      <c r="E13" s="32"/>
      <c r="F13" s="25" t="s">
        <v>1</v>
      </c>
      <c r="G13" s="32"/>
      <c r="H13" s="32"/>
      <c r="I13" s="27" t="s">
        <v>18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7" t="s">
        <v>19</v>
      </c>
      <c r="E14" s="32"/>
      <c r="F14" s="25" t="s">
        <v>20</v>
      </c>
      <c r="G14" s="32"/>
      <c r="H14" s="32"/>
      <c r="I14" s="27" t="s">
        <v>21</v>
      </c>
      <c r="J14" s="55" t="str">
        <f>'Rekapitulácia stavby'!AN8</f>
        <v>1. 8. 2020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7" t="s">
        <v>23</v>
      </c>
      <c r="E16" s="32"/>
      <c r="F16" s="32"/>
      <c r="G16" s="32"/>
      <c r="H16" s="32"/>
      <c r="I16" s="27" t="s">
        <v>24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5" t="s">
        <v>20</v>
      </c>
      <c r="F17" s="32"/>
      <c r="G17" s="32"/>
      <c r="H17" s="32"/>
      <c r="I17" s="27" t="s">
        <v>25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7" t="s">
        <v>26</v>
      </c>
      <c r="E19" s="32"/>
      <c r="F19" s="32"/>
      <c r="G19" s="32"/>
      <c r="H19" s="32"/>
      <c r="I19" s="27" t="s">
        <v>24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62" t="str">
        <f>'Rekapitulácia stavby'!E14</f>
        <v>Vyplň údaj</v>
      </c>
      <c r="F20" s="219"/>
      <c r="G20" s="219"/>
      <c r="H20" s="219"/>
      <c r="I20" s="27" t="s">
        <v>25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7" t="s">
        <v>28</v>
      </c>
      <c r="E22" s="32"/>
      <c r="F22" s="32"/>
      <c r="G22" s="32"/>
      <c r="H22" s="32"/>
      <c r="I22" s="27" t="s">
        <v>24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25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7" t="s">
        <v>31</v>
      </c>
      <c r="E25" s="32"/>
      <c r="F25" s="32"/>
      <c r="G25" s="32"/>
      <c r="H25" s="32"/>
      <c r="I25" s="27" t="s">
        <v>24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25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7" t="s">
        <v>32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99"/>
      <c r="B29" s="100"/>
      <c r="C29" s="99"/>
      <c r="D29" s="99"/>
      <c r="E29" s="224" t="s">
        <v>1</v>
      </c>
      <c r="F29" s="224"/>
      <c r="G29" s="224"/>
      <c r="H29" s="224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3"/>
      <c r="C32" s="32"/>
      <c r="D32" s="102" t="s">
        <v>33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32"/>
      <c r="E34" s="32"/>
      <c r="F34" s="36" t="s">
        <v>35</v>
      </c>
      <c r="G34" s="32"/>
      <c r="H34" s="32"/>
      <c r="I34" s="36" t="s">
        <v>34</v>
      </c>
      <c r="J34" s="36" t="s">
        <v>36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103" t="s">
        <v>37</v>
      </c>
      <c r="E35" s="27" t="s">
        <v>38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27" t="s">
        <v>39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3"/>
      <c r="C37" s="32"/>
      <c r="D37" s="32"/>
      <c r="E37" s="27" t="s">
        <v>40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3"/>
      <c r="C38" s="32"/>
      <c r="D38" s="32"/>
      <c r="E38" s="27" t="s">
        <v>41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7" t="s">
        <v>42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3"/>
      <c r="C41" s="106"/>
      <c r="D41" s="107" t="s">
        <v>43</v>
      </c>
      <c r="E41" s="60"/>
      <c r="F41" s="60"/>
      <c r="G41" s="108" t="s">
        <v>44</v>
      </c>
      <c r="H41" s="109" t="s">
        <v>45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2"/>
      <c r="D50" s="43" t="s">
        <v>46</v>
      </c>
      <c r="E50" s="44"/>
      <c r="F50" s="44"/>
      <c r="G50" s="43" t="s">
        <v>47</v>
      </c>
      <c r="H50" s="44"/>
      <c r="I50" s="44"/>
      <c r="J50" s="44"/>
      <c r="K50" s="44"/>
      <c r="L50" s="42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5" t="s">
        <v>48</v>
      </c>
      <c r="E61" s="35"/>
      <c r="F61" s="112" t="s">
        <v>49</v>
      </c>
      <c r="G61" s="45" t="s">
        <v>48</v>
      </c>
      <c r="H61" s="35"/>
      <c r="I61" s="35"/>
      <c r="J61" s="113" t="s">
        <v>49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3" t="s">
        <v>50</v>
      </c>
      <c r="E65" s="46"/>
      <c r="F65" s="46"/>
      <c r="G65" s="43" t="s">
        <v>51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5" t="s">
        <v>48</v>
      </c>
      <c r="E76" s="35"/>
      <c r="F76" s="112" t="s">
        <v>49</v>
      </c>
      <c r="G76" s="45" t="s">
        <v>48</v>
      </c>
      <c r="H76" s="35"/>
      <c r="I76" s="35"/>
      <c r="J76" s="113" t="s">
        <v>49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4.95" customHeight="1">
      <c r="A82" s="32"/>
      <c r="B82" s="33"/>
      <c r="C82" s="21" t="s">
        <v>177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>
      <c r="A85" s="32"/>
      <c r="B85" s="33"/>
      <c r="C85" s="32"/>
      <c r="D85" s="32"/>
      <c r="E85" s="259" t="str">
        <f>E7</f>
        <v>Vodozádržné opatrenia v meste Nemšová - ZŠ Janka Palu 2</v>
      </c>
      <c r="F85" s="260"/>
      <c r="G85" s="260"/>
      <c r="H85" s="260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>
      <c r="B86" s="20"/>
      <c r="C86" s="27" t="s">
        <v>174</v>
      </c>
      <c r="L86" s="20"/>
    </row>
    <row r="87" spans="1:31" s="2" customFormat="1" ht="23.25" customHeight="1">
      <c r="A87" s="32"/>
      <c r="B87" s="33"/>
      <c r="C87" s="32"/>
      <c r="D87" s="32"/>
      <c r="E87" s="259" t="s">
        <v>403</v>
      </c>
      <c r="F87" s="261"/>
      <c r="G87" s="261"/>
      <c r="H87" s="261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>
      <c r="A88" s="32"/>
      <c r="B88" s="33"/>
      <c r="C88" s="27" t="s">
        <v>342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>
      <c r="A89" s="32"/>
      <c r="B89" s="33"/>
      <c r="C89" s="32"/>
      <c r="D89" s="32"/>
      <c r="E89" s="241" t="str">
        <f>E11</f>
        <v>ZS - Zariadenie staveniska, ...</v>
      </c>
      <c r="F89" s="261"/>
      <c r="G89" s="261"/>
      <c r="H89" s="261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6.95" customHeight="1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>
      <c r="A91" s="32"/>
      <c r="B91" s="33"/>
      <c r="C91" s="27" t="s">
        <v>19</v>
      </c>
      <c r="D91" s="32"/>
      <c r="E91" s="32"/>
      <c r="F91" s="25" t="str">
        <f>F14</f>
        <v>Mesto Nemšová</v>
      </c>
      <c r="G91" s="32"/>
      <c r="H91" s="32"/>
      <c r="I91" s="27" t="s">
        <v>21</v>
      </c>
      <c r="J91" s="55" t="str">
        <f>IF(J14="","",J14)</f>
        <v>1. 8. 2020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6.95" customHeight="1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" customHeight="1">
      <c r="A93" s="32"/>
      <c r="B93" s="33"/>
      <c r="C93" s="27" t="s">
        <v>23</v>
      </c>
      <c r="D93" s="32"/>
      <c r="E93" s="32"/>
      <c r="F93" s="25" t="str">
        <f>E17</f>
        <v>Mesto Nemšová</v>
      </c>
      <c r="G93" s="32"/>
      <c r="H93" s="32"/>
      <c r="I93" s="27" t="s">
        <v>28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7" t="s">
        <v>26</v>
      </c>
      <c r="D94" s="32"/>
      <c r="E94" s="32"/>
      <c r="F94" s="25" t="str">
        <f>IF(E20="","",E20)</f>
        <v>Vyplň údaj</v>
      </c>
      <c r="G94" s="32"/>
      <c r="H94" s="32"/>
      <c r="I94" s="27" t="s">
        <v>31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35" customHeight="1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>
      <c r="A96" s="32"/>
      <c r="B96" s="33"/>
      <c r="C96" s="114" t="s">
        <v>178</v>
      </c>
      <c r="D96" s="106"/>
      <c r="E96" s="106"/>
      <c r="F96" s="106"/>
      <c r="G96" s="106"/>
      <c r="H96" s="106"/>
      <c r="I96" s="106"/>
      <c r="J96" s="115" t="s">
        <v>179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35" customHeight="1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>
      <c r="A98" s="32"/>
      <c r="B98" s="33"/>
      <c r="C98" s="116" t="s">
        <v>180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181</v>
      </c>
    </row>
    <row r="99" spans="1:47" s="9" customFormat="1" ht="24.95" customHeight="1">
      <c r="B99" s="117"/>
      <c r="D99" s="118" t="s">
        <v>348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4.95" customHeight="1">
      <c r="B100" s="117"/>
      <c r="D100" s="118" t="s">
        <v>381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6.95" customHeight="1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6.95" customHeight="1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4.95" customHeight="1">
      <c r="A107" s="32"/>
      <c r="B107" s="33"/>
      <c r="C107" s="21" t="s">
        <v>188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6.9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>
      <c r="A109" s="32"/>
      <c r="B109" s="33"/>
      <c r="C109" s="27" t="s">
        <v>15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>
      <c r="A110" s="32"/>
      <c r="B110" s="33"/>
      <c r="C110" s="32"/>
      <c r="D110" s="32"/>
      <c r="E110" s="259" t="str">
        <f>E7</f>
        <v>Vodozádržné opatrenia v meste Nemšová - ZŠ Janka Palu 2</v>
      </c>
      <c r="F110" s="260"/>
      <c r="G110" s="260"/>
      <c r="H110" s="260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>
      <c r="B111" s="20"/>
      <c r="C111" s="27" t="s">
        <v>174</v>
      </c>
      <c r="L111" s="20"/>
    </row>
    <row r="112" spans="1:47" s="2" customFormat="1" ht="23.25" customHeight="1">
      <c r="A112" s="32"/>
      <c r="B112" s="33"/>
      <c r="C112" s="32"/>
      <c r="D112" s="32"/>
      <c r="E112" s="259" t="s">
        <v>403</v>
      </c>
      <c r="F112" s="261"/>
      <c r="G112" s="261"/>
      <c r="H112" s="261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>
      <c r="A113" s="32"/>
      <c r="B113" s="33"/>
      <c r="C113" s="27" t="s">
        <v>342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>
      <c r="A114" s="32"/>
      <c r="B114" s="33"/>
      <c r="C114" s="32"/>
      <c r="D114" s="32"/>
      <c r="E114" s="241" t="str">
        <f>E11</f>
        <v>ZS - Zariadenie staveniska, ...</v>
      </c>
      <c r="F114" s="261"/>
      <c r="G114" s="261"/>
      <c r="H114" s="261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>
      <c r="A116" s="32"/>
      <c r="B116" s="33"/>
      <c r="C116" s="27" t="s">
        <v>19</v>
      </c>
      <c r="D116" s="32"/>
      <c r="E116" s="32"/>
      <c r="F116" s="25" t="str">
        <f>F14</f>
        <v>Mesto Nemšová</v>
      </c>
      <c r="G116" s="32"/>
      <c r="H116" s="32"/>
      <c r="I116" s="27" t="s">
        <v>21</v>
      </c>
      <c r="J116" s="55" t="str">
        <f>IF(J14="","",J14)</f>
        <v>1. 8. 2020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" customHeight="1">
      <c r="A118" s="32"/>
      <c r="B118" s="33"/>
      <c r="C118" s="27" t="s">
        <v>23</v>
      </c>
      <c r="D118" s="32"/>
      <c r="E118" s="32"/>
      <c r="F118" s="25" t="str">
        <f>E17</f>
        <v>Mesto Nemšová</v>
      </c>
      <c r="G118" s="32"/>
      <c r="H118" s="32"/>
      <c r="I118" s="27" t="s">
        <v>28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" customHeight="1">
      <c r="A119" s="32"/>
      <c r="B119" s="33"/>
      <c r="C119" s="27" t="s">
        <v>26</v>
      </c>
      <c r="D119" s="32"/>
      <c r="E119" s="32"/>
      <c r="F119" s="25" t="str">
        <f>IF(E20="","",E20)</f>
        <v>Vyplň údaj</v>
      </c>
      <c r="G119" s="32"/>
      <c r="H119" s="32"/>
      <c r="I119" s="27" t="s">
        <v>31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3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>
      <c r="A121" s="125"/>
      <c r="B121" s="126"/>
      <c r="C121" s="127" t="s">
        <v>189</v>
      </c>
      <c r="D121" s="128" t="s">
        <v>58</v>
      </c>
      <c r="E121" s="128" t="s">
        <v>54</v>
      </c>
      <c r="F121" s="128" t="s">
        <v>55</v>
      </c>
      <c r="G121" s="128" t="s">
        <v>190</v>
      </c>
      <c r="H121" s="128" t="s">
        <v>191</v>
      </c>
      <c r="I121" s="128" t="s">
        <v>192</v>
      </c>
      <c r="J121" s="129" t="s">
        <v>179</v>
      </c>
      <c r="K121" s="130" t="s">
        <v>193</v>
      </c>
      <c r="L121" s="131"/>
      <c r="M121" s="62" t="s">
        <v>1</v>
      </c>
      <c r="N121" s="63" t="s">
        <v>37</v>
      </c>
      <c r="O121" s="63" t="s">
        <v>194</v>
      </c>
      <c r="P121" s="63" t="s">
        <v>195</v>
      </c>
      <c r="Q121" s="63" t="s">
        <v>196</v>
      </c>
      <c r="R121" s="63" t="s">
        <v>197</v>
      </c>
      <c r="S121" s="63" t="s">
        <v>198</v>
      </c>
      <c r="T121" s="64" t="s">
        <v>199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>
      <c r="A122" s="32"/>
      <c r="B122" s="33"/>
      <c r="C122" s="69" t="s">
        <v>180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72</v>
      </c>
      <c r="AU122" s="17" t="s">
        <v>181</v>
      </c>
      <c r="BK122" s="135">
        <f>BK123+BK125</f>
        <v>0</v>
      </c>
    </row>
    <row r="123" spans="1:65" s="12" customFormat="1" ht="25.9" customHeight="1">
      <c r="B123" s="136"/>
      <c r="D123" s="137" t="s">
        <v>72</v>
      </c>
      <c r="E123" s="138" t="s">
        <v>371</v>
      </c>
      <c r="F123" s="138" t="s">
        <v>372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208</v>
      </c>
      <c r="AT123" s="145" t="s">
        <v>72</v>
      </c>
      <c r="AU123" s="145" t="s">
        <v>73</v>
      </c>
      <c r="AY123" s="137" t="s">
        <v>202</v>
      </c>
      <c r="BK123" s="146">
        <f>BK124</f>
        <v>0</v>
      </c>
    </row>
    <row r="124" spans="1:65" s="2" customFormat="1" ht="37.9" customHeight="1">
      <c r="A124" s="32"/>
      <c r="B124" s="149"/>
      <c r="C124" s="150" t="s">
        <v>80</v>
      </c>
      <c r="D124" s="150" t="s">
        <v>204</v>
      </c>
      <c r="E124" s="151" t="s">
        <v>382</v>
      </c>
      <c r="F124" s="152" t="s">
        <v>383</v>
      </c>
      <c r="G124" s="153" t="s">
        <v>375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39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384</v>
      </c>
      <c r="AT124" s="162" t="s">
        <v>204</v>
      </c>
      <c r="AU124" s="162" t="s">
        <v>80</v>
      </c>
      <c r="AY124" s="17" t="s">
        <v>202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84</v>
      </c>
      <c r="BK124" s="163">
        <f>ROUND(I124*H124,2)</f>
        <v>0</v>
      </c>
      <c r="BL124" s="17" t="s">
        <v>384</v>
      </c>
      <c r="BM124" s="162" t="s">
        <v>385</v>
      </c>
    </row>
    <row r="125" spans="1:65" s="12" customFormat="1" ht="25.9" customHeight="1">
      <c r="B125" s="136"/>
      <c r="D125" s="137" t="s">
        <v>72</v>
      </c>
      <c r="E125" s="138" t="s">
        <v>386</v>
      </c>
      <c r="F125" s="138" t="s">
        <v>387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225</v>
      </c>
      <c r="AT125" s="145" t="s">
        <v>72</v>
      </c>
      <c r="AU125" s="145" t="s">
        <v>73</v>
      </c>
      <c r="AY125" s="137" t="s">
        <v>202</v>
      </c>
      <c r="BK125" s="146">
        <f>SUM(BK126:BK129)</f>
        <v>0</v>
      </c>
    </row>
    <row r="126" spans="1:65" s="2" customFormat="1" ht="14.45" customHeight="1">
      <c r="A126" s="32"/>
      <c r="B126" s="149"/>
      <c r="C126" s="150" t="s">
        <v>84</v>
      </c>
      <c r="D126" s="150" t="s">
        <v>204</v>
      </c>
      <c r="E126" s="151" t="s">
        <v>388</v>
      </c>
      <c r="F126" s="152" t="s">
        <v>389</v>
      </c>
      <c r="G126" s="153" t="s">
        <v>390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39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391</v>
      </c>
      <c r="AT126" s="162" t="s">
        <v>204</v>
      </c>
      <c r="AU126" s="162" t="s">
        <v>80</v>
      </c>
      <c r="AY126" s="17" t="s">
        <v>202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84</v>
      </c>
      <c r="BK126" s="163">
        <f>ROUND(I126*H126,2)</f>
        <v>0</v>
      </c>
      <c r="BL126" s="17" t="s">
        <v>391</v>
      </c>
      <c r="BM126" s="162" t="s">
        <v>392</v>
      </c>
    </row>
    <row r="127" spans="1:65" s="2" customFormat="1" ht="24.2" customHeight="1">
      <c r="A127" s="32"/>
      <c r="B127" s="149"/>
      <c r="C127" s="150" t="s">
        <v>216</v>
      </c>
      <c r="D127" s="150" t="s">
        <v>204</v>
      </c>
      <c r="E127" s="151" t="s">
        <v>393</v>
      </c>
      <c r="F127" s="152" t="s">
        <v>394</v>
      </c>
      <c r="G127" s="153" t="s">
        <v>390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39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391</v>
      </c>
      <c r="AT127" s="162" t="s">
        <v>204</v>
      </c>
      <c r="AU127" s="162" t="s">
        <v>80</v>
      </c>
      <c r="AY127" s="17" t="s">
        <v>202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84</v>
      </c>
      <c r="BK127" s="163">
        <f>ROUND(I127*H127,2)</f>
        <v>0</v>
      </c>
      <c r="BL127" s="17" t="s">
        <v>391</v>
      </c>
      <c r="BM127" s="162" t="s">
        <v>395</v>
      </c>
    </row>
    <row r="128" spans="1:65" s="2" customFormat="1" ht="37.9" customHeight="1">
      <c r="A128" s="32"/>
      <c r="B128" s="149"/>
      <c r="C128" s="150" t="s">
        <v>208</v>
      </c>
      <c r="D128" s="150" t="s">
        <v>204</v>
      </c>
      <c r="E128" s="151" t="s">
        <v>396</v>
      </c>
      <c r="F128" s="152" t="s">
        <v>397</v>
      </c>
      <c r="G128" s="153" t="s">
        <v>398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39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391</v>
      </c>
      <c r="AT128" s="162" t="s">
        <v>204</v>
      </c>
      <c r="AU128" s="162" t="s">
        <v>80</v>
      </c>
      <c r="AY128" s="17" t="s">
        <v>202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84</v>
      </c>
      <c r="BK128" s="163">
        <f>ROUND(I128*H128,2)</f>
        <v>0</v>
      </c>
      <c r="BL128" s="17" t="s">
        <v>391</v>
      </c>
      <c r="BM128" s="162" t="s">
        <v>399</v>
      </c>
    </row>
    <row r="129" spans="1:65" s="2" customFormat="1" ht="24.2" customHeight="1">
      <c r="A129" s="32"/>
      <c r="B129" s="149"/>
      <c r="C129" s="150" t="s">
        <v>225</v>
      </c>
      <c r="D129" s="150" t="s">
        <v>204</v>
      </c>
      <c r="E129" s="151" t="s">
        <v>400</v>
      </c>
      <c r="F129" s="152" t="s">
        <v>401</v>
      </c>
      <c r="G129" s="153" t="s">
        <v>390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39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391</v>
      </c>
      <c r="AT129" s="162" t="s">
        <v>204</v>
      </c>
      <c r="AU129" s="162" t="s">
        <v>80</v>
      </c>
      <c r="AY129" s="17" t="s">
        <v>202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84</v>
      </c>
      <c r="BK129" s="163">
        <f>ROUND(I129*H129,2)</f>
        <v>0</v>
      </c>
      <c r="BL129" s="17" t="s">
        <v>391</v>
      </c>
      <c r="BM129" s="162" t="s">
        <v>402</v>
      </c>
    </row>
    <row r="130" spans="1:65" s="2" customFormat="1" ht="6.95" customHeight="1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68</vt:i4>
      </vt:variant>
    </vt:vector>
  </HeadingPairs>
  <TitlesOfParts>
    <vt:vector size="102" baseType="lpstr">
      <vt:lpstr>Rekapitulácia stavby</vt:lpstr>
      <vt:lpstr>SO-01 - Výmena nepriepust...</vt:lpstr>
      <vt:lpstr>D1 - Žľab do dažďového ja...</vt:lpstr>
      <vt:lpstr>D2 - Žľab do dažďového ja...</vt:lpstr>
      <vt:lpstr>ZS - Zariadenie stavenisk...</vt:lpstr>
      <vt:lpstr>SO 02.1 - Zberné systémy ...</vt:lpstr>
      <vt:lpstr>SO-02.2 - Elektroinštalácia</vt:lpstr>
      <vt:lpstr>SO-02.3 - Automatický zav...</vt:lpstr>
      <vt:lpstr>ZS - Zariadenie stavenisk..._01</vt:lpstr>
      <vt:lpstr>SO 03.1 - Zberné systémy ...</vt:lpstr>
      <vt:lpstr>SO-03.2 - Elektroinštalácia</vt:lpstr>
      <vt:lpstr>SO-03.3 - Automatický zav...</vt:lpstr>
      <vt:lpstr>ZS - Zariadenie stavenisk..._02</vt:lpstr>
      <vt:lpstr>SO 04.1 - Zberné systémy ...</vt:lpstr>
      <vt:lpstr>SO-04.2 - Elektroinštalácia</vt:lpstr>
      <vt:lpstr>SO-04.3 - Automatický zav...</vt:lpstr>
      <vt:lpstr>ZS - Zariadenie stavenisk..._03</vt:lpstr>
      <vt:lpstr>SO 05.1 - Zberné systémy ...</vt:lpstr>
      <vt:lpstr>SO-05.2 - Elektroinštalácia</vt:lpstr>
      <vt:lpstr>SO-05.3 - Automatický zav...</vt:lpstr>
      <vt:lpstr>ZS - Zariadenie stavenisk..._04</vt:lpstr>
      <vt:lpstr>SO 06.1 - Zberné systémy ...</vt:lpstr>
      <vt:lpstr>SO-06.2 - Elektroinštalácia</vt:lpstr>
      <vt:lpstr>SO-06.3 - Automatický zav...</vt:lpstr>
      <vt:lpstr>ZS - Zariadenie stavenisk..._05</vt:lpstr>
      <vt:lpstr>00 - Búracie práce</vt:lpstr>
      <vt:lpstr>01 - Výkaz výmer</vt:lpstr>
      <vt:lpstr>02 - Zoznam rastlín</vt:lpstr>
      <vt:lpstr>ZS - Zariadenie stavenisk..._06</vt:lpstr>
      <vt:lpstr>01 - Výkaz výmer_01</vt:lpstr>
      <vt:lpstr>02 - Zoznam rastlín_01</vt:lpstr>
      <vt:lpstr>PK - Podperná konštrukcia...</vt:lpstr>
      <vt:lpstr>ZS - Zariadenie stavenisk..._07</vt:lpstr>
      <vt:lpstr>SO-09 - Mobiliár</vt:lpstr>
      <vt:lpstr>'00 - Búracie práce'!Názvy_tisku</vt:lpstr>
      <vt:lpstr>'01 - Výkaz výmer'!Názvy_tisku</vt:lpstr>
      <vt:lpstr>'01 - Výkaz výmer_01'!Názvy_tisku</vt:lpstr>
      <vt:lpstr>'02 - Zoznam rastlín'!Názvy_tisku</vt:lpstr>
      <vt:lpstr>'02 - Zoznam rastlín_01'!Názvy_tisku</vt:lpstr>
      <vt:lpstr>'D1 - Žľab do dažďového ja...'!Názvy_tisku</vt:lpstr>
      <vt:lpstr>'D2 - Žľab do dažďového ja...'!Názvy_tisku</vt:lpstr>
      <vt:lpstr>'PK - Podperná konštrukcia...'!Názvy_tisku</vt:lpstr>
      <vt:lpstr>'Rekapitulácia stavby'!Názvy_tisku</vt:lpstr>
      <vt:lpstr>'SO 02.1 - Zberné systémy ...'!Názvy_tisku</vt:lpstr>
      <vt:lpstr>'SO 03.1 - Zberné systémy ...'!Názvy_tisku</vt:lpstr>
      <vt:lpstr>'SO 04.1 - Zberné systémy ...'!Názvy_tisku</vt:lpstr>
      <vt:lpstr>'SO 05.1 - Zberné systémy ...'!Názvy_tisku</vt:lpstr>
      <vt:lpstr>'SO 06.1 - Zberné systémy ...'!Názvy_tisku</vt:lpstr>
      <vt:lpstr>'SO-01 - Výmena nepriepust...'!Názvy_tisku</vt:lpstr>
      <vt:lpstr>'SO-02.2 - Elektroinštalácia'!Názvy_tisku</vt:lpstr>
      <vt:lpstr>'SO-02.3 - Automatický zav...'!Názvy_tisku</vt:lpstr>
      <vt:lpstr>'SO-03.2 - Elektroinštalácia'!Názvy_tisku</vt:lpstr>
      <vt:lpstr>'SO-03.3 - Automatický zav...'!Názvy_tisku</vt:lpstr>
      <vt:lpstr>'SO-04.2 - Elektroinštalácia'!Názvy_tisku</vt:lpstr>
      <vt:lpstr>'SO-04.3 - Automatický zav...'!Názvy_tisku</vt:lpstr>
      <vt:lpstr>'SO-05.2 - Elektroinštalácia'!Názvy_tisku</vt:lpstr>
      <vt:lpstr>'SO-05.3 - Automatický zav...'!Názvy_tisku</vt:lpstr>
      <vt:lpstr>'SO-06.2 - Elektroinštalácia'!Názvy_tisku</vt:lpstr>
      <vt:lpstr>'SO-06.3 - Automatický zav...'!Názvy_tisku</vt:lpstr>
      <vt:lpstr>'SO-09 - Mobiliár'!Názvy_tisku</vt:lpstr>
      <vt:lpstr>'ZS - Zariadenie stavenisk...'!Názvy_tisku</vt:lpstr>
      <vt:lpstr>'ZS - Zariadenie stavenisk..._01'!Názvy_tisku</vt:lpstr>
      <vt:lpstr>'ZS - Zariadenie stavenisk..._02'!Názvy_tisku</vt:lpstr>
      <vt:lpstr>'ZS - Zariadenie stavenisk..._03'!Názvy_tisku</vt:lpstr>
      <vt:lpstr>'ZS - Zariadenie stavenisk..._04'!Názvy_tisku</vt:lpstr>
      <vt:lpstr>'ZS - Zariadenie stavenisk..._05'!Názvy_tisku</vt:lpstr>
      <vt:lpstr>'ZS - Zariadenie stavenisk..._06'!Názvy_tisku</vt:lpstr>
      <vt:lpstr>'ZS - Zariadenie stavenisk..._07'!Názvy_tisku</vt:lpstr>
      <vt:lpstr>'00 - Búracie práce'!Oblast_tisku</vt:lpstr>
      <vt:lpstr>'01 - Výkaz výmer'!Oblast_tisku</vt:lpstr>
      <vt:lpstr>'01 - Výkaz výmer_01'!Oblast_tisku</vt:lpstr>
      <vt:lpstr>'02 - Zoznam rastlín'!Oblast_tisku</vt:lpstr>
      <vt:lpstr>'02 - Zoznam rastlín_01'!Oblast_tisku</vt:lpstr>
      <vt:lpstr>'D1 - Žľab do dažďového ja...'!Oblast_tisku</vt:lpstr>
      <vt:lpstr>'D2 - Žľab do dažďového ja...'!Oblast_tisku</vt:lpstr>
      <vt:lpstr>'PK - Podperná konštrukcia...'!Oblast_tisku</vt:lpstr>
      <vt:lpstr>'Rekapitulácia stavby'!Oblast_tisku</vt:lpstr>
      <vt:lpstr>'SO 02.1 - Zberné systémy ...'!Oblast_tisku</vt:lpstr>
      <vt:lpstr>'SO 03.1 - Zberné systémy ...'!Oblast_tisku</vt:lpstr>
      <vt:lpstr>'SO 04.1 - Zberné systémy ...'!Oblast_tisku</vt:lpstr>
      <vt:lpstr>'SO 05.1 - Zberné systémy ...'!Oblast_tisku</vt:lpstr>
      <vt:lpstr>'SO 06.1 - Zberné systémy ...'!Oblast_tisku</vt:lpstr>
      <vt:lpstr>'SO-01 - Výmena nepriepust...'!Oblast_tisku</vt:lpstr>
      <vt:lpstr>'SO-02.2 - Elektroinštalácia'!Oblast_tisku</vt:lpstr>
      <vt:lpstr>'SO-02.3 - Automatický zav...'!Oblast_tisku</vt:lpstr>
      <vt:lpstr>'SO-03.2 - Elektroinštalácia'!Oblast_tisku</vt:lpstr>
      <vt:lpstr>'SO-03.3 - Automatický zav...'!Oblast_tisku</vt:lpstr>
      <vt:lpstr>'SO-04.2 - Elektroinštalácia'!Oblast_tisku</vt:lpstr>
      <vt:lpstr>'SO-04.3 - Automatický zav...'!Oblast_tisku</vt:lpstr>
      <vt:lpstr>'SO-05.2 - Elektroinštalácia'!Oblast_tisku</vt:lpstr>
      <vt:lpstr>'SO-05.3 - Automatický zav...'!Oblast_tisku</vt:lpstr>
      <vt:lpstr>'SO-06.2 - Elektroinštalácia'!Oblast_tisku</vt:lpstr>
      <vt:lpstr>'SO-06.3 - Automatický zav...'!Oblast_tisku</vt:lpstr>
      <vt:lpstr>'SO-09 - Mobiliár'!Oblast_tisku</vt:lpstr>
      <vt:lpstr>'ZS - Zariadenie stavenisk...'!Oblast_tisku</vt:lpstr>
      <vt:lpstr>'ZS - Zariadenie stavenisk..._01'!Oblast_tisku</vt:lpstr>
      <vt:lpstr>'ZS - Zariadenie stavenisk..._02'!Oblast_tisku</vt:lpstr>
      <vt:lpstr>'ZS - Zariadenie stavenisk..._03'!Oblast_tisku</vt:lpstr>
      <vt:lpstr>'ZS - Zariadenie stavenisk..._04'!Oblast_tisku</vt:lpstr>
      <vt:lpstr>'ZS - Zariadenie stavenisk..._05'!Oblast_tisku</vt:lpstr>
      <vt:lpstr>'ZS - Zariadenie stavenisk..._06'!Oblast_tisku</vt:lpstr>
      <vt:lpstr>'ZS - Zariadenie stavenisk..._07'!Oblast_tisku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DESKTOP-ADL3U9U\Róbert</dc:creator>
  <cp:lastModifiedBy>Dell T7500</cp:lastModifiedBy>
  <dcterms:created xsi:type="dcterms:W3CDTF">2020-08-19T08:14:45Z</dcterms:created>
  <dcterms:modified xsi:type="dcterms:W3CDTF">2020-08-19T08:37:55Z</dcterms:modified>
</cp:coreProperties>
</file>